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lwal\Desktop\SMU Data Scientist\homework\SMU_Assignments\Unit_01_excel\"/>
    </mc:Choice>
  </mc:AlternateContent>
  <bookViews>
    <workbookView xWindow="0" yWindow="0" windowWidth="14376" windowHeight="12780" activeTab="4"/>
  </bookViews>
  <sheets>
    <sheet name="Main" sheetId="1" r:id="rId1"/>
    <sheet name="Category Table" sheetId="2" r:id="rId2"/>
    <sheet name="Sub-Catergory Table" sheetId="4" r:id="rId3"/>
    <sheet name="Years" sheetId="12" r:id="rId4"/>
    <sheet name="Bonus" sheetId="3" r:id="rId5"/>
  </sheets>
  <definedNames>
    <definedName name="_xlnm._FilterDatabase" localSheetId="0" hidden="1">Main!$A$1:$U$4115</definedName>
    <definedName name="Percent_Funded">Main!$Q$1</definedName>
  </definedNames>
  <calcPr calcId="15251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3" l="1"/>
  <c r="C13" i="3"/>
  <c r="C2" i="3"/>
  <c r="B13" i="3"/>
  <c r="B3" i="3"/>
  <c r="B2" i="3"/>
  <c r="L3" i="1"/>
  <c r="V3" i="1"/>
  <c r="L4" i="1"/>
  <c r="V4" i="1"/>
  <c r="L5" i="1"/>
  <c r="V5" i="1"/>
  <c r="L6" i="1"/>
  <c r="V6" i="1"/>
  <c r="L7" i="1"/>
  <c r="V7" i="1"/>
  <c r="L8" i="1"/>
  <c r="V8" i="1"/>
  <c r="L9" i="1"/>
  <c r="V9" i="1"/>
  <c r="L10" i="1"/>
  <c r="V10" i="1"/>
  <c r="L11" i="1"/>
  <c r="V11" i="1"/>
  <c r="L12" i="1"/>
  <c r="V12" i="1"/>
  <c r="L13" i="1"/>
  <c r="V13" i="1"/>
  <c r="L14" i="1"/>
  <c r="V14" i="1"/>
  <c r="L15" i="1"/>
  <c r="V15" i="1"/>
  <c r="L16" i="1"/>
  <c r="V16" i="1"/>
  <c r="L17" i="1"/>
  <c r="V17" i="1"/>
  <c r="L18" i="1"/>
  <c r="V18" i="1"/>
  <c r="L19" i="1"/>
  <c r="V19" i="1"/>
  <c r="L20" i="1"/>
  <c r="V20" i="1"/>
  <c r="L21" i="1"/>
  <c r="V21" i="1"/>
  <c r="L22" i="1"/>
  <c r="V22" i="1"/>
  <c r="L23" i="1"/>
  <c r="V23" i="1"/>
  <c r="L24" i="1"/>
  <c r="V24" i="1"/>
  <c r="L25" i="1"/>
  <c r="V25" i="1"/>
  <c r="L26" i="1"/>
  <c r="V26" i="1"/>
  <c r="L27" i="1"/>
  <c r="V27" i="1"/>
  <c r="L28" i="1"/>
  <c r="V28" i="1"/>
  <c r="L29" i="1"/>
  <c r="V29" i="1"/>
  <c r="L30" i="1"/>
  <c r="V30" i="1"/>
  <c r="L31" i="1"/>
  <c r="V31" i="1"/>
  <c r="L32" i="1"/>
  <c r="V32" i="1"/>
  <c r="L33" i="1"/>
  <c r="V33" i="1"/>
  <c r="L34" i="1"/>
  <c r="V34" i="1"/>
  <c r="L35" i="1"/>
  <c r="V35" i="1"/>
  <c r="L36" i="1"/>
  <c r="V36" i="1"/>
  <c r="L37" i="1"/>
  <c r="V37" i="1"/>
  <c r="L38" i="1"/>
  <c r="V38" i="1"/>
  <c r="L39" i="1"/>
  <c r="V39" i="1"/>
  <c r="L40" i="1"/>
  <c r="V40" i="1"/>
  <c r="L41" i="1"/>
  <c r="V41" i="1"/>
  <c r="L42" i="1"/>
  <c r="V42" i="1"/>
  <c r="L43" i="1"/>
  <c r="V43" i="1"/>
  <c r="L44" i="1"/>
  <c r="V44" i="1"/>
  <c r="L45" i="1"/>
  <c r="V45" i="1"/>
  <c r="L46" i="1"/>
  <c r="V46" i="1"/>
  <c r="L47" i="1"/>
  <c r="V47" i="1"/>
  <c r="L48" i="1"/>
  <c r="V48" i="1"/>
  <c r="L49" i="1"/>
  <c r="V49" i="1"/>
  <c r="L50" i="1"/>
  <c r="V50" i="1"/>
  <c r="L51" i="1"/>
  <c r="V51" i="1"/>
  <c r="L52" i="1"/>
  <c r="V52" i="1"/>
  <c r="L53" i="1"/>
  <c r="V53" i="1"/>
  <c r="L54" i="1"/>
  <c r="V54" i="1"/>
  <c r="L55" i="1"/>
  <c r="V55" i="1"/>
  <c r="L56" i="1"/>
  <c r="V56" i="1"/>
  <c r="L57" i="1"/>
  <c r="V57" i="1"/>
  <c r="L58" i="1"/>
  <c r="V58" i="1"/>
  <c r="L59" i="1"/>
  <c r="V59" i="1"/>
  <c r="L60" i="1"/>
  <c r="V60" i="1"/>
  <c r="L61" i="1"/>
  <c r="V61" i="1"/>
  <c r="L62" i="1"/>
  <c r="V62" i="1"/>
  <c r="L63" i="1"/>
  <c r="V63" i="1"/>
  <c r="L64" i="1"/>
  <c r="V64" i="1"/>
  <c r="L65" i="1"/>
  <c r="V65" i="1"/>
  <c r="L66" i="1"/>
  <c r="V66" i="1"/>
  <c r="L67" i="1"/>
  <c r="V67" i="1"/>
  <c r="L68" i="1"/>
  <c r="V68" i="1"/>
  <c r="L69" i="1"/>
  <c r="V69" i="1"/>
  <c r="L70" i="1"/>
  <c r="V70" i="1"/>
  <c r="L71" i="1"/>
  <c r="V71" i="1"/>
  <c r="L72" i="1"/>
  <c r="V72" i="1"/>
  <c r="L73" i="1"/>
  <c r="V73" i="1"/>
  <c r="L74" i="1"/>
  <c r="V74" i="1"/>
  <c r="L75" i="1"/>
  <c r="V75" i="1"/>
  <c r="L76" i="1"/>
  <c r="V76" i="1"/>
  <c r="L77" i="1"/>
  <c r="V77" i="1"/>
  <c r="L78" i="1"/>
  <c r="V78" i="1"/>
  <c r="L79" i="1"/>
  <c r="V79" i="1"/>
  <c r="L80" i="1"/>
  <c r="V80" i="1"/>
  <c r="L81" i="1"/>
  <c r="V81" i="1"/>
  <c r="L82" i="1"/>
  <c r="V82" i="1"/>
  <c r="L83" i="1"/>
  <c r="V83" i="1"/>
  <c r="L84" i="1"/>
  <c r="V84" i="1"/>
  <c r="L85" i="1"/>
  <c r="V85" i="1"/>
  <c r="L86" i="1"/>
  <c r="V86" i="1"/>
  <c r="L87" i="1"/>
  <c r="V87" i="1"/>
  <c r="L88" i="1"/>
  <c r="V88" i="1"/>
  <c r="L89" i="1"/>
  <c r="V89" i="1"/>
  <c r="L90" i="1"/>
  <c r="V90" i="1"/>
  <c r="L91" i="1"/>
  <c r="V91" i="1"/>
  <c r="L92" i="1"/>
  <c r="V92" i="1"/>
  <c r="L93" i="1"/>
  <c r="V93" i="1"/>
  <c r="L94" i="1"/>
  <c r="V94" i="1"/>
  <c r="L95" i="1"/>
  <c r="V95" i="1"/>
  <c r="L96" i="1"/>
  <c r="V96" i="1"/>
  <c r="L97" i="1"/>
  <c r="V97" i="1"/>
  <c r="L98" i="1"/>
  <c r="V98" i="1"/>
  <c r="L99" i="1"/>
  <c r="V99" i="1"/>
  <c r="L100" i="1"/>
  <c r="V100" i="1"/>
  <c r="L101" i="1"/>
  <c r="V101" i="1"/>
  <c r="L102" i="1"/>
  <c r="V102" i="1"/>
  <c r="L103" i="1"/>
  <c r="V103" i="1"/>
  <c r="L104" i="1"/>
  <c r="V104" i="1"/>
  <c r="L105" i="1"/>
  <c r="V105" i="1"/>
  <c r="L106" i="1"/>
  <c r="V106" i="1"/>
  <c r="L107" i="1"/>
  <c r="V107" i="1"/>
  <c r="L108" i="1"/>
  <c r="V108" i="1"/>
  <c r="L109" i="1"/>
  <c r="V109" i="1"/>
  <c r="L110" i="1"/>
  <c r="V110" i="1"/>
  <c r="L111" i="1"/>
  <c r="V111" i="1"/>
  <c r="L112" i="1"/>
  <c r="V112" i="1"/>
  <c r="L113" i="1"/>
  <c r="V113" i="1"/>
  <c r="L114" i="1"/>
  <c r="V114" i="1"/>
  <c r="L115" i="1"/>
  <c r="V115" i="1"/>
  <c r="L116" i="1"/>
  <c r="V116" i="1"/>
  <c r="L117" i="1"/>
  <c r="V117" i="1"/>
  <c r="L118" i="1"/>
  <c r="V118" i="1"/>
  <c r="L119" i="1"/>
  <c r="V119" i="1"/>
  <c r="L120" i="1"/>
  <c r="V120" i="1"/>
  <c r="L121" i="1"/>
  <c r="V121" i="1"/>
  <c r="L122" i="1"/>
  <c r="V122" i="1"/>
  <c r="L123" i="1"/>
  <c r="V123" i="1"/>
  <c r="L124" i="1"/>
  <c r="V124" i="1"/>
  <c r="L125" i="1"/>
  <c r="V125" i="1"/>
  <c r="L126" i="1"/>
  <c r="V126" i="1"/>
  <c r="L127" i="1"/>
  <c r="V127" i="1"/>
  <c r="L128" i="1"/>
  <c r="V128" i="1"/>
  <c r="L129" i="1"/>
  <c r="V129" i="1"/>
  <c r="L130" i="1"/>
  <c r="V130" i="1"/>
  <c r="L131" i="1"/>
  <c r="V131" i="1"/>
  <c r="L132" i="1"/>
  <c r="V132" i="1"/>
  <c r="L133" i="1"/>
  <c r="V133" i="1"/>
  <c r="L134" i="1"/>
  <c r="V134" i="1"/>
  <c r="L135" i="1"/>
  <c r="V135" i="1"/>
  <c r="L136" i="1"/>
  <c r="V136" i="1"/>
  <c r="L137" i="1"/>
  <c r="V137" i="1"/>
  <c r="L138" i="1"/>
  <c r="V138" i="1"/>
  <c r="L139" i="1"/>
  <c r="V139" i="1"/>
  <c r="L140" i="1"/>
  <c r="V140" i="1"/>
  <c r="L141" i="1"/>
  <c r="V141" i="1"/>
  <c r="L142" i="1"/>
  <c r="V142" i="1"/>
  <c r="L143" i="1"/>
  <c r="V143" i="1"/>
  <c r="L144" i="1"/>
  <c r="V144" i="1"/>
  <c r="L145" i="1"/>
  <c r="V145" i="1"/>
  <c r="L146" i="1"/>
  <c r="V146" i="1"/>
  <c r="L147" i="1"/>
  <c r="V147" i="1"/>
  <c r="L148" i="1"/>
  <c r="V148" i="1"/>
  <c r="L149" i="1"/>
  <c r="V149" i="1"/>
  <c r="L150" i="1"/>
  <c r="V150" i="1"/>
  <c r="L151" i="1"/>
  <c r="V151" i="1"/>
  <c r="L152" i="1"/>
  <c r="V152" i="1"/>
  <c r="L153" i="1"/>
  <c r="V153" i="1"/>
  <c r="L154" i="1"/>
  <c r="V154" i="1"/>
  <c r="L155" i="1"/>
  <c r="V155" i="1"/>
  <c r="L156" i="1"/>
  <c r="V156" i="1"/>
  <c r="L157" i="1"/>
  <c r="V157" i="1"/>
  <c r="L158" i="1"/>
  <c r="V158" i="1"/>
  <c r="L159" i="1"/>
  <c r="V159" i="1"/>
  <c r="L160" i="1"/>
  <c r="V160" i="1"/>
  <c r="L161" i="1"/>
  <c r="V161" i="1"/>
  <c r="L162" i="1"/>
  <c r="V162" i="1"/>
  <c r="L163" i="1"/>
  <c r="V163" i="1"/>
  <c r="L164" i="1"/>
  <c r="V164" i="1"/>
  <c r="L165" i="1"/>
  <c r="V165" i="1"/>
  <c r="L166" i="1"/>
  <c r="V166" i="1"/>
  <c r="L167" i="1"/>
  <c r="V167" i="1"/>
  <c r="L168" i="1"/>
  <c r="V168" i="1"/>
  <c r="L169" i="1"/>
  <c r="V169" i="1"/>
  <c r="L170" i="1"/>
  <c r="V170" i="1"/>
  <c r="L171" i="1"/>
  <c r="V171" i="1"/>
  <c r="L172" i="1"/>
  <c r="V172" i="1"/>
  <c r="L173" i="1"/>
  <c r="V173" i="1"/>
  <c r="L174" i="1"/>
  <c r="V174" i="1"/>
  <c r="L175" i="1"/>
  <c r="V175" i="1"/>
  <c r="L176" i="1"/>
  <c r="V176" i="1"/>
  <c r="L177" i="1"/>
  <c r="V177" i="1"/>
  <c r="L178" i="1"/>
  <c r="V178" i="1"/>
  <c r="L179" i="1"/>
  <c r="V179" i="1"/>
  <c r="L180" i="1"/>
  <c r="V180" i="1"/>
  <c r="L181" i="1"/>
  <c r="V181" i="1"/>
  <c r="L182" i="1"/>
  <c r="V182" i="1"/>
  <c r="L183" i="1"/>
  <c r="V183" i="1"/>
  <c r="L184" i="1"/>
  <c r="V184" i="1"/>
  <c r="L185" i="1"/>
  <c r="V185" i="1"/>
  <c r="L186" i="1"/>
  <c r="V186" i="1"/>
  <c r="L187" i="1"/>
  <c r="V187" i="1"/>
  <c r="L188" i="1"/>
  <c r="V188" i="1"/>
  <c r="L189" i="1"/>
  <c r="V189" i="1"/>
  <c r="L190" i="1"/>
  <c r="V190" i="1"/>
  <c r="L191" i="1"/>
  <c r="V191" i="1"/>
  <c r="L192" i="1"/>
  <c r="V192" i="1"/>
  <c r="L193" i="1"/>
  <c r="V193" i="1"/>
  <c r="L194" i="1"/>
  <c r="V194" i="1"/>
  <c r="L195" i="1"/>
  <c r="V195" i="1"/>
  <c r="L196" i="1"/>
  <c r="V196" i="1"/>
  <c r="L197" i="1"/>
  <c r="V197" i="1"/>
  <c r="L198" i="1"/>
  <c r="V198" i="1"/>
  <c r="L199" i="1"/>
  <c r="V199" i="1"/>
  <c r="L200" i="1"/>
  <c r="V200" i="1"/>
  <c r="L201" i="1"/>
  <c r="V201" i="1"/>
  <c r="L202" i="1"/>
  <c r="V202" i="1"/>
  <c r="L203" i="1"/>
  <c r="V203" i="1"/>
  <c r="L204" i="1"/>
  <c r="V204" i="1"/>
  <c r="L205" i="1"/>
  <c r="V205" i="1"/>
  <c r="L206" i="1"/>
  <c r="V206" i="1"/>
  <c r="L207" i="1"/>
  <c r="V207" i="1"/>
  <c r="L208" i="1"/>
  <c r="V208" i="1"/>
  <c r="L209" i="1"/>
  <c r="V209" i="1"/>
  <c r="L210" i="1"/>
  <c r="V210" i="1"/>
  <c r="L211" i="1"/>
  <c r="V211" i="1"/>
  <c r="L212" i="1"/>
  <c r="V212" i="1"/>
  <c r="L213" i="1"/>
  <c r="V213" i="1"/>
  <c r="L214" i="1"/>
  <c r="V214" i="1"/>
  <c r="L215" i="1"/>
  <c r="V215" i="1"/>
  <c r="L216" i="1"/>
  <c r="V216" i="1"/>
  <c r="L217" i="1"/>
  <c r="V217" i="1"/>
  <c r="L218" i="1"/>
  <c r="V218" i="1"/>
  <c r="L219" i="1"/>
  <c r="V219" i="1"/>
  <c r="L220" i="1"/>
  <c r="V220" i="1"/>
  <c r="L221" i="1"/>
  <c r="V221" i="1"/>
  <c r="L222" i="1"/>
  <c r="V222" i="1"/>
  <c r="L223" i="1"/>
  <c r="V223" i="1"/>
  <c r="L224" i="1"/>
  <c r="V224" i="1"/>
  <c r="L225" i="1"/>
  <c r="V225" i="1"/>
  <c r="L226" i="1"/>
  <c r="V226" i="1"/>
  <c r="L227" i="1"/>
  <c r="V227" i="1"/>
  <c r="L228" i="1"/>
  <c r="V228" i="1"/>
  <c r="L229" i="1"/>
  <c r="V229" i="1"/>
  <c r="L230" i="1"/>
  <c r="V230" i="1"/>
  <c r="L231" i="1"/>
  <c r="V231" i="1"/>
  <c r="L232" i="1"/>
  <c r="V232" i="1"/>
  <c r="L233" i="1"/>
  <c r="V233" i="1"/>
  <c r="L234" i="1"/>
  <c r="V234" i="1"/>
  <c r="L235" i="1"/>
  <c r="V235" i="1"/>
  <c r="L236" i="1"/>
  <c r="V236" i="1"/>
  <c r="L237" i="1"/>
  <c r="V237" i="1"/>
  <c r="L238" i="1"/>
  <c r="V238" i="1"/>
  <c r="L239" i="1"/>
  <c r="V239" i="1"/>
  <c r="L240" i="1"/>
  <c r="V240" i="1"/>
  <c r="L241" i="1"/>
  <c r="V241" i="1"/>
  <c r="L242" i="1"/>
  <c r="V242" i="1"/>
  <c r="L243" i="1"/>
  <c r="V243" i="1"/>
  <c r="L244" i="1"/>
  <c r="V244" i="1"/>
  <c r="L245" i="1"/>
  <c r="V245" i="1"/>
  <c r="L246" i="1"/>
  <c r="V246" i="1"/>
  <c r="L247" i="1"/>
  <c r="V247" i="1"/>
  <c r="L248" i="1"/>
  <c r="V248" i="1"/>
  <c r="L249" i="1"/>
  <c r="V249" i="1"/>
  <c r="L250" i="1"/>
  <c r="V250" i="1"/>
  <c r="L251" i="1"/>
  <c r="V251" i="1"/>
  <c r="L252" i="1"/>
  <c r="V252" i="1"/>
  <c r="L253" i="1"/>
  <c r="V253" i="1"/>
  <c r="L254" i="1"/>
  <c r="V254" i="1"/>
  <c r="L255" i="1"/>
  <c r="V255" i="1"/>
  <c r="L256" i="1"/>
  <c r="V256" i="1"/>
  <c r="L257" i="1"/>
  <c r="V257" i="1"/>
  <c r="L258" i="1"/>
  <c r="V258" i="1"/>
  <c r="L259" i="1"/>
  <c r="V259" i="1"/>
  <c r="L260" i="1"/>
  <c r="V260" i="1"/>
  <c r="L261" i="1"/>
  <c r="V261" i="1"/>
  <c r="L262" i="1"/>
  <c r="V262" i="1"/>
  <c r="L263" i="1"/>
  <c r="V263" i="1"/>
  <c r="L264" i="1"/>
  <c r="V264" i="1"/>
  <c r="L265" i="1"/>
  <c r="V265" i="1"/>
  <c r="L266" i="1"/>
  <c r="V266" i="1"/>
  <c r="L267" i="1"/>
  <c r="V267" i="1"/>
  <c r="L268" i="1"/>
  <c r="V268" i="1"/>
  <c r="L269" i="1"/>
  <c r="V269" i="1"/>
  <c r="L270" i="1"/>
  <c r="V270" i="1"/>
  <c r="L271" i="1"/>
  <c r="V271" i="1"/>
  <c r="L272" i="1"/>
  <c r="V272" i="1"/>
  <c r="L273" i="1"/>
  <c r="V273" i="1"/>
  <c r="L274" i="1"/>
  <c r="V274" i="1"/>
  <c r="L275" i="1"/>
  <c r="V275" i="1"/>
  <c r="L276" i="1"/>
  <c r="V276" i="1"/>
  <c r="L277" i="1"/>
  <c r="V277" i="1"/>
  <c r="L278" i="1"/>
  <c r="V278" i="1"/>
  <c r="L279" i="1"/>
  <c r="V279" i="1"/>
  <c r="L280" i="1"/>
  <c r="V280" i="1"/>
  <c r="L281" i="1"/>
  <c r="V281" i="1"/>
  <c r="L282" i="1"/>
  <c r="V282" i="1"/>
  <c r="L283" i="1"/>
  <c r="V283" i="1"/>
  <c r="L284" i="1"/>
  <c r="V284" i="1"/>
  <c r="L285" i="1"/>
  <c r="V285" i="1"/>
  <c r="L286" i="1"/>
  <c r="V286" i="1"/>
  <c r="L287" i="1"/>
  <c r="V287" i="1"/>
  <c r="L288" i="1"/>
  <c r="V288" i="1"/>
  <c r="L289" i="1"/>
  <c r="V289" i="1"/>
  <c r="L290" i="1"/>
  <c r="V290" i="1"/>
  <c r="L291" i="1"/>
  <c r="V291" i="1"/>
  <c r="L292" i="1"/>
  <c r="V292" i="1"/>
  <c r="L293" i="1"/>
  <c r="V293" i="1"/>
  <c r="L294" i="1"/>
  <c r="V294" i="1"/>
  <c r="L295" i="1"/>
  <c r="V295" i="1"/>
  <c r="L296" i="1"/>
  <c r="V296" i="1"/>
  <c r="L297" i="1"/>
  <c r="V297" i="1"/>
  <c r="L298" i="1"/>
  <c r="V298" i="1"/>
  <c r="L299" i="1"/>
  <c r="V299" i="1"/>
  <c r="L300" i="1"/>
  <c r="V300" i="1"/>
  <c r="L301" i="1"/>
  <c r="V301" i="1"/>
  <c r="L302" i="1"/>
  <c r="V302" i="1"/>
  <c r="L303" i="1"/>
  <c r="V303" i="1"/>
  <c r="L304" i="1"/>
  <c r="V304" i="1"/>
  <c r="L305" i="1"/>
  <c r="V305" i="1"/>
  <c r="L306" i="1"/>
  <c r="V306" i="1"/>
  <c r="L307" i="1"/>
  <c r="V307" i="1"/>
  <c r="L308" i="1"/>
  <c r="V308" i="1"/>
  <c r="L309" i="1"/>
  <c r="V309" i="1"/>
  <c r="L310" i="1"/>
  <c r="V310" i="1"/>
  <c r="L311" i="1"/>
  <c r="V311" i="1"/>
  <c r="L312" i="1"/>
  <c r="V312" i="1"/>
  <c r="L313" i="1"/>
  <c r="V313" i="1"/>
  <c r="L314" i="1"/>
  <c r="V314" i="1"/>
  <c r="L315" i="1"/>
  <c r="V315" i="1"/>
  <c r="L316" i="1"/>
  <c r="V316" i="1"/>
  <c r="L317" i="1"/>
  <c r="V317" i="1"/>
  <c r="L318" i="1"/>
  <c r="V318" i="1"/>
  <c r="L319" i="1"/>
  <c r="V319" i="1"/>
  <c r="L320" i="1"/>
  <c r="V320" i="1"/>
  <c r="L321" i="1"/>
  <c r="V321" i="1"/>
  <c r="L322" i="1"/>
  <c r="V322" i="1"/>
  <c r="L323" i="1"/>
  <c r="V323" i="1"/>
  <c r="L324" i="1"/>
  <c r="V324" i="1"/>
  <c r="L325" i="1"/>
  <c r="V325" i="1"/>
  <c r="L326" i="1"/>
  <c r="V326" i="1"/>
  <c r="L327" i="1"/>
  <c r="V327" i="1"/>
  <c r="L328" i="1"/>
  <c r="V328" i="1"/>
  <c r="L329" i="1"/>
  <c r="V329" i="1"/>
  <c r="L330" i="1"/>
  <c r="V330" i="1"/>
  <c r="L331" i="1"/>
  <c r="V331" i="1"/>
  <c r="L332" i="1"/>
  <c r="V332" i="1"/>
  <c r="L333" i="1"/>
  <c r="V333" i="1"/>
  <c r="L334" i="1"/>
  <c r="V334" i="1"/>
  <c r="L335" i="1"/>
  <c r="V335" i="1"/>
  <c r="L336" i="1"/>
  <c r="V336" i="1"/>
  <c r="L337" i="1"/>
  <c r="V337" i="1"/>
  <c r="L338" i="1"/>
  <c r="V338" i="1"/>
  <c r="L339" i="1"/>
  <c r="V339" i="1"/>
  <c r="L340" i="1"/>
  <c r="V340" i="1"/>
  <c r="L341" i="1"/>
  <c r="V341" i="1"/>
  <c r="L342" i="1"/>
  <c r="V342" i="1"/>
  <c r="L343" i="1"/>
  <c r="V343" i="1"/>
  <c r="L344" i="1"/>
  <c r="V344" i="1"/>
  <c r="L345" i="1"/>
  <c r="V345" i="1"/>
  <c r="L346" i="1"/>
  <c r="V346" i="1"/>
  <c r="L347" i="1"/>
  <c r="V347" i="1"/>
  <c r="L348" i="1"/>
  <c r="V348" i="1"/>
  <c r="L349" i="1"/>
  <c r="V349" i="1"/>
  <c r="L350" i="1"/>
  <c r="V350" i="1"/>
  <c r="L351" i="1"/>
  <c r="V351" i="1"/>
  <c r="L352" i="1"/>
  <c r="V352" i="1"/>
  <c r="L353" i="1"/>
  <c r="V353" i="1"/>
  <c r="L354" i="1"/>
  <c r="V354" i="1"/>
  <c r="L355" i="1"/>
  <c r="V355" i="1"/>
  <c r="L356" i="1"/>
  <c r="V356" i="1"/>
  <c r="L357" i="1"/>
  <c r="V357" i="1"/>
  <c r="L358" i="1"/>
  <c r="V358" i="1"/>
  <c r="L359" i="1"/>
  <c r="V359" i="1"/>
  <c r="L360" i="1"/>
  <c r="V360" i="1"/>
  <c r="L361" i="1"/>
  <c r="V361" i="1"/>
  <c r="L362" i="1"/>
  <c r="V362" i="1"/>
  <c r="L363" i="1"/>
  <c r="V363" i="1"/>
  <c r="L364" i="1"/>
  <c r="V364" i="1"/>
  <c r="L365" i="1"/>
  <c r="V365" i="1"/>
  <c r="L366" i="1"/>
  <c r="V366" i="1"/>
  <c r="L367" i="1"/>
  <c r="V367" i="1"/>
  <c r="L368" i="1"/>
  <c r="V368" i="1"/>
  <c r="L369" i="1"/>
  <c r="V369" i="1"/>
  <c r="L370" i="1"/>
  <c r="V370" i="1"/>
  <c r="L371" i="1"/>
  <c r="V371" i="1"/>
  <c r="L372" i="1"/>
  <c r="V372" i="1"/>
  <c r="L373" i="1"/>
  <c r="V373" i="1"/>
  <c r="L374" i="1"/>
  <c r="V374" i="1"/>
  <c r="L375" i="1"/>
  <c r="V375" i="1"/>
  <c r="L376" i="1"/>
  <c r="V376" i="1"/>
  <c r="L377" i="1"/>
  <c r="V377" i="1"/>
  <c r="L378" i="1"/>
  <c r="V378" i="1"/>
  <c r="L379" i="1"/>
  <c r="V379" i="1"/>
  <c r="L380" i="1"/>
  <c r="V380" i="1"/>
  <c r="L381" i="1"/>
  <c r="V381" i="1"/>
  <c r="L382" i="1"/>
  <c r="V382" i="1"/>
  <c r="L383" i="1"/>
  <c r="V383" i="1"/>
  <c r="L384" i="1"/>
  <c r="V384" i="1"/>
  <c r="L385" i="1"/>
  <c r="V385" i="1"/>
  <c r="L386" i="1"/>
  <c r="V386" i="1"/>
  <c r="L387" i="1"/>
  <c r="V387" i="1"/>
  <c r="L388" i="1"/>
  <c r="V388" i="1"/>
  <c r="L389" i="1"/>
  <c r="V389" i="1"/>
  <c r="L390" i="1"/>
  <c r="V390" i="1"/>
  <c r="L391" i="1"/>
  <c r="V391" i="1"/>
  <c r="L392" i="1"/>
  <c r="V392" i="1"/>
  <c r="L393" i="1"/>
  <c r="V393" i="1"/>
  <c r="L394" i="1"/>
  <c r="V394" i="1"/>
  <c r="L395" i="1"/>
  <c r="V395" i="1"/>
  <c r="L396" i="1"/>
  <c r="V396" i="1"/>
  <c r="L397" i="1"/>
  <c r="V397" i="1"/>
  <c r="L398" i="1"/>
  <c r="V398" i="1"/>
  <c r="L399" i="1"/>
  <c r="V399" i="1"/>
  <c r="L400" i="1"/>
  <c r="V400" i="1"/>
  <c r="L401" i="1"/>
  <c r="V401" i="1"/>
  <c r="L402" i="1"/>
  <c r="V402" i="1"/>
  <c r="L403" i="1"/>
  <c r="V403" i="1"/>
  <c r="L404" i="1"/>
  <c r="V404" i="1"/>
  <c r="L405" i="1"/>
  <c r="V405" i="1"/>
  <c r="L406" i="1"/>
  <c r="V406" i="1"/>
  <c r="L407" i="1"/>
  <c r="V407" i="1"/>
  <c r="L408" i="1"/>
  <c r="V408" i="1"/>
  <c r="L409" i="1"/>
  <c r="V409" i="1"/>
  <c r="L410" i="1"/>
  <c r="V410" i="1"/>
  <c r="L411" i="1"/>
  <c r="V411" i="1"/>
  <c r="L412" i="1"/>
  <c r="V412" i="1"/>
  <c r="L413" i="1"/>
  <c r="V413" i="1"/>
  <c r="L414" i="1"/>
  <c r="V414" i="1"/>
  <c r="L415" i="1"/>
  <c r="V415" i="1"/>
  <c r="L416" i="1"/>
  <c r="V416" i="1"/>
  <c r="L417" i="1"/>
  <c r="V417" i="1"/>
  <c r="L418" i="1"/>
  <c r="V418" i="1"/>
  <c r="L419" i="1"/>
  <c r="V419" i="1"/>
  <c r="L420" i="1"/>
  <c r="V420" i="1"/>
  <c r="L421" i="1"/>
  <c r="V421" i="1"/>
  <c r="L422" i="1"/>
  <c r="V422" i="1"/>
  <c r="L423" i="1"/>
  <c r="V423" i="1"/>
  <c r="L424" i="1"/>
  <c r="V424" i="1"/>
  <c r="L425" i="1"/>
  <c r="V425" i="1"/>
  <c r="L426" i="1"/>
  <c r="V426" i="1"/>
  <c r="L427" i="1"/>
  <c r="V427" i="1"/>
  <c r="L428" i="1"/>
  <c r="V428" i="1"/>
  <c r="L429" i="1"/>
  <c r="V429" i="1"/>
  <c r="L430" i="1"/>
  <c r="V430" i="1"/>
  <c r="L431" i="1"/>
  <c r="V431" i="1"/>
  <c r="L432" i="1"/>
  <c r="V432" i="1"/>
  <c r="L433" i="1"/>
  <c r="V433" i="1"/>
  <c r="L434" i="1"/>
  <c r="V434" i="1"/>
  <c r="L435" i="1"/>
  <c r="V435" i="1"/>
  <c r="L436" i="1"/>
  <c r="V436" i="1"/>
  <c r="L437" i="1"/>
  <c r="V437" i="1"/>
  <c r="L438" i="1"/>
  <c r="V438" i="1"/>
  <c r="L439" i="1"/>
  <c r="V439" i="1"/>
  <c r="L440" i="1"/>
  <c r="V440" i="1"/>
  <c r="L441" i="1"/>
  <c r="V441" i="1"/>
  <c r="L442" i="1"/>
  <c r="V442" i="1"/>
  <c r="L443" i="1"/>
  <c r="V443" i="1"/>
  <c r="L444" i="1"/>
  <c r="V444" i="1"/>
  <c r="L445" i="1"/>
  <c r="V445" i="1"/>
  <c r="L446" i="1"/>
  <c r="V446" i="1"/>
  <c r="L447" i="1"/>
  <c r="V447" i="1"/>
  <c r="L448" i="1"/>
  <c r="V448" i="1"/>
  <c r="L449" i="1"/>
  <c r="V449" i="1"/>
  <c r="L450" i="1"/>
  <c r="V450" i="1"/>
  <c r="L451" i="1"/>
  <c r="V451" i="1"/>
  <c r="L452" i="1"/>
  <c r="V452" i="1"/>
  <c r="L453" i="1"/>
  <c r="V453" i="1"/>
  <c r="L454" i="1"/>
  <c r="V454" i="1"/>
  <c r="L455" i="1"/>
  <c r="V455" i="1"/>
  <c r="L456" i="1"/>
  <c r="V456" i="1"/>
  <c r="L457" i="1"/>
  <c r="V457" i="1"/>
  <c r="L458" i="1"/>
  <c r="V458" i="1"/>
  <c r="L459" i="1"/>
  <c r="V459" i="1"/>
  <c r="L460" i="1"/>
  <c r="V460" i="1"/>
  <c r="L461" i="1"/>
  <c r="V461" i="1"/>
  <c r="L462" i="1"/>
  <c r="V462" i="1"/>
  <c r="L463" i="1"/>
  <c r="V463" i="1"/>
  <c r="L464" i="1"/>
  <c r="V464" i="1"/>
  <c r="L465" i="1"/>
  <c r="V465" i="1"/>
  <c r="L466" i="1"/>
  <c r="V466" i="1"/>
  <c r="L467" i="1"/>
  <c r="V467" i="1"/>
  <c r="L468" i="1"/>
  <c r="V468" i="1"/>
  <c r="L469" i="1"/>
  <c r="V469" i="1"/>
  <c r="L470" i="1"/>
  <c r="V470" i="1"/>
  <c r="L471" i="1"/>
  <c r="V471" i="1"/>
  <c r="L472" i="1"/>
  <c r="V472" i="1"/>
  <c r="L473" i="1"/>
  <c r="V473" i="1"/>
  <c r="L474" i="1"/>
  <c r="V474" i="1"/>
  <c r="L475" i="1"/>
  <c r="V475" i="1"/>
  <c r="L476" i="1"/>
  <c r="V476" i="1"/>
  <c r="L477" i="1"/>
  <c r="V477" i="1"/>
  <c r="L478" i="1"/>
  <c r="V478" i="1"/>
  <c r="L479" i="1"/>
  <c r="V479" i="1"/>
  <c r="L480" i="1"/>
  <c r="V480" i="1"/>
  <c r="L481" i="1"/>
  <c r="V481" i="1"/>
  <c r="L482" i="1"/>
  <c r="V482" i="1"/>
  <c r="L483" i="1"/>
  <c r="V483" i="1"/>
  <c r="L484" i="1"/>
  <c r="V484" i="1"/>
  <c r="L485" i="1"/>
  <c r="V485" i="1"/>
  <c r="L486" i="1"/>
  <c r="V486" i="1"/>
  <c r="L487" i="1"/>
  <c r="V487" i="1"/>
  <c r="L488" i="1"/>
  <c r="V488" i="1"/>
  <c r="L489" i="1"/>
  <c r="V489" i="1"/>
  <c r="L490" i="1"/>
  <c r="V490" i="1"/>
  <c r="L491" i="1"/>
  <c r="V491" i="1"/>
  <c r="L492" i="1"/>
  <c r="V492" i="1"/>
  <c r="L493" i="1"/>
  <c r="V493" i="1"/>
  <c r="L494" i="1"/>
  <c r="V494" i="1"/>
  <c r="L495" i="1"/>
  <c r="V495" i="1"/>
  <c r="L496" i="1"/>
  <c r="V496" i="1"/>
  <c r="L497" i="1"/>
  <c r="V497" i="1"/>
  <c r="L498" i="1"/>
  <c r="V498" i="1"/>
  <c r="L499" i="1"/>
  <c r="V499" i="1"/>
  <c r="L500" i="1"/>
  <c r="V500" i="1"/>
  <c r="L501" i="1"/>
  <c r="V501" i="1"/>
  <c r="L502" i="1"/>
  <c r="V502" i="1"/>
  <c r="L503" i="1"/>
  <c r="V503" i="1"/>
  <c r="L504" i="1"/>
  <c r="V504" i="1"/>
  <c r="L505" i="1"/>
  <c r="V505" i="1"/>
  <c r="L506" i="1"/>
  <c r="V506" i="1"/>
  <c r="L507" i="1"/>
  <c r="V507" i="1"/>
  <c r="L508" i="1"/>
  <c r="V508" i="1"/>
  <c r="L509" i="1"/>
  <c r="V509" i="1"/>
  <c r="L510" i="1"/>
  <c r="V510" i="1"/>
  <c r="L511" i="1"/>
  <c r="V511" i="1"/>
  <c r="L512" i="1"/>
  <c r="V512" i="1"/>
  <c r="L513" i="1"/>
  <c r="V513" i="1"/>
  <c r="L514" i="1"/>
  <c r="V514" i="1"/>
  <c r="L515" i="1"/>
  <c r="V515" i="1"/>
  <c r="L516" i="1"/>
  <c r="V516" i="1"/>
  <c r="L517" i="1"/>
  <c r="V517" i="1"/>
  <c r="L518" i="1"/>
  <c r="V518" i="1"/>
  <c r="L519" i="1"/>
  <c r="V519" i="1"/>
  <c r="L520" i="1"/>
  <c r="V520" i="1"/>
  <c r="L521" i="1"/>
  <c r="V521" i="1"/>
  <c r="L522" i="1"/>
  <c r="V522" i="1"/>
  <c r="L523" i="1"/>
  <c r="V523" i="1"/>
  <c r="L524" i="1"/>
  <c r="V524" i="1"/>
  <c r="L525" i="1"/>
  <c r="V525" i="1"/>
  <c r="L526" i="1"/>
  <c r="V526" i="1"/>
  <c r="L527" i="1"/>
  <c r="V527" i="1"/>
  <c r="L528" i="1"/>
  <c r="V528" i="1"/>
  <c r="L529" i="1"/>
  <c r="V529" i="1"/>
  <c r="L530" i="1"/>
  <c r="V530" i="1"/>
  <c r="L531" i="1"/>
  <c r="V531" i="1"/>
  <c r="L532" i="1"/>
  <c r="V532" i="1"/>
  <c r="L533" i="1"/>
  <c r="V533" i="1"/>
  <c r="L534" i="1"/>
  <c r="V534" i="1"/>
  <c r="L535" i="1"/>
  <c r="V535" i="1"/>
  <c r="L536" i="1"/>
  <c r="V536" i="1"/>
  <c r="L537" i="1"/>
  <c r="V537" i="1"/>
  <c r="L538" i="1"/>
  <c r="V538" i="1"/>
  <c r="L539" i="1"/>
  <c r="V539" i="1"/>
  <c r="L540" i="1"/>
  <c r="V540" i="1"/>
  <c r="L541" i="1"/>
  <c r="V541" i="1"/>
  <c r="L542" i="1"/>
  <c r="V542" i="1"/>
  <c r="L543" i="1"/>
  <c r="V543" i="1"/>
  <c r="L544" i="1"/>
  <c r="V544" i="1"/>
  <c r="L545" i="1"/>
  <c r="V545" i="1"/>
  <c r="L546" i="1"/>
  <c r="V546" i="1"/>
  <c r="L547" i="1"/>
  <c r="V547" i="1"/>
  <c r="L548" i="1"/>
  <c r="V548" i="1"/>
  <c r="L549" i="1"/>
  <c r="V549" i="1"/>
  <c r="L550" i="1"/>
  <c r="V550" i="1"/>
  <c r="L551" i="1"/>
  <c r="V551" i="1"/>
  <c r="L552" i="1"/>
  <c r="V552" i="1"/>
  <c r="L553" i="1"/>
  <c r="V553" i="1"/>
  <c r="L554" i="1"/>
  <c r="V554" i="1"/>
  <c r="L555" i="1"/>
  <c r="V555" i="1"/>
  <c r="L556" i="1"/>
  <c r="V556" i="1"/>
  <c r="L557" i="1"/>
  <c r="V557" i="1"/>
  <c r="L558" i="1"/>
  <c r="V558" i="1"/>
  <c r="L559" i="1"/>
  <c r="V559" i="1"/>
  <c r="L560" i="1"/>
  <c r="V560" i="1"/>
  <c r="L561" i="1"/>
  <c r="V561" i="1"/>
  <c r="L562" i="1"/>
  <c r="V562" i="1"/>
  <c r="L563" i="1"/>
  <c r="V563" i="1"/>
  <c r="L564" i="1"/>
  <c r="V564" i="1"/>
  <c r="L565" i="1"/>
  <c r="V565" i="1"/>
  <c r="L566" i="1"/>
  <c r="V566" i="1"/>
  <c r="L567" i="1"/>
  <c r="V567" i="1"/>
  <c r="L568" i="1"/>
  <c r="V568" i="1"/>
  <c r="L569" i="1"/>
  <c r="V569" i="1"/>
  <c r="L570" i="1"/>
  <c r="V570" i="1"/>
  <c r="L571" i="1"/>
  <c r="V571" i="1"/>
  <c r="L572" i="1"/>
  <c r="V572" i="1"/>
  <c r="L573" i="1"/>
  <c r="V573" i="1"/>
  <c r="L574" i="1"/>
  <c r="V574" i="1"/>
  <c r="L575" i="1"/>
  <c r="V575" i="1"/>
  <c r="L576" i="1"/>
  <c r="V576" i="1"/>
  <c r="L577" i="1"/>
  <c r="V577" i="1"/>
  <c r="L578" i="1"/>
  <c r="V578" i="1"/>
  <c r="L579" i="1"/>
  <c r="V579" i="1"/>
  <c r="L580" i="1"/>
  <c r="V580" i="1"/>
  <c r="L581" i="1"/>
  <c r="V581" i="1"/>
  <c r="L582" i="1"/>
  <c r="V582" i="1"/>
  <c r="L583" i="1"/>
  <c r="V583" i="1"/>
  <c r="L584" i="1"/>
  <c r="V584" i="1"/>
  <c r="L585" i="1"/>
  <c r="V585" i="1"/>
  <c r="L586" i="1"/>
  <c r="V586" i="1"/>
  <c r="L587" i="1"/>
  <c r="V587" i="1"/>
  <c r="L588" i="1"/>
  <c r="V588" i="1"/>
  <c r="L589" i="1"/>
  <c r="V589" i="1"/>
  <c r="L590" i="1"/>
  <c r="V590" i="1"/>
  <c r="L591" i="1"/>
  <c r="V591" i="1"/>
  <c r="L592" i="1"/>
  <c r="V592" i="1"/>
  <c r="L593" i="1"/>
  <c r="V593" i="1"/>
  <c r="L594" i="1"/>
  <c r="V594" i="1"/>
  <c r="L595" i="1"/>
  <c r="V595" i="1"/>
  <c r="L596" i="1"/>
  <c r="V596" i="1"/>
  <c r="L597" i="1"/>
  <c r="V597" i="1"/>
  <c r="L598" i="1"/>
  <c r="V598" i="1"/>
  <c r="L599" i="1"/>
  <c r="V599" i="1"/>
  <c r="L600" i="1"/>
  <c r="V600" i="1"/>
  <c r="L601" i="1"/>
  <c r="V601" i="1"/>
  <c r="L602" i="1"/>
  <c r="V602" i="1"/>
  <c r="L603" i="1"/>
  <c r="V603" i="1"/>
  <c r="L604" i="1"/>
  <c r="V604" i="1"/>
  <c r="L605" i="1"/>
  <c r="V605" i="1"/>
  <c r="L606" i="1"/>
  <c r="V606" i="1"/>
  <c r="L607" i="1"/>
  <c r="V607" i="1"/>
  <c r="L608" i="1"/>
  <c r="V608" i="1"/>
  <c r="L609" i="1"/>
  <c r="V609" i="1"/>
  <c r="L610" i="1"/>
  <c r="V610" i="1"/>
  <c r="L611" i="1"/>
  <c r="V611" i="1"/>
  <c r="L612" i="1"/>
  <c r="V612" i="1"/>
  <c r="L613" i="1"/>
  <c r="V613" i="1"/>
  <c r="L614" i="1"/>
  <c r="V614" i="1"/>
  <c r="L615" i="1"/>
  <c r="V615" i="1"/>
  <c r="L616" i="1"/>
  <c r="V616" i="1"/>
  <c r="L617" i="1"/>
  <c r="V617" i="1"/>
  <c r="L618" i="1"/>
  <c r="V618" i="1"/>
  <c r="L619" i="1"/>
  <c r="V619" i="1"/>
  <c r="L620" i="1"/>
  <c r="V620" i="1"/>
  <c r="L621" i="1"/>
  <c r="V621" i="1"/>
  <c r="L622" i="1"/>
  <c r="V622" i="1"/>
  <c r="L623" i="1"/>
  <c r="V623" i="1"/>
  <c r="L624" i="1"/>
  <c r="V624" i="1"/>
  <c r="L625" i="1"/>
  <c r="V625" i="1"/>
  <c r="L626" i="1"/>
  <c r="V626" i="1"/>
  <c r="L627" i="1"/>
  <c r="V627" i="1"/>
  <c r="L628" i="1"/>
  <c r="V628" i="1"/>
  <c r="L629" i="1"/>
  <c r="V629" i="1"/>
  <c r="L630" i="1"/>
  <c r="V630" i="1"/>
  <c r="L631" i="1"/>
  <c r="V631" i="1"/>
  <c r="L632" i="1"/>
  <c r="V632" i="1"/>
  <c r="L633" i="1"/>
  <c r="V633" i="1"/>
  <c r="L634" i="1"/>
  <c r="V634" i="1"/>
  <c r="L635" i="1"/>
  <c r="V635" i="1"/>
  <c r="L636" i="1"/>
  <c r="V636" i="1"/>
  <c r="L637" i="1"/>
  <c r="V637" i="1"/>
  <c r="L638" i="1"/>
  <c r="V638" i="1"/>
  <c r="L639" i="1"/>
  <c r="V639" i="1"/>
  <c r="L640" i="1"/>
  <c r="V640" i="1"/>
  <c r="L641" i="1"/>
  <c r="V641" i="1"/>
  <c r="L642" i="1"/>
  <c r="V642" i="1"/>
  <c r="L643" i="1"/>
  <c r="V643" i="1"/>
  <c r="L644" i="1"/>
  <c r="V644" i="1"/>
  <c r="L645" i="1"/>
  <c r="V645" i="1"/>
  <c r="L646" i="1"/>
  <c r="V646" i="1"/>
  <c r="L647" i="1"/>
  <c r="V647" i="1"/>
  <c r="L648" i="1"/>
  <c r="V648" i="1"/>
  <c r="L649" i="1"/>
  <c r="V649" i="1"/>
  <c r="L650" i="1"/>
  <c r="V650" i="1"/>
  <c r="L651" i="1"/>
  <c r="V651" i="1"/>
  <c r="L652" i="1"/>
  <c r="V652" i="1"/>
  <c r="L653" i="1"/>
  <c r="V653" i="1"/>
  <c r="L654" i="1"/>
  <c r="V654" i="1"/>
  <c r="L655" i="1"/>
  <c r="V655" i="1"/>
  <c r="L656" i="1"/>
  <c r="V656" i="1"/>
  <c r="L657" i="1"/>
  <c r="V657" i="1"/>
  <c r="L658" i="1"/>
  <c r="V658" i="1"/>
  <c r="L659" i="1"/>
  <c r="V659" i="1"/>
  <c r="L660" i="1"/>
  <c r="V660" i="1"/>
  <c r="L661" i="1"/>
  <c r="V661" i="1"/>
  <c r="L662" i="1"/>
  <c r="V662" i="1"/>
  <c r="L663" i="1"/>
  <c r="V663" i="1"/>
  <c r="L664" i="1"/>
  <c r="V664" i="1"/>
  <c r="L665" i="1"/>
  <c r="V665" i="1"/>
  <c r="L666" i="1"/>
  <c r="V666" i="1"/>
  <c r="L667" i="1"/>
  <c r="V667" i="1"/>
  <c r="L668" i="1"/>
  <c r="V668" i="1"/>
  <c r="L669" i="1"/>
  <c r="V669" i="1"/>
  <c r="L670" i="1"/>
  <c r="V670" i="1"/>
  <c r="L671" i="1"/>
  <c r="V671" i="1"/>
  <c r="L672" i="1"/>
  <c r="V672" i="1"/>
  <c r="L673" i="1"/>
  <c r="V673" i="1"/>
  <c r="L674" i="1"/>
  <c r="V674" i="1"/>
  <c r="L675" i="1"/>
  <c r="V675" i="1"/>
  <c r="L676" i="1"/>
  <c r="V676" i="1"/>
  <c r="L677" i="1"/>
  <c r="V677" i="1"/>
  <c r="L678" i="1"/>
  <c r="V678" i="1"/>
  <c r="L679" i="1"/>
  <c r="V679" i="1"/>
  <c r="L680" i="1"/>
  <c r="V680" i="1"/>
  <c r="L681" i="1"/>
  <c r="V681" i="1"/>
  <c r="L682" i="1"/>
  <c r="V682" i="1"/>
  <c r="L683" i="1"/>
  <c r="V683" i="1"/>
  <c r="L684" i="1"/>
  <c r="V684" i="1"/>
  <c r="L685" i="1"/>
  <c r="V685" i="1"/>
  <c r="L686" i="1"/>
  <c r="V686" i="1"/>
  <c r="L687" i="1"/>
  <c r="V687" i="1"/>
  <c r="L688" i="1"/>
  <c r="V688" i="1"/>
  <c r="L689" i="1"/>
  <c r="V689" i="1"/>
  <c r="L690" i="1"/>
  <c r="V690" i="1"/>
  <c r="L691" i="1"/>
  <c r="V691" i="1"/>
  <c r="L692" i="1"/>
  <c r="V692" i="1"/>
  <c r="L693" i="1"/>
  <c r="V693" i="1"/>
  <c r="L694" i="1"/>
  <c r="V694" i="1"/>
  <c r="L695" i="1"/>
  <c r="V695" i="1"/>
  <c r="L696" i="1"/>
  <c r="V696" i="1"/>
  <c r="L697" i="1"/>
  <c r="V697" i="1"/>
  <c r="L698" i="1"/>
  <c r="V698" i="1"/>
  <c r="L699" i="1"/>
  <c r="V699" i="1"/>
  <c r="L700" i="1"/>
  <c r="V700" i="1"/>
  <c r="L701" i="1"/>
  <c r="V701" i="1"/>
  <c r="L702" i="1"/>
  <c r="V702" i="1"/>
  <c r="L703" i="1"/>
  <c r="V703" i="1"/>
  <c r="L704" i="1"/>
  <c r="V704" i="1"/>
  <c r="L705" i="1"/>
  <c r="V705" i="1"/>
  <c r="L706" i="1"/>
  <c r="V706" i="1"/>
  <c r="L707" i="1"/>
  <c r="V707" i="1"/>
  <c r="L708" i="1"/>
  <c r="V708" i="1"/>
  <c r="L709" i="1"/>
  <c r="V709" i="1"/>
  <c r="L710" i="1"/>
  <c r="V710" i="1"/>
  <c r="L711" i="1"/>
  <c r="V711" i="1"/>
  <c r="L712" i="1"/>
  <c r="V712" i="1"/>
  <c r="L713" i="1"/>
  <c r="V713" i="1"/>
  <c r="L714" i="1"/>
  <c r="V714" i="1"/>
  <c r="L715" i="1"/>
  <c r="V715" i="1"/>
  <c r="L716" i="1"/>
  <c r="V716" i="1"/>
  <c r="L717" i="1"/>
  <c r="V717" i="1"/>
  <c r="L718" i="1"/>
  <c r="V718" i="1"/>
  <c r="L719" i="1"/>
  <c r="V719" i="1"/>
  <c r="L720" i="1"/>
  <c r="V720" i="1"/>
  <c r="L721" i="1"/>
  <c r="V721" i="1"/>
  <c r="L722" i="1"/>
  <c r="V722" i="1"/>
  <c r="L723" i="1"/>
  <c r="V723" i="1"/>
  <c r="L724" i="1"/>
  <c r="V724" i="1"/>
  <c r="L725" i="1"/>
  <c r="V725" i="1"/>
  <c r="L726" i="1"/>
  <c r="V726" i="1"/>
  <c r="L727" i="1"/>
  <c r="V727" i="1"/>
  <c r="L728" i="1"/>
  <c r="V728" i="1"/>
  <c r="L729" i="1"/>
  <c r="V729" i="1"/>
  <c r="L730" i="1"/>
  <c r="V730" i="1"/>
  <c r="L731" i="1"/>
  <c r="V731" i="1"/>
  <c r="L732" i="1"/>
  <c r="V732" i="1"/>
  <c r="L733" i="1"/>
  <c r="V733" i="1"/>
  <c r="L734" i="1"/>
  <c r="V734" i="1"/>
  <c r="L735" i="1"/>
  <c r="V735" i="1"/>
  <c r="L736" i="1"/>
  <c r="V736" i="1"/>
  <c r="L737" i="1"/>
  <c r="V737" i="1"/>
  <c r="L738" i="1"/>
  <c r="V738" i="1"/>
  <c r="L739" i="1"/>
  <c r="V739" i="1"/>
  <c r="L740" i="1"/>
  <c r="V740" i="1"/>
  <c r="L741" i="1"/>
  <c r="V741" i="1"/>
  <c r="L742" i="1"/>
  <c r="V742" i="1"/>
  <c r="L743" i="1"/>
  <c r="V743" i="1"/>
  <c r="L744" i="1"/>
  <c r="V744" i="1"/>
  <c r="L745" i="1"/>
  <c r="V745" i="1"/>
  <c r="L746" i="1"/>
  <c r="V746" i="1"/>
  <c r="L747" i="1"/>
  <c r="V747" i="1"/>
  <c r="L748" i="1"/>
  <c r="V748" i="1"/>
  <c r="L749" i="1"/>
  <c r="V749" i="1"/>
  <c r="L750" i="1"/>
  <c r="V750" i="1"/>
  <c r="L751" i="1"/>
  <c r="V751" i="1"/>
  <c r="L752" i="1"/>
  <c r="V752" i="1"/>
  <c r="L753" i="1"/>
  <c r="V753" i="1"/>
  <c r="L754" i="1"/>
  <c r="V754" i="1"/>
  <c r="L755" i="1"/>
  <c r="V755" i="1"/>
  <c r="L756" i="1"/>
  <c r="V756" i="1"/>
  <c r="L757" i="1"/>
  <c r="V757" i="1"/>
  <c r="L758" i="1"/>
  <c r="V758" i="1"/>
  <c r="L759" i="1"/>
  <c r="V759" i="1"/>
  <c r="L760" i="1"/>
  <c r="V760" i="1"/>
  <c r="L761" i="1"/>
  <c r="V761" i="1"/>
  <c r="L762" i="1"/>
  <c r="V762" i="1"/>
  <c r="L763" i="1"/>
  <c r="V763" i="1"/>
  <c r="L764" i="1"/>
  <c r="V764" i="1"/>
  <c r="L765" i="1"/>
  <c r="V765" i="1"/>
  <c r="L766" i="1"/>
  <c r="V766" i="1"/>
  <c r="L767" i="1"/>
  <c r="V767" i="1"/>
  <c r="L768" i="1"/>
  <c r="V768" i="1"/>
  <c r="L769" i="1"/>
  <c r="V769" i="1"/>
  <c r="L770" i="1"/>
  <c r="V770" i="1"/>
  <c r="L771" i="1"/>
  <c r="V771" i="1"/>
  <c r="L772" i="1"/>
  <c r="V772" i="1"/>
  <c r="L773" i="1"/>
  <c r="V773" i="1"/>
  <c r="L774" i="1"/>
  <c r="V774" i="1"/>
  <c r="L775" i="1"/>
  <c r="V775" i="1"/>
  <c r="L776" i="1"/>
  <c r="V776" i="1"/>
  <c r="L777" i="1"/>
  <c r="V777" i="1"/>
  <c r="L778" i="1"/>
  <c r="V778" i="1"/>
  <c r="L779" i="1"/>
  <c r="V779" i="1"/>
  <c r="L780" i="1"/>
  <c r="V780" i="1"/>
  <c r="L781" i="1"/>
  <c r="V781" i="1"/>
  <c r="L782" i="1"/>
  <c r="V782" i="1"/>
  <c r="L783" i="1"/>
  <c r="V783" i="1"/>
  <c r="L784" i="1"/>
  <c r="V784" i="1"/>
  <c r="L785" i="1"/>
  <c r="V785" i="1"/>
  <c r="L786" i="1"/>
  <c r="V786" i="1"/>
  <c r="L787" i="1"/>
  <c r="V787" i="1"/>
  <c r="L788" i="1"/>
  <c r="V788" i="1"/>
  <c r="L789" i="1"/>
  <c r="V789" i="1"/>
  <c r="L790" i="1"/>
  <c r="V790" i="1"/>
  <c r="L791" i="1"/>
  <c r="V791" i="1"/>
  <c r="L792" i="1"/>
  <c r="V792" i="1"/>
  <c r="L793" i="1"/>
  <c r="V793" i="1"/>
  <c r="L794" i="1"/>
  <c r="V794" i="1"/>
  <c r="L795" i="1"/>
  <c r="V795" i="1"/>
  <c r="L796" i="1"/>
  <c r="V796" i="1"/>
  <c r="L797" i="1"/>
  <c r="V797" i="1"/>
  <c r="L798" i="1"/>
  <c r="V798" i="1"/>
  <c r="L799" i="1"/>
  <c r="V799" i="1"/>
  <c r="L800" i="1"/>
  <c r="V800" i="1"/>
  <c r="L801" i="1"/>
  <c r="V801" i="1"/>
  <c r="L802" i="1"/>
  <c r="V802" i="1"/>
  <c r="L803" i="1"/>
  <c r="V803" i="1"/>
  <c r="L804" i="1"/>
  <c r="V804" i="1"/>
  <c r="L805" i="1"/>
  <c r="V805" i="1"/>
  <c r="L806" i="1"/>
  <c r="V806" i="1"/>
  <c r="L807" i="1"/>
  <c r="V807" i="1"/>
  <c r="L808" i="1"/>
  <c r="V808" i="1"/>
  <c r="L809" i="1"/>
  <c r="V809" i="1"/>
  <c r="L810" i="1"/>
  <c r="V810" i="1"/>
  <c r="L811" i="1"/>
  <c r="V811" i="1"/>
  <c r="L812" i="1"/>
  <c r="V812" i="1"/>
  <c r="L813" i="1"/>
  <c r="V813" i="1"/>
  <c r="L814" i="1"/>
  <c r="V814" i="1"/>
  <c r="L815" i="1"/>
  <c r="V815" i="1"/>
  <c r="L816" i="1"/>
  <c r="V816" i="1"/>
  <c r="L817" i="1"/>
  <c r="V817" i="1"/>
  <c r="L818" i="1"/>
  <c r="V818" i="1"/>
  <c r="L819" i="1"/>
  <c r="V819" i="1"/>
  <c r="L820" i="1"/>
  <c r="V820" i="1"/>
  <c r="L821" i="1"/>
  <c r="V821" i="1"/>
  <c r="L822" i="1"/>
  <c r="V822" i="1"/>
  <c r="L823" i="1"/>
  <c r="V823" i="1"/>
  <c r="L824" i="1"/>
  <c r="V824" i="1"/>
  <c r="L825" i="1"/>
  <c r="V825" i="1"/>
  <c r="L826" i="1"/>
  <c r="V826" i="1"/>
  <c r="L827" i="1"/>
  <c r="V827" i="1"/>
  <c r="L828" i="1"/>
  <c r="V828" i="1"/>
  <c r="L829" i="1"/>
  <c r="V829" i="1"/>
  <c r="L830" i="1"/>
  <c r="V830" i="1"/>
  <c r="L831" i="1"/>
  <c r="V831" i="1"/>
  <c r="L832" i="1"/>
  <c r="V832" i="1"/>
  <c r="L833" i="1"/>
  <c r="V833" i="1"/>
  <c r="L834" i="1"/>
  <c r="V834" i="1"/>
  <c r="L835" i="1"/>
  <c r="V835" i="1"/>
  <c r="L836" i="1"/>
  <c r="V836" i="1"/>
  <c r="L837" i="1"/>
  <c r="V837" i="1"/>
  <c r="L838" i="1"/>
  <c r="V838" i="1"/>
  <c r="L839" i="1"/>
  <c r="V839" i="1"/>
  <c r="L840" i="1"/>
  <c r="V840" i="1"/>
  <c r="L841" i="1"/>
  <c r="V841" i="1"/>
  <c r="L842" i="1"/>
  <c r="V842" i="1"/>
  <c r="L843" i="1"/>
  <c r="V843" i="1"/>
  <c r="L844" i="1"/>
  <c r="V844" i="1"/>
  <c r="L845" i="1"/>
  <c r="V845" i="1"/>
  <c r="L846" i="1"/>
  <c r="V846" i="1"/>
  <c r="L847" i="1"/>
  <c r="V847" i="1"/>
  <c r="L848" i="1"/>
  <c r="V848" i="1"/>
  <c r="L849" i="1"/>
  <c r="V849" i="1"/>
  <c r="L850" i="1"/>
  <c r="V850" i="1"/>
  <c r="L851" i="1"/>
  <c r="V851" i="1"/>
  <c r="L852" i="1"/>
  <c r="V852" i="1"/>
  <c r="L853" i="1"/>
  <c r="V853" i="1"/>
  <c r="L854" i="1"/>
  <c r="V854" i="1"/>
  <c r="L855" i="1"/>
  <c r="V855" i="1"/>
  <c r="L856" i="1"/>
  <c r="V856" i="1"/>
  <c r="L857" i="1"/>
  <c r="V857" i="1"/>
  <c r="L858" i="1"/>
  <c r="V858" i="1"/>
  <c r="L859" i="1"/>
  <c r="V859" i="1"/>
  <c r="L860" i="1"/>
  <c r="V860" i="1"/>
  <c r="L861" i="1"/>
  <c r="V861" i="1"/>
  <c r="L862" i="1"/>
  <c r="V862" i="1"/>
  <c r="L863" i="1"/>
  <c r="V863" i="1"/>
  <c r="L864" i="1"/>
  <c r="V864" i="1"/>
  <c r="L865" i="1"/>
  <c r="V865" i="1"/>
  <c r="L866" i="1"/>
  <c r="V866" i="1"/>
  <c r="L867" i="1"/>
  <c r="V867" i="1"/>
  <c r="L868" i="1"/>
  <c r="V868" i="1"/>
  <c r="L869" i="1"/>
  <c r="V869" i="1"/>
  <c r="L870" i="1"/>
  <c r="V870" i="1"/>
  <c r="L871" i="1"/>
  <c r="V871" i="1"/>
  <c r="L872" i="1"/>
  <c r="V872" i="1"/>
  <c r="L873" i="1"/>
  <c r="V873" i="1"/>
  <c r="L874" i="1"/>
  <c r="V874" i="1"/>
  <c r="L875" i="1"/>
  <c r="V875" i="1"/>
  <c r="L876" i="1"/>
  <c r="V876" i="1"/>
  <c r="L877" i="1"/>
  <c r="V877" i="1"/>
  <c r="L878" i="1"/>
  <c r="V878" i="1"/>
  <c r="L879" i="1"/>
  <c r="V879" i="1"/>
  <c r="L880" i="1"/>
  <c r="V880" i="1"/>
  <c r="L881" i="1"/>
  <c r="V881" i="1"/>
  <c r="L882" i="1"/>
  <c r="V882" i="1"/>
  <c r="L883" i="1"/>
  <c r="V883" i="1"/>
  <c r="L884" i="1"/>
  <c r="V884" i="1"/>
  <c r="L885" i="1"/>
  <c r="V885" i="1"/>
  <c r="L886" i="1"/>
  <c r="V886" i="1"/>
  <c r="L887" i="1"/>
  <c r="V887" i="1"/>
  <c r="L888" i="1"/>
  <c r="V888" i="1"/>
  <c r="L889" i="1"/>
  <c r="V889" i="1"/>
  <c r="L890" i="1"/>
  <c r="V890" i="1"/>
  <c r="L891" i="1"/>
  <c r="V891" i="1"/>
  <c r="L892" i="1"/>
  <c r="V892" i="1"/>
  <c r="L893" i="1"/>
  <c r="V893" i="1"/>
  <c r="L894" i="1"/>
  <c r="V894" i="1"/>
  <c r="L895" i="1"/>
  <c r="V895" i="1"/>
  <c r="L896" i="1"/>
  <c r="V896" i="1"/>
  <c r="L897" i="1"/>
  <c r="V897" i="1"/>
  <c r="L898" i="1"/>
  <c r="V898" i="1"/>
  <c r="L899" i="1"/>
  <c r="V899" i="1"/>
  <c r="L900" i="1"/>
  <c r="V900" i="1"/>
  <c r="L901" i="1"/>
  <c r="V901" i="1"/>
  <c r="L902" i="1"/>
  <c r="V902" i="1"/>
  <c r="L903" i="1"/>
  <c r="V903" i="1"/>
  <c r="L904" i="1"/>
  <c r="V904" i="1"/>
  <c r="L905" i="1"/>
  <c r="V905" i="1"/>
  <c r="L906" i="1"/>
  <c r="V906" i="1"/>
  <c r="L907" i="1"/>
  <c r="V907" i="1"/>
  <c r="L908" i="1"/>
  <c r="V908" i="1"/>
  <c r="L909" i="1"/>
  <c r="V909" i="1"/>
  <c r="L910" i="1"/>
  <c r="V910" i="1"/>
  <c r="L911" i="1"/>
  <c r="V911" i="1"/>
  <c r="L912" i="1"/>
  <c r="V912" i="1"/>
  <c r="L913" i="1"/>
  <c r="V913" i="1"/>
  <c r="L914" i="1"/>
  <c r="V914" i="1"/>
  <c r="L915" i="1"/>
  <c r="V915" i="1"/>
  <c r="L916" i="1"/>
  <c r="V916" i="1"/>
  <c r="L917" i="1"/>
  <c r="V917" i="1"/>
  <c r="L918" i="1"/>
  <c r="V918" i="1"/>
  <c r="L919" i="1"/>
  <c r="V919" i="1"/>
  <c r="L920" i="1"/>
  <c r="V920" i="1"/>
  <c r="L921" i="1"/>
  <c r="V921" i="1"/>
  <c r="L922" i="1"/>
  <c r="V922" i="1"/>
  <c r="L923" i="1"/>
  <c r="V923" i="1"/>
  <c r="L924" i="1"/>
  <c r="V924" i="1"/>
  <c r="L925" i="1"/>
  <c r="V925" i="1"/>
  <c r="L926" i="1"/>
  <c r="V926" i="1"/>
  <c r="L927" i="1"/>
  <c r="V927" i="1"/>
  <c r="L928" i="1"/>
  <c r="V928" i="1"/>
  <c r="L929" i="1"/>
  <c r="V929" i="1"/>
  <c r="L930" i="1"/>
  <c r="V930" i="1"/>
  <c r="L931" i="1"/>
  <c r="V931" i="1"/>
  <c r="L932" i="1"/>
  <c r="V932" i="1"/>
  <c r="L933" i="1"/>
  <c r="V933" i="1"/>
  <c r="L934" i="1"/>
  <c r="V934" i="1"/>
  <c r="L935" i="1"/>
  <c r="V935" i="1"/>
  <c r="L936" i="1"/>
  <c r="V936" i="1"/>
  <c r="L937" i="1"/>
  <c r="V937" i="1"/>
  <c r="L938" i="1"/>
  <c r="V938" i="1"/>
  <c r="L939" i="1"/>
  <c r="V939" i="1"/>
  <c r="L940" i="1"/>
  <c r="V940" i="1"/>
  <c r="L941" i="1"/>
  <c r="V941" i="1"/>
  <c r="L942" i="1"/>
  <c r="V942" i="1"/>
  <c r="L943" i="1"/>
  <c r="V943" i="1"/>
  <c r="L944" i="1"/>
  <c r="V944" i="1"/>
  <c r="L945" i="1"/>
  <c r="V945" i="1"/>
  <c r="L946" i="1"/>
  <c r="V946" i="1"/>
  <c r="L947" i="1"/>
  <c r="V947" i="1"/>
  <c r="L948" i="1"/>
  <c r="V948" i="1"/>
  <c r="L949" i="1"/>
  <c r="V949" i="1"/>
  <c r="L950" i="1"/>
  <c r="V950" i="1"/>
  <c r="L951" i="1"/>
  <c r="V951" i="1"/>
  <c r="L952" i="1"/>
  <c r="V952" i="1"/>
  <c r="L953" i="1"/>
  <c r="V953" i="1"/>
  <c r="L954" i="1"/>
  <c r="V954" i="1"/>
  <c r="L955" i="1"/>
  <c r="V955" i="1"/>
  <c r="L956" i="1"/>
  <c r="V956" i="1"/>
  <c r="L957" i="1"/>
  <c r="V957" i="1"/>
  <c r="L958" i="1"/>
  <c r="V958" i="1"/>
  <c r="L959" i="1"/>
  <c r="V959" i="1"/>
  <c r="L960" i="1"/>
  <c r="V960" i="1"/>
  <c r="L961" i="1"/>
  <c r="V961" i="1"/>
  <c r="L962" i="1"/>
  <c r="V962" i="1"/>
  <c r="L963" i="1"/>
  <c r="V963" i="1"/>
  <c r="L964" i="1"/>
  <c r="V964" i="1"/>
  <c r="L965" i="1"/>
  <c r="V965" i="1"/>
  <c r="L966" i="1"/>
  <c r="V966" i="1"/>
  <c r="L967" i="1"/>
  <c r="V967" i="1"/>
  <c r="L968" i="1"/>
  <c r="V968" i="1"/>
  <c r="L969" i="1"/>
  <c r="V969" i="1"/>
  <c r="L970" i="1"/>
  <c r="V970" i="1"/>
  <c r="L971" i="1"/>
  <c r="V971" i="1"/>
  <c r="L972" i="1"/>
  <c r="V972" i="1"/>
  <c r="L973" i="1"/>
  <c r="V973" i="1"/>
  <c r="L974" i="1"/>
  <c r="V974" i="1"/>
  <c r="L975" i="1"/>
  <c r="V975" i="1"/>
  <c r="L976" i="1"/>
  <c r="V976" i="1"/>
  <c r="L977" i="1"/>
  <c r="V977" i="1"/>
  <c r="L978" i="1"/>
  <c r="V978" i="1"/>
  <c r="L979" i="1"/>
  <c r="V979" i="1"/>
  <c r="L980" i="1"/>
  <c r="V980" i="1"/>
  <c r="L981" i="1"/>
  <c r="V981" i="1"/>
  <c r="L982" i="1"/>
  <c r="V982" i="1"/>
  <c r="L983" i="1"/>
  <c r="V983" i="1"/>
  <c r="L984" i="1"/>
  <c r="V984" i="1"/>
  <c r="L985" i="1"/>
  <c r="V985" i="1"/>
  <c r="L986" i="1"/>
  <c r="V986" i="1"/>
  <c r="L987" i="1"/>
  <c r="V987" i="1"/>
  <c r="L988" i="1"/>
  <c r="V988" i="1"/>
  <c r="L989" i="1"/>
  <c r="V989" i="1"/>
  <c r="L990" i="1"/>
  <c r="V990" i="1"/>
  <c r="L991" i="1"/>
  <c r="V991" i="1"/>
  <c r="L992" i="1"/>
  <c r="V992" i="1"/>
  <c r="L993" i="1"/>
  <c r="V993" i="1"/>
  <c r="L994" i="1"/>
  <c r="V994" i="1"/>
  <c r="L995" i="1"/>
  <c r="V995" i="1"/>
  <c r="L996" i="1"/>
  <c r="V996" i="1"/>
  <c r="L997" i="1"/>
  <c r="V997" i="1"/>
  <c r="L998" i="1"/>
  <c r="V998" i="1"/>
  <c r="L999" i="1"/>
  <c r="V999" i="1"/>
  <c r="L1000" i="1"/>
  <c r="V1000" i="1"/>
  <c r="L1001" i="1"/>
  <c r="V1001" i="1"/>
  <c r="L1002" i="1"/>
  <c r="V1002" i="1"/>
  <c r="L1003" i="1"/>
  <c r="V1003" i="1"/>
  <c r="L1004" i="1"/>
  <c r="V1004" i="1"/>
  <c r="L1005" i="1"/>
  <c r="V1005" i="1"/>
  <c r="L1006" i="1"/>
  <c r="V1006" i="1"/>
  <c r="L1007" i="1"/>
  <c r="V1007" i="1"/>
  <c r="L1008" i="1"/>
  <c r="V1008" i="1"/>
  <c r="L1009" i="1"/>
  <c r="V1009" i="1"/>
  <c r="L1010" i="1"/>
  <c r="V1010" i="1"/>
  <c r="L1011" i="1"/>
  <c r="V1011" i="1"/>
  <c r="L1012" i="1"/>
  <c r="V1012" i="1"/>
  <c r="L1013" i="1"/>
  <c r="V1013" i="1"/>
  <c r="L1014" i="1"/>
  <c r="V1014" i="1"/>
  <c r="L1015" i="1"/>
  <c r="V1015" i="1"/>
  <c r="L1016" i="1"/>
  <c r="V1016" i="1"/>
  <c r="L1017" i="1"/>
  <c r="V1017" i="1"/>
  <c r="L1018" i="1"/>
  <c r="V1018" i="1"/>
  <c r="L1019" i="1"/>
  <c r="V1019" i="1"/>
  <c r="L1020" i="1"/>
  <c r="V1020" i="1"/>
  <c r="L1021" i="1"/>
  <c r="V1021" i="1"/>
  <c r="L1022" i="1"/>
  <c r="V1022" i="1"/>
  <c r="L1023" i="1"/>
  <c r="V1023" i="1"/>
  <c r="L1024" i="1"/>
  <c r="V1024" i="1"/>
  <c r="L1025" i="1"/>
  <c r="V1025" i="1"/>
  <c r="L1026" i="1"/>
  <c r="V1026" i="1"/>
  <c r="L1027" i="1"/>
  <c r="V1027" i="1"/>
  <c r="L1028" i="1"/>
  <c r="V1028" i="1"/>
  <c r="L1029" i="1"/>
  <c r="V1029" i="1"/>
  <c r="L1030" i="1"/>
  <c r="V1030" i="1"/>
  <c r="L1031" i="1"/>
  <c r="V1031" i="1"/>
  <c r="L1032" i="1"/>
  <c r="V1032" i="1"/>
  <c r="L1033" i="1"/>
  <c r="V1033" i="1"/>
  <c r="L1034" i="1"/>
  <c r="V1034" i="1"/>
  <c r="L1035" i="1"/>
  <c r="V1035" i="1"/>
  <c r="L1036" i="1"/>
  <c r="V1036" i="1"/>
  <c r="L1037" i="1"/>
  <c r="V1037" i="1"/>
  <c r="L1038" i="1"/>
  <c r="V1038" i="1"/>
  <c r="L1039" i="1"/>
  <c r="V1039" i="1"/>
  <c r="L1040" i="1"/>
  <c r="V1040" i="1"/>
  <c r="L1041" i="1"/>
  <c r="V1041" i="1"/>
  <c r="L1042" i="1"/>
  <c r="V1042" i="1"/>
  <c r="L1043" i="1"/>
  <c r="V1043" i="1"/>
  <c r="L1044" i="1"/>
  <c r="V1044" i="1"/>
  <c r="L1045" i="1"/>
  <c r="V1045" i="1"/>
  <c r="L1046" i="1"/>
  <c r="V1046" i="1"/>
  <c r="L1047" i="1"/>
  <c r="V1047" i="1"/>
  <c r="L1048" i="1"/>
  <c r="V1048" i="1"/>
  <c r="L1049" i="1"/>
  <c r="V1049" i="1"/>
  <c r="L1050" i="1"/>
  <c r="V1050" i="1"/>
  <c r="L1051" i="1"/>
  <c r="V1051" i="1"/>
  <c r="L1052" i="1"/>
  <c r="V1052" i="1"/>
  <c r="L1053" i="1"/>
  <c r="V1053" i="1"/>
  <c r="L1054" i="1"/>
  <c r="V1054" i="1"/>
  <c r="L1055" i="1"/>
  <c r="V1055" i="1"/>
  <c r="L1056" i="1"/>
  <c r="V1056" i="1"/>
  <c r="L1057" i="1"/>
  <c r="V1057" i="1"/>
  <c r="L1058" i="1"/>
  <c r="V1058" i="1"/>
  <c r="L1059" i="1"/>
  <c r="V1059" i="1"/>
  <c r="L1060" i="1"/>
  <c r="V1060" i="1"/>
  <c r="L1061" i="1"/>
  <c r="V1061" i="1"/>
  <c r="L1062" i="1"/>
  <c r="V1062" i="1"/>
  <c r="L1063" i="1"/>
  <c r="V1063" i="1"/>
  <c r="L1064" i="1"/>
  <c r="V1064" i="1"/>
  <c r="L1065" i="1"/>
  <c r="V1065" i="1"/>
  <c r="L1066" i="1"/>
  <c r="V1066" i="1"/>
  <c r="L1067" i="1"/>
  <c r="V1067" i="1"/>
  <c r="L1068" i="1"/>
  <c r="V1068" i="1"/>
  <c r="L1069" i="1"/>
  <c r="V1069" i="1"/>
  <c r="L1070" i="1"/>
  <c r="V1070" i="1"/>
  <c r="L1071" i="1"/>
  <c r="V1071" i="1"/>
  <c r="L1072" i="1"/>
  <c r="V1072" i="1"/>
  <c r="L1073" i="1"/>
  <c r="V1073" i="1"/>
  <c r="L1074" i="1"/>
  <c r="V1074" i="1"/>
  <c r="L1075" i="1"/>
  <c r="V1075" i="1"/>
  <c r="L1076" i="1"/>
  <c r="V1076" i="1"/>
  <c r="L1077" i="1"/>
  <c r="V1077" i="1"/>
  <c r="L1078" i="1"/>
  <c r="V1078" i="1"/>
  <c r="L1079" i="1"/>
  <c r="V1079" i="1"/>
  <c r="L1080" i="1"/>
  <c r="V1080" i="1"/>
  <c r="L1081" i="1"/>
  <c r="V1081" i="1"/>
  <c r="L1082" i="1"/>
  <c r="V1082" i="1"/>
  <c r="L1083" i="1"/>
  <c r="V1083" i="1"/>
  <c r="L1084" i="1"/>
  <c r="V1084" i="1"/>
  <c r="L1085" i="1"/>
  <c r="V1085" i="1"/>
  <c r="L1086" i="1"/>
  <c r="V1086" i="1"/>
  <c r="L1087" i="1"/>
  <c r="V1087" i="1"/>
  <c r="L1088" i="1"/>
  <c r="V1088" i="1"/>
  <c r="L1089" i="1"/>
  <c r="V1089" i="1"/>
  <c r="L1090" i="1"/>
  <c r="V1090" i="1"/>
  <c r="L1091" i="1"/>
  <c r="V1091" i="1"/>
  <c r="L1092" i="1"/>
  <c r="V1092" i="1"/>
  <c r="L1093" i="1"/>
  <c r="V1093" i="1"/>
  <c r="L1094" i="1"/>
  <c r="V1094" i="1"/>
  <c r="L1095" i="1"/>
  <c r="V1095" i="1"/>
  <c r="L1096" i="1"/>
  <c r="V1096" i="1"/>
  <c r="L1097" i="1"/>
  <c r="V1097" i="1"/>
  <c r="L1098" i="1"/>
  <c r="V1098" i="1"/>
  <c r="L1099" i="1"/>
  <c r="V1099" i="1"/>
  <c r="L1100" i="1"/>
  <c r="V1100" i="1"/>
  <c r="L1101" i="1"/>
  <c r="V1101" i="1"/>
  <c r="L1102" i="1"/>
  <c r="V1102" i="1"/>
  <c r="L1103" i="1"/>
  <c r="V1103" i="1"/>
  <c r="L1104" i="1"/>
  <c r="V1104" i="1"/>
  <c r="L1105" i="1"/>
  <c r="V1105" i="1"/>
  <c r="L1106" i="1"/>
  <c r="V1106" i="1"/>
  <c r="L1107" i="1"/>
  <c r="V1107" i="1"/>
  <c r="L1108" i="1"/>
  <c r="V1108" i="1"/>
  <c r="L1109" i="1"/>
  <c r="V1109" i="1"/>
  <c r="L1110" i="1"/>
  <c r="V1110" i="1"/>
  <c r="L1111" i="1"/>
  <c r="V1111" i="1"/>
  <c r="L1112" i="1"/>
  <c r="V1112" i="1"/>
  <c r="L1113" i="1"/>
  <c r="V1113" i="1"/>
  <c r="L1114" i="1"/>
  <c r="V1114" i="1"/>
  <c r="L1115" i="1"/>
  <c r="V1115" i="1"/>
  <c r="L1116" i="1"/>
  <c r="V1116" i="1"/>
  <c r="L1117" i="1"/>
  <c r="V1117" i="1"/>
  <c r="L1118" i="1"/>
  <c r="V1118" i="1"/>
  <c r="L1119" i="1"/>
  <c r="V1119" i="1"/>
  <c r="L1120" i="1"/>
  <c r="V1120" i="1"/>
  <c r="L1121" i="1"/>
  <c r="V1121" i="1"/>
  <c r="L1122" i="1"/>
  <c r="V1122" i="1"/>
  <c r="L1123" i="1"/>
  <c r="V1123" i="1"/>
  <c r="L1124" i="1"/>
  <c r="V1124" i="1"/>
  <c r="L1125" i="1"/>
  <c r="V1125" i="1"/>
  <c r="L1126" i="1"/>
  <c r="V1126" i="1"/>
  <c r="L1127" i="1"/>
  <c r="V1127" i="1"/>
  <c r="L1128" i="1"/>
  <c r="V1128" i="1"/>
  <c r="L1129" i="1"/>
  <c r="V1129" i="1"/>
  <c r="L1130" i="1"/>
  <c r="V1130" i="1"/>
  <c r="L1131" i="1"/>
  <c r="V1131" i="1"/>
  <c r="L1132" i="1"/>
  <c r="V1132" i="1"/>
  <c r="L1133" i="1"/>
  <c r="V1133" i="1"/>
  <c r="L1134" i="1"/>
  <c r="V1134" i="1"/>
  <c r="L1135" i="1"/>
  <c r="V1135" i="1"/>
  <c r="L1136" i="1"/>
  <c r="V1136" i="1"/>
  <c r="L1137" i="1"/>
  <c r="V1137" i="1"/>
  <c r="L1138" i="1"/>
  <c r="V1138" i="1"/>
  <c r="L1139" i="1"/>
  <c r="V1139" i="1"/>
  <c r="L1140" i="1"/>
  <c r="V1140" i="1"/>
  <c r="L1141" i="1"/>
  <c r="V1141" i="1"/>
  <c r="L1142" i="1"/>
  <c r="V1142" i="1"/>
  <c r="L1143" i="1"/>
  <c r="V1143" i="1"/>
  <c r="L1144" i="1"/>
  <c r="V1144" i="1"/>
  <c r="L1145" i="1"/>
  <c r="V1145" i="1"/>
  <c r="L1146" i="1"/>
  <c r="V1146" i="1"/>
  <c r="L1147" i="1"/>
  <c r="V1147" i="1"/>
  <c r="L1148" i="1"/>
  <c r="V1148" i="1"/>
  <c r="L1149" i="1"/>
  <c r="V1149" i="1"/>
  <c r="L1150" i="1"/>
  <c r="V1150" i="1"/>
  <c r="L1151" i="1"/>
  <c r="V1151" i="1"/>
  <c r="L1152" i="1"/>
  <c r="V1152" i="1"/>
  <c r="L1153" i="1"/>
  <c r="V1153" i="1"/>
  <c r="L1154" i="1"/>
  <c r="V1154" i="1"/>
  <c r="L1155" i="1"/>
  <c r="V1155" i="1"/>
  <c r="L1156" i="1"/>
  <c r="V1156" i="1"/>
  <c r="L1157" i="1"/>
  <c r="V1157" i="1"/>
  <c r="L1158" i="1"/>
  <c r="V1158" i="1"/>
  <c r="L1159" i="1"/>
  <c r="V1159" i="1"/>
  <c r="L1160" i="1"/>
  <c r="V1160" i="1"/>
  <c r="L1161" i="1"/>
  <c r="V1161" i="1"/>
  <c r="L1162" i="1"/>
  <c r="V1162" i="1"/>
  <c r="L1163" i="1"/>
  <c r="V1163" i="1"/>
  <c r="L1164" i="1"/>
  <c r="V1164" i="1"/>
  <c r="L1165" i="1"/>
  <c r="V1165" i="1"/>
  <c r="L1166" i="1"/>
  <c r="V1166" i="1"/>
  <c r="L1167" i="1"/>
  <c r="V1167" i="1"/>
  <c r="L1168" i="1"/>
  <c r="V1168" i="1"/>
  <c r="L1169" i="1"/>
  <c r="V1169" i="1"/>
  <c r="L1170" i="1"/>
  <c r="V1170" i="1"/>
  <c r="L1171" i="1"/>
  <c r="V1171" i="1"/>
  <c r="L1172" i="1"/>
  <c r="V1172" i="1"/>
  <c r="L1173" i="1"/>
  <c r="V1173" i="1"/>
  <c r="L1174" i="1"/>
  <c r="V1174" i="1"/>
  <c r="L1175" i="1"/>
  <c r="V1175" i="1"/>
  <c r="L1176" i="1"/>
  <c r="V1176" i="1"/>
  <c r="L1177" i="1"/>
  <c r="V1177" i="1"/>
  <c r="L1178" i="1"/>
  <c r="V1178" i="1"/>
  <c r="L1179" i="1"/>
  <c r="V1179" i="1"/>
  <c r="L1180" i="1"/>
  <c r="V1180" i="1"/>
  <c r="L1181" i="1"/>
  <c r="V1181" i="1"/>
  <c r="L1182" i="1"/>
  <c r="V1182" i="1"/>
  <c r="L1183" i="1"/>
  <c r="V1183" i="1"/>
  <c r="L1184" i="1"/>
  <c r="V1184" i="1"/>
  <c r="L1185" i="1"/>
  <c r="V1185" i="1"/>
  <c r="L1186" i="1"/>
  <c r="V1186" i="1"/>
  <c r="L1187" i="1"/>
  <c r="V1187" i="1"/>
  <c r="L1188" i="1"/>
  <c r="V1188" i="1"/>
  <c r="L1189" i="1"/>
  <c r="V1189" i="1"/>
  <c r="L1190" i="1"/>
  <c r="V1190" i="1"/>
  <c r="L1191" i="1"/>
  <c r="V1191" i="1"/>
  <c r="L1192" i="1"/>
  <c r="V1192" i="1"/>
  <c r="L1193" i="1"/>
  <c r="V1193" i="1"/>
  <c r="L1194" i="1"/>
  <c r="V1194" i="1"/>
  <c r="L1195" i="1"/>
  <c r="V1195" i="1"/>
  <c r="L1196" i="1"/>
  <c r="V1196" i="1"/>
  <c r="L1197" i="1"/>
  <c r="V1197" i="1"/>
  <c r="L1198" i="1"/>
  <c r="V1198" i="1"/>
  <c r="L1199" i="1"/>
  <c r="V1199" i="1"/>
  <c r="L1200" i="1"/>
  <c r="V1200" i="1"/>
  <c r="L1201" i="1"/>
  <c r="V1201" i="1"/>
  <c r="L1202" i="1"/>
  <c r="V1202" i="1"/>
  <c r="L1203" i="1"/>
  <c r="V1203" i="1"/>
  <c r="L1204" i="1"/>
  <c r="V1204" i="1"/>
  <c r="L1205" i="1"/>
  <c r="V1205" i="1"/>
  <c r="L1206" i="1"/>
  <c r="V1206" i="1"/>
  <c r="L1207" i="1"/>
  <c r="V1207" i="1"/>
  <c r="L1208" i="1"/>
  <c r="V1208" i="1"/>
  <c r="L1209" i="1"/>
  <c r="V1209" i="1"/>
  <c r="L1210" i="1"/>
  <c r="V1210" i="1"/>
  <c r="L1211" i="1"/>
  <c r="V1211" i="1"/>
  <c r="L1212" i="1"/>
  <c r="V1212" i="1"/>
  <c r="L1213" i="1"/>
  <c r="V1213" i="1"/>
  <c r="L1214" i="1"/>
  <c r="V1214" i="1"/>
  <c r="L1215" i="1"/>
  <c r="V1215" i="1"/>
  <c r="L1216" i="1"/>
  <c r="V1216" i="1"/>
  <c r="L1217" i="1"/>
  <c r="V1217" i="1"/>
  <c r="L1218" i="1"/>
  <c r="V1218" i="1"/>
  <c r="L1219" i="1"/>
  <c r="V1219" i="1"/>
  <c r="L1220" i="1"/>
  <c r="V1220" i="1"/>
  <c r="L1221" i="1"/>
  <c r="V1221" i="1"/>
  <c r="L1222" i="1"/>
  <c r="V1222" i="1"/>
  <c r="L1223" i="1"/>
  <c r="V1223" i="1"/>
  <c r="L1224" i="1"/>
  <c r="V1224" i="1"/>
  <c r="L1225" i="1"/>
  <c r="V1225" i="1"/>
  <c r="L1226" i="1"/>
  <c r="V1226" i="1"/>
  <c r="L1227" i="1"/>
  <c r="V1227" i="1"/>
  <c r="L1228" i="1"/>
  <c r="V1228" i="1"/>
  <c r="L1229" i="1"/>
  <c r="V1229" i="1"/>
  <c r="L1230" i="1"/>
  <c r="V1230" i="1"/>
  <c r="L1231" i="1"/>
  <c r="V1231" i="1"/>
  <c r="L1232" i="1"/>
  <c r="V1232" i="1"/>
  <c r="L1233" i="1"/>
  <c r="V1233" i="1"/>
  <c r="L1234" i="1"/>
  <c r="V1234" i="1"/>
  <c r="L1235" i="1"/>
  <c r="V1235" i="1"/>
  <c r="L1236" i="1"/>
  <c r="V1236" i="1"/>
  <c r="L1237" i="1"/>
  <c r="V1237" i="1"/>
  <c r="L1238" i="1"/>
  <c r="V1238" i="1"/>
  <c r="L1239" i="1"/>
  <c r="V1239" i="1"/>
  <c r="L1240" i="1"/>
  <c r="V1240" i="1"/>
  <c r="L1241" i="1"/>
  <c r="V1241" i="1"/>
  <c r="L1242" i="1"/>
  <c r="V1242" i="1"/>
  <c r="L1243" i="1"/>
  <c r="V1243" i="1"/>
  <c r="L1244" i="1"/>
  <c r="V1244" i="1"/>
  <c r="L1245" i="1"/>
  <c r="V1245" i="1"/>
  <c r="L1246" i="1"/>
  <c r="V1246" i="1"/>
  <c r="L1247" i="1"/>
  <c r="V1247" i="1"/>
  <c r="L1248" i="1"/>
  <c r="V1248" i="1"/>
  <c r="L1249" i="1"/>
  <c r="V1249" i="1"/>
  <c r="L1250" i="1"/>
  <c r="V1250" i="1"/>
  <c r="L1251" i="1"/>
  <c r="V1251" i="1"/>
  <c r="L1252" i="1"/>
  <c r="V1252" i="1"/>
  <c r="L1253" i="1"/>
  <c r="V1253" i="1"/>
  <c r="L1254" i="1"/>
  <c r="V1254" i="1"/>
  <c r="L1255" i="1"/>
  <c r="V1255" i="1"/>
  <c r="L1256" i="1"/>
  <c r="V1256" i="1"/>
  <c r="L1257" i="1"/>
  <c r="V1257" i="1"/>
  <c r="L1258" i="1"/>
  <c r="V1258" i="1"/>
  <c r="L1259" i="1"/>
  <c r="V1259" i="1"/>
  <c r="L1260" i="1"/>
  <c r="V1260" i="1"/>
  <c r="L1261" i="1"/>
  <c r="V1261" i="1"/>
  <c r="L1262" i="1"/>
  <c r="V1262" i="1"/>
  <c r="L1263" i="1"/>
  <c r="V1263" i="1"/>
  <c r="L1264" i="1"/>
  <c r="V1264" i="1"/>
  <c r="L1265" i="1"/>
  <c r="V1265" i="1"/>
  <c r="L1266" i="1"/>
  <c r="V1266" i="1"/>
  <c r="L1267" i="1"/>
  <c r="V1267" i="1"/>
  <c r="L1268" i="1"/>
  <c r="V1268" i="1"/>
  <c r="L1269" i="1"/>
  <c r="V1269" i="1"/>
  <c r="L1270" i="1"/>
  <c r="V1270" i="1"/>
  <c r="L1271" i="1"/>
  <c r="V1271" i="1"/>
  <c r="L1272" i="1"/>
  <c r="V1272" i="1"/>
  <c r="L1273" i="1"/>
  <c r="V1273" i="1"/>
  <c r="L1274" i="1"/>
  <c r="V1274" i="1"/>
  <c r="L1275" i="1"/>
  <c r="V1275" i="1"/>
  <c r="L1276" i="1"/>
  <c r="V1276" i="1"/>
  <c r="L1277" i="1"/>
  <c r="V1277" i="1"/>
  <c r="L1278" i="1"/>
  <c r="V1278" i="1"/>
  <c r="L1279" i="1"/>
  <c r="V1279" i="1"/>
  <c r="L1280" i="1"/>
  <c r="V1280" i="1"/>
  <c r="L1281" i="1"/>
  <c r="V1281" i="1"/>
  <c r="L1282" i="1"/>
  <c r="V1282" i="1"/>
  <c r="L1283" i="1"/>
  <c r="V1283" i="1"/>
  <c r="L1284" i="1"/>
  <c r="V1284" i="1"/>
  <c r="L1285" i="1"/>
  <c r="V1285" i="1"/>
  <c r="L1286" i="1"/>
  <c r="V1286" i="1"/>
  <c r="L1287" i="1"/>
  <c r="V1287" i="1"/>
  <c r="L1288" i="1"/>
  <c r="V1288" i="1"/>
  <c r="L1289" i="1"/>
  <c r="V1289" i="1"/>
  <c r="L1290" i="1"/>
  <c r="V1290" i="1"/>
  <c r="L1291" i="1"/>
  <c r="V1291" i="1"/>
  <c r="L1292" i="1"/>
  <c r="V1292" i="1"/>
  <c r="L1293" i="1"/>
  <c r="V1293" i="1"/>
  <c r="L1294" i="1"/>
  <c r="V1294" i="1"/>
  <c r="L1295" i="1"/>
  <c r="V1295" i="1"/>
  <c r="L1296" i="1"/>
  <c r="V1296" i="1"/>
  <c r="L1297" i="1"/>
  <c r="V1297" i="1"/>
  <c r="L1298" i="1"/>
  <c r="V1298" i="1"/>
  <c r="L1299" i="1"/>
  <c r="V1299" i="1"/>
  <c r="L1300" i="1"/>
  <c r="V1300" i="1"/>
  <c r="L1301" i="1"/>
  <c r="V1301" i="1"/>
  <c r="L1302" i="1"/>
  <c r="V1302" i="1"/>
  <c r="L1303" i="1"/>
  <c r="V1303" i="1"/>
  <c r="L1304" i="1"/>
  <c r="V1304" i="1"/>
  <c r="L1305" i="1"/>
  <c r="V1305" i="1"/>
  <c r="L1306" i="1"/>
  <c r="V1306" i="1"/>
  <c r="L1307" i="1"/>
  <c r="V1307" i="1"/>
  <c r="L1308" i="1"/>
  <c r="V1308" i="1"/>
  <c r="L1309" i="1"/>
  <c r="V1309" i="1"/>
  <c r="L1310" i="1"/>
  <c r="V1310" i="1"/>
  <c r="L1311" i="1"/>
  <c r="V1311" i="1"/>
  <c r="L1312" i="1"/>
  <c r="V1312" i="1"/>
  <c r="L1313" i="1"/>
  <c r="V1313" i="1"/>
  <c r="L1314" i="1"/>
  <c r="V1314" i="1"/>
  <c r="L1315" i="1"/>
  <c r="V1315" i="1"/>
  <c r="L1316" i="1"/>
  <c r="V1316" i="1"/>
  <c r="L1317" i="1"/>
  <c r="V1317" i="1"/>
  <c r="L1318" i="1"/>
  <c r="V1318" i="1"/>
  <c r="L1319" i="1"/>
  <c r="V1319" i="1"/>
  <c r="L1320" i="1"/>
  <c r="V1320" i="1"/>
  <c r="L1321" i="1"/>
  <c r="V1321" i="1"/>
  <c r="L1322" i="1"/>
  <c r="V1322" i="1"/>
  <c r="L1323" i="1"/>
  <c r="V1323" i="1"/>
  <c r="L1324" i="1"/>
  <c r="V1324" i="1"/>
  <c r="L1325" i="1"/>
  <c r="V1325" i="1"/>
  <c r="L1326" i="1"/>
  <c r="V1326" i="1"/>
  <c r="L1327" i="1"/>
  <c r="V1327" i="1"/>
  <c r="L1328" i="1"/>
  <c r="V1328" i="1"/>
  <c r="L1329" i="1"/>
  <c r="V1329" i="1"/>
  <c r="L1330" i="1"/>
  <c r="V1330" i="1"/>
  <c r="L1331" i="1"/>
  <c r="V1331" i="1"/>
  <c r="L1332" i="1"/>
  <c r="V1332" i="1"/>
  <c r="L1333" i="1"/>
  <c r="V1333" i="1"/>
  <c r="L1334" i="1"/>
  <c r="V1334" i="1"/>
  <c r="L1335" i="1"/>
  <c r="V1335" i="1"/>
  <c r="L1336" i="1"/>
  <c r="V1336" i="1"/>
  <c r="L1337" i="1"/>
  <c r="V1337" i="1"/>
  <c r="L1338" i="1"/>
  <c r="V1338" i="1"/>
  <c r="L1339" i="1"/>
  <c r="V1339" i="1"/>
  <c r="L1340" i="1"/>
  <c r="V1340" i="1"/>
  <c r="L1341" i="1"/>
  <c r="V1341" i="1"/>
  <c r="L1342" i="1"/>
  <c r="V1342" i="1"/>
  <c r="L1343" i="1"/>
  <c r="V1343" i="1"/>
  <c r="L1344" i="1"/>
  <c r="V1344" i="1"/>
  <c r="L1345" i="1"/>
  <c r="V1345" i="1"/>
  <c r="L1346" i="1"/>
  <c r="V1346" i="1"/>
  <c r="L1347" i="1"/>
  <c r="V1347" i="1"/>
  <c r="L1348" i="1"/>
  <c r="V1348" i="1"/>
  <c r="L1349" i="1"/>
  <c r="V1349" i="1"/>
  <c r="L1350" i="1"/>
  <c r="V1350" i="1"/>
  <c r="L1351" i="1"/>
  <c r="V1351" i="1"/>
  <c r="L1352" i="1"/>
  <c r="V1352" i="1"/>
  <c r="L1353" i="1"/>
  <c r="V1353" i="1"/>
  <c r="L1354" i="1"/>
  <c r="V1354" i="1"/>
  <c r="L1355" i="1"/>
  <c r="V1355" i="1"/>
  <c r="L1356" i="1"/>
  <c r="V1356" i="1"/>
  <c r="L1357" i="1"/>
  <c r="V1357" i="1"/>
  <c r="L1358" i="1"/>
  <c r="V1358" i="1"/>
  <c r="L1359" i="1"/>
  <c r="V1359" i="1"/>
  <c r="L1360" i="1"/>
  <c r="V1360" i="1"/>
  <c r="L1361" i="1"/>
  <c r="V1361" i="1"/>
  <c r="L1362" i="1"/>
  <c r="V1362" i="1"/>
  <c r="L1363" i="1"/>
  <c r="V1363" i="1"/>
  <c r="L1364" i="1"/>
  <c r="V1364" i="1"/>
  <c r="L1365" i="1"/>
  <c r="V1365" i="1"/>
  <c r="L1366" i="1"/>
  <c r="V1366" i="1"/>
  <c r="L1367" i="1"/>
  <c r="V1367" i="1"/>
  <c r="L1368" i="1"/>
  <c r="V1368" i="1"/>
  <c r="L1369" i="1"/>
  <c r="V1369" i="1"/>
  <c r="L1370" i="1"/>
  <c r="V1370" i="1"/>
  <c r="L1371" i="1"/>
  <c r="V1371" i="1"/>
  <c r="L1372" i="1"/>
  <c r="V1372" i="1"/>
  <c r="L1373" i="1"/>
  <c r="V1373" i="1"/>
  <c r="L1374" i="1"/>
  <c r="V1374" i="1"/>
  <c r="L1375" i="1"/>
  <c r="V1375" i="1"/>
  <c r="L1376" i="1"/>
  <c r="V1376" i="1"/>
  <c r="L1377" i="1"/>
  <c r="V1377" i="1"/>
  <c r="L1378" i="1"/>
  <c r="V1378" i="1"/>
  <c r="L1379" i="1"/>
  <c r="V1379" i="1"/>
  <c r="L1380" i="1"/>
  <c r="V1380" i="1"/>
  <c r="L1381" i="1"/>
  <c r="V1381" i="1"/>
  <c r="L1382" i="1"/>
  <c r="V1382" i="1"/>
  <c r="L1383" i="1"/>
  <c r="V1383" i="1"/>
  <c r="L1384" i="1"/>
  <c r="V1384" i="1"/>
  <c r="L1385" i="1"/>
  <c r="V1385" i="1"/>
  <c r="L1386" i="1"/>
  <c r="V1386" i="1"/>
  <c r="L1387" i="1"/>
  <c r="V1387" i="1"/>
  <c r="L1388" i="1"/>
  <c r="V1388" i="1"/>
  <c r="L1389" i="1"/>
  <c r="V1389" i="1"/>
  <c r="L1390" i="1"/>
  <c r="V1390" i="1"/>
  <c r="L1391" i="1"/>
  <c r="V1391" i="1"/>
  <c r="L1392" i="1"/>
  <c r="V1392" i="1"/>
  <c r="L1393" i="1"/>
  <c r="V1393" i="1"/>
  <c r="L1394" i="1"/>
  <c r="V1394" i="1"/>
  <c r="L1395" i="1"/>
  <c r="V1395" i="1"/>
  <c r="L1396" i="1"/>
  <c r="V1396" i="1"/>
  <c r="L1397" i="1"/>
  <c r="V1397" i="1"/>
  <c r="L1398" i="1"/>
  <c r="V1398" i="1"/>
  <c r="L1399" i="1"/>
  <c r="V1399" i="1"/>
  <c r="L1400" i="1"/>
  <c r="V1400" i="1"/>
  <c r="L1401" i="1"/>
  <c r="V1401" i="1"/>
  <c r="L1402" i="1"/>
  <c r="V1402" i="1"/>
  <c r="L1403" i="1"/>
  <c r="V1403" i="1"/>
  <c r="L1404" i="1"/>
  <c r="V1404" i="1"/>
  <c r="L1405" i="1"/>
  <c r="V1405" i="1"/>
  <c r="L1406" i="1"/>
  <c r="V1406" i="1"/>
  <c r="L1407" i="1"/>
  <c r="V1407" i="1"/>
  <c r="L1408" i="1"/>
  <c r="V1408" i="1"/>
  <c r="L1409" i="1"/>
  <c r="V1409" i="1"/>
  <c r="L1410" i="1"/>
  <c r="V1410" i="1"/>
  <c r="L1411" i="1"/>
  <c r="V1411" i="1"/>
  <c r="L1412" i="1"/>
  <c r="V1412" i="1"/>
  <c r="L1413" i="1"/>
  <c r="V1413" i="1"/>
  <c r="L1414" i="1"/>
  <c r="V1414" i="1"/>
  <c r="L1415" i="1"/>
  <c r="V1415" i="1"/>
  <c r="L1416" i="1"/>
  <c r="V1416" i="1"/>
  <c r="L1417" i="1"/>
  <c r="V1417" i="1"/>
  <c r="L1418" i="1"/>
  <c r="V1418" i="1"/>
  <c r="L1419" i="1"/>
  <c r="V1419" i="1"/>
  <c r="L1420" i="1"/>
  <c r="V1420" i="1"/>
  <c r="L1421" i="1"/>
  <c r="V1421" i="1"/>
  <c r="L1422" i="1"/>
  <c r="V1422" i="1"/>
  <c r="L1423" i="1"/>
  <c r="V1423" i="1"/>
  <c r="L1424" i="1"/>
  <c r="V1424" i="1"/>
  <c r="L1425" i="1"/>
  <c r="V1425" i="1"/>
  <c r="L1426" i="1"/>
  <c r="V1426" i="1"/>
  <c r="L1427" i="1"/>
  <c r="V1427" i="1"/>
  <c r="L1428" i="1"/>
  <c r="V1428" i="1"/>
  <c r="L1429" i="1"/>
  <c r="V1429" i="1"/>
  <c r="L1430" i="1"/>
  <c r="V1430" i="1"/>
  <c r="L1431" i="1"/>
  <c r="V1431" i="1"/>
  <c r="L1432" i="1"/>
  <c r="V1432" i="1"/>
  <c r="L1433" i="1"/>
  <c r="V1433" i="1"/>
  <c r="L1434" i="1"/>
  <c r="V1434" i="1"/>
  <c r="L1435" i="1"/>
  <c r="V1435" i="1"/>
  <c r="L1436" i="1"/>
  <c r="V1436" i="1"/>
  <c r="L1437" i="1"/>
  <c r="V1437" i="1"/>
  <c r="L1438" i="1"/>
  <c r="V1438" i="1"/>
  <c r="L1439" i="1"/>
  <c r="V1439" i="1"/>
  <c r="L1440" i="1"/>
  <c r="V1440" i="1"/>
  <c r="L1441" i="1"/>
  <c r="V1441" i="1"/>
  <c r="L1442" i="1"/>
  <c r="V1442" i="1"/>
  <c r="L1443" i="1"/>
  <c r="V1443" i="1"/>
  <c r="L1444" i="1"/>
  <c r="V1444" i="1"/>
  <c r="L1445" i="1"/>
  <c r="V1445" i="1"/>
  <c r="L1446" i="1"/>
  <c r="V1446" i="1"/>
  <c r="L1447" i="1"/>
  <c r="V1447" i="1"/>
  <c r="L1448" i="1"/>
  <c r="V1448" i="1"/>
  <c r="L1449" i="1"/>
  <c r="V1449" i="1"/>
  <c r="L1450" i="1"/>
  <c r="V1450" i="1"/>
  <c r="L1451" i="1"/>
  <c r="V1451" i="1"/>
  <c r="L1452" i="1"/>
  <c r="V1452" i="1"/>
  <c r="L1453" i="1"/>
  <c r="V1453" i="1"/>
  <c r="L1454" i="1"/>
  <c r="V1454" i="1"/>
  <c r="L1455" i="1"/>
  <c r="V1455" i="1"/>
  <c r="L1456" i="1"/>
  <c r="V1456" i="1"/>
  <c r="L1457" i="1"/>
  <c r="V1457" i="1"/>
  <c r="L1458" i="1"/>
  <c r="V1458" i="1"/>
  <c r="L1459" i="1"/>
  <c r="V1459" i="1"/>
  <c r="L1460" i="1"/>
  <c r="V1460" i="1"/>
  <c r="L1461" i="1"/>
  <c r="V1461" i="1"/>
  <c r="L1462" i="1"/>
  <c r="V1462" i="1"/>
  <c r="L1463" i="1"/>
  <c r="V1463" i="1"/>
  <c r="L1464" i="1"/>
  <c r="V1464" i="1"/>
  <c r="L1465" i="1"/>
  <c r="V1465" i="1"/>
  <c r="L1466" i="1"/>
  <c r="V1466" i="1"/>
  <c r="L1467" i="1"/>
  <c r="V1467" i="1"/>
  <c r="L1468" i="1"/>
  <c r="V1468" i="1"/>
  <c r="L1469" i="1"/>
  <c r="V1469" i="1"/>
  <c r="L1470" i="1"/>
  <c r="V1470" i="1"/>
  <c r="L1471" i="1"/>
  <c r="V1471" i="1"/>
  <c r="L1472" i="1"/>
  <c r="V1472" i="1"/>
  <c r="L1473" i="1"/>
  <c r="V1473" i="1"/>
  <c r="L1474" i="1"/>
  <c r="V1474" i="1"/>
  <c r="L1475" i="1"/>
  <c r="V1475" i="1"/>
  <c r="L1476" i="1"/>
  <c r="V1476" i="1"/>
  <c r="L1477" i="1"/>
  <c r="V1477" i="1"/>
  <c r="L1478" i="1"/>
  <c r="V1478" i="1"/>
  <c r="L1479" i="1"/>
  <c r="V1479" i="1"/>
  <c r="L1480" i="1"/>
  <c r="V1480" i="1"/>
  <c r="L1481" i="1"/>
  <c r="V1481" i="1"/>
  <c r="L1482" i="1"/>
  <c r="V1482" i="1"/>
  <c r="L1483" i="1"/>
  <c r="V1483" i="1"/>
  <c r="L1484" i="1"/>
  <c r="V1484" i="1"/>
  <c r="L1485" i="1"/>
  <c r="V1485" i="1"/>
  <c r="L1486" i="1"/>
  <c r="V1486" i="1"/>
  <c r="L1487" i="1"/>
  <c r="V1487" i="1"/>
  <c r="L1488" i="1"/>
  <c r="V1488" i="1"/>
  <c r="L1489" i="1"/>
  <c r="V1489" i="1"/>
  <c r="L1490" i="1"/>
  <c r="V1490" i="1"/>
  <c r="L1491" i="1"/>
  <c r="V1491" i="1"/>
  <c r="L1492" i="1"/>
  <c r="V1492" i="1"/>
  <c r="L1493" i="1"/>
  <c r="V1493" i="1"/>
  <c r="L1494" i="1"/>
  <c r="V1494" i="1"/>
  <c r="L1495" i="1"/>
  <c r="V1495" i="1"/>
  <c r="L1496" i="1"/>
  <c r="V1496" i="1"/>
  <c r="L1497" i="1"/>
  <c r="V1497" i="1"/>
  <c r="L1498" i="1"/>
  <c r="V1498" i="1"/>
  <c r="L1499" i="1"/>
  <c r="V1499" i="1"/>
  <c r="L1500" i="1"/>
  <c r="V1500" i="1"/>
  <c r="L1501" i="1"/>
  <c r="V1501" i="1"/>
  <c r="L1502" i="1"/>
  <c r="V1502" i="1"/>
  <c r="L1503" i="1"/>
  <c r="V1503" i="1"/>
  <c r="L1504" i="1"/>
  <c r="V1504" i="1"/>
  <c r="L1505" i="1"/>
  <c r="V1505" i="1"/>
  <c r="L1506" i="1"/>
  <c r="V1506" i="1"/>
  <c r="L1507" i="1"/>
  <c r="V1507" i="1"/>
  <c r="L1508" i="1"/>
  <c r="V1508" i="1"/>
  <c r="L1509" i="1"/>
  <c r="V1509" i="1"/>
  <c r="L1510" i="1"/>
  <c r="V1510" i="1"/>
  <c r="L1511" i="1"/>
  <c r="V1511" i="1"/>
  <c r="L1512" i="1"/>
  <c r="V1512" i="1"/>
  <c r="L1513" i="1"/>
  <c r="V1513" i="1"/>
  <c r="L1514" i="1"/>
  <c r="V1514" i="1"/>
  <c r="L1515" i="1"/>
  <c r="V1515" i="1"/>
  <c r="L1516" i="1"/>
  <c r="V1516" i="1"/>
  <c r="L1517" i="1"/>
  <c r="V1517" i="1"/>
  <c r="L1518" i="1"/>
  <c r="V1518" i="1"/>
  <c r="L1519" i="1"/>
  <c r="V1519" i="1"/>
  <c r="L1520" i="1"/>
  <c r="V1520" i="1"/>
  <c r="L1521" i="1"/>
  <c r="V1521" i="1"/>
  <c r="L1522" i="1"/>
  <c r="V1522" i="1"/>
  <c r="L1523" i="1"/>
  <c r="V1523" i="1"/>
  <c r="L1524" i="1"/>
  <c r="V1524" i="1"/>
  <c r="L1525" i="1"/>
  <c r="V1525" i="1"/>
  <c r="L1526" i="1"/>
  <c r="V1526" i="1"/>
  <c r="L1527" i="1"/>
  <c r="V1527" i="1"/>
  <c r="L1528" i="1"/>
  <c r="V1528" i="1"/>
  <c r="L1529" i="1"/>
  <c r="V1529" i="1"/>
  <c r="L1530" i="1"/>
  <c r="V1530" i="1"/>
  <c r="L1531" i="1"/>
  <c r="V1531" i="1"/>
  <c r="L1532" i="1"/>
  <c r="V1532" i="1"/>
  <c r="L1533" i="1"/>
  <c r="V1533" i="1"/>
  <c r="L1534" i="1"/>
  <c r="V1534" i="1"/>
  <c r="L1535" i="1"/>
  <c r="V1535" i="1"/>
  <c r="L1536" i="1"/>
  <c r="V1536" i="1"/>
  <c r="L1537" i="1"/>
  <c r="V1537" i="1"/>
  <c r="L1538" i="1"/>
  <c r="V1538" i="1"/>
  <c r="L1539" i="1"/>
  <c r="V1539" i="1"/>
  <c r="L1540" i="1"/>
  <c r="V1540" i="1"/>
  <c r="L1541" i="1"/>
  <c r="V1541" i="1"/>
  <c r="L1542" i="1"/>
  <c r="V1542" i="1"/>
  <c r="L1543" i="1"/>
  <c r="V1543" i="1"/>
  <c r="L1544" i="1"/>
  <c r="V1544" i="1"/>
  <c r="L1545" i="1"/>
  <c r="V1545" i="1"/>
  <c r="L1546" i="1"/>
  <c r="V1546" i="1"/>
  <c r="L1547" i="1"/>
  <c r="V1547" i="1"/>
  <c r="L1548" i="1"/>
  <c r="V1548" i="1"/>
  <c r="L1549" i="1"/>
  <c r="V1549" i="1"/>
  <c r="L1550" i="1"/>
  <c r="V1550" i="1"/>
  <c r="L1551" i="1"/>
  <c r="V1551" i="1"/>
  <c r="L1552" i="1"/>
  <c r="V1552" i="1"/>
  <c r="L1553" i="1"/>
  <c r="V1553" i="1"/>
  <c r="L1554" i="1"/>
  <c r="V1554" i="1"/>
  <c r="L1555" i="1"/>
  <c r="V1555" i="1"/>
  <c r="L1556" i="1"/>
  <c r="V1556" i="1"/>
  <c r="L1557" i="1"/>
  <c r="V1557" i="1"/>
  <c r="L1558" i="1"/>
  <c r="V1558" i="1"/>
  <c r="L1559" i="1"/>
  <c r="V1559" i="1"/>
  <c r="L1560" i="1"/>
  <c r="V1560" i="1"/>
  <c r="L1561" i="1"/>
  <c r="V1561" i="1"/>
  <c r="L1562" i="1"/>
  <c r="V1562" i="1"/>
  <c r="L1563" i="1"/>
  <c r="V1563" i="1"/>
  <c r="L1564" i="1"/>
  <c r="V1564" i="1"/>
  <c r="L1565" i="1"/>
  <c r="V1565" i="1"/>
  <c r="L1566" i="1"/>
  <c r="V1566" i="1"/>
  <c r="L1567" i="1"/>
  <c r="V1567" i="1"/>
  <c r="L1568" i="1"/>
  <c r="V1568" i="1"/>
  <c r="L1569" i="1"/>
  <c r="V1569" i="1"/>
  <c r="L1570" i="1"/>
  <c r="V1570" i="1"/>
  <c r="L1571" i="1"/>
  <c r="V1571" i="1"/>
  <c r="L1572" i="1"/>
  <c r="V1572" i="1"/>
  <c r="L1573" i="1"/>
  <c r="V1573" i="1"/>
  <c r="L1574" i="1"/>
  <c r="V1574" i="1"/>
  <c r="L1575" i="1"/>
  <c r="V1575" i="1"/>
  <c r="L1576" i="1"/>
  <c r="V1576" i="1"/>
  <c r="L1577" i="1"/>
  <c r="V1577" i="1"/>
  <c r="L1578" i="1"/>
  <c r="V1578" i="1"/>
  <c r="L1579" i="1"/>
  <c r="V1579" i="1"/>
  <c r="L1580" i="1"/>
  <c r="V1580" i="1"/>
  <c r="L1581" i="1"/>
  <c r="V1581" i="1"/>
  <c r="L1582" i="1"/>
  <c r="V1582" i="1"/>
  <c r="L1583" i="1"/>
  <c r="V1583" i="1"/>
  <c r="L1584" i="1"/>
  <c r="V1584" i="1"/>
  <c r="L1585" i="1"/>
  <c r="V1585" i="1"/>
  <c r="L1586" i="1"/>
  <c r="V1586" i="1"/>
  <c r="L1587" i="1"/>
  <c r="V1587" i="1"/>
  <c r="L1588" i="1"/>
  <c r="V1588" i="1"/>
  <c r="L1589" i="1"/>
  <c r="V1589" i="1"/>
  <c r="L1590" i="1"/>
  <c r="V1590" i="1"/>
  <c r="L1591" i="1"/>
  <c r="V1591" i="1"/>
  <c r="L1592" i="1"/>
  <c r="V1592" i="1"/>
  <c r="L1593" i="1"/>
  <c r="V1593" i="1"/>
  <c r="L1594" i="1"/>
  <c r="V1594" i="1"/>
  <c r="L1595" i="1"/>
  <c r="V1595" i="1"/>
  <c r="L1596" i="1"/>
  <c r="V1596" i="1"/>
  <c r="L1597" i="1"/>
  <c r="V1597" i="1"/>
  <c r="L1598" i="1"/>
  <c r="V1598" i="1"/>
  <c r="L1599" i="1"/>
  <c r="V1599" i="1"/>
  <c r="L1600" i="1"/>
  <c r="V1600" i="1"/>
  <c r="L1601" i="1"/>
  <c r="V1601" i="1"/>
  <c r="L1602" i="1"/>
  <c r="V1602" i="1"/>
  <c r="L1603" i="1"/>
  <c r="V1603" i="1"/>
  <c r="L1604" i="1"/>
  <c r="V1604" i="1"/>
  <c r="L1605" i="1"/>
  <c r="V1605" i="1"/>
  <c r="L1606" i="1"/>
  <c r="V1606" i="1"/>
  <c r="L1607" i="1"/>
  <c r="V1607" i="1"/>
  <c r="L1608" i="1"/>
  <c r="V1608" i="1"/>
  <c r="L1609" i="1"/>
  <c r="V1609" i="1"/>
  <c r="L1610" i="1"/>
  <c r="V1610" i="1"/>
  <c r="L1611" i="1"/>
  <c r="V1611" i="1"/>
  <c r="L1612" i="1"/>
  <c r="V1612" i="1"/>
  <c r="L1613" i="1"/>
  <c r="V1613" i="1"/>
  <c r="L1614" i="1"/>
  <c r="V1614" i="1"/>
  <c r="L1615" i="1"/>
  <c r="V1615" i="1"/>
  <c r="L1616" i="1"/>
  <c r="V1616" i="1"/>
  <c r="L1617" i="1"/>
  <c r="V1617" i="1"/>
  <c r="L1618" i="1"/>
  <c r="V1618" i="1"/>
  <c r="L1619" i="1"/>
  <c r="V1619" i="1"/>
  <c r="L1620" i="1"/>
  <c r="V1620" i="1"/>
  <c r="L1621" i="1"/>
  <c r="V1621" i="1"/>
  <c r="L1622" i="1"/>
  <c r="V1622" i="1"/>
  <c r="L1623" i="1"/>
  <c r="V1623" i="1"/>
  <c r="L1624" i="1"/>
  <c r="V1624" i="1"/>
  <c r="L1625" i="1"/>
  <c r="V1625" i="1"/>
  <c r="L1626" i="1"/>
  <c r="V1626" i="1"/>
  <c r="L1627" i="1"/>
  <c r="V1627" i="1"/>
  <c r="L1628" i="1"/>
  <c r="V1628" i="1"/>
  <c r="L1629" i="1"/>
  <c r="V1629" i="1"/>
  <c r="L1630" i="1"/>
  <c r="V1630" i="1"/>
  <c r="L1631" i="1"/>
  <c r="V1631" i="1"/>
  <c r="L1632" i="1"/>
  <c r="V1632" i="1"/>
  <c r="L1633" i="1"/>
  <c r="V1633" i="1"/>
  <c r="L1634" i="1"/>
  <c r="V1634" i="1"/>
  <c r="L1635" i="1"/>
  <c r="V1635" i="1"/>
  <c r="L1636" i="1"/>
  <c r="V1636" i="1"/>
  <c r="L1637" i="1"/>
  <c r="V1637" i="1"/>
  <c r="L1638" i="1"/>
  <c r="V1638" i="1"/>
  <c r="L1639" i="1"/>
  <c r="V1639" i="1"/>
  <c r="L1640" i="1"/>
  <c r="V1640" i="1"/>
  <c r="L1641" i="1"/>
  <c r="V1641" i="1"/>
  <c r="L1642" i="1"/>
  <c r="V1642" i="1"/>
  <c r="L1643" i="1"/>
  <c r="V1643" i="1"/>
  <c r="L1644" i="1"/>
  <c r="V1644" i="1"/>
  <c r="L1645" i="1"/>
  <c r="V1645" i="1"/>
  <c r="L1646" i="1"/>
  <c r="V1646" i="1"/>
  <c r="L1647" i="1"/>
  <c r="V1647" i="1"/>
  <c r="L1648" i="1"/>
  <c r="V1648" i="1"/>
  <c r="L1649" i="1"/>
  <c r="V1649" i="1"/>
  <c r="L1650" i="1"/>
  <c r="V1650" i="1"/>
  <c r="L1651" i="1"/>
  <c r="V1651" i="1"/>
  <c r="L1652" i="1"/>
  <c r="V1652" i="1"/>
  <c r="L1653" i="1"/>
  <c r="V1653" i="1"/>
  <c r="L1654" i="1"/>
  <c r="V1654" i="1"/>
  <c r="L1655" i="1"/>
  <c r="V1655" i="1"/>
  <c r="L1656" i="1"/>
  <c r="V1656" i="1"/>
  <c r="L1657" i="1"/>
  <c r="V1657" i="1"/>
  <c r="L1658" i="1"/>
  <c r="V1658" i="1"/>
  <c r="L1659" i="1"/>
  <c r="V1659" i="1"/>
  <c r="L1660" i="1"/>
  <c r="V1660" i="1"/>
  <c r="L1661" i="1"/>
  <c r="V1661" i="1"/>
  <c r="L1662" i="1"/>
  <c r="V1662" i="1"/>
  <c r="L1663" i="1"/>
  <c r="V1663" i="1"/>
  <c r="L1664" i="1"/>
  <c r="V1664" i="1"/>
  <c r="L1665" i="1"/>
  <c r="V1665" i="1"/>
  <c r="L1666" i="1"/>
  <c r="V1666" i="1"/>
  <c r="L1667" i="1"/>
  <c r="V1667" i="1"/>
  <c r="L1668" i="1"/>
  <c r="V1668" i="1"/>
  <c r="L1669" i="1"/>
  <c r="V1669" i="1"/>
  <c r="L1670" i="1"/>
  <c r="V1670" i="1"/>
  <c r="L1671" i="1"/>
  <c r="V1671" i="1"/>
  <c r="L1672" i="1"/>
  <c r="V1672" i="1"/>
  <c r="L1673" i="1"/>
  <c r="V1673" i="1"/>
  <c r="L1674" i="1"/>
  <c r="V1674" i="1"/>
  <c r="L1675" i="1"/>
  <c r="V1675" i="1"/>
  <c r="L1676" i="1"/>
  <c r="V1676" i="1"/>
  <c r="L1677" i="1"/>
  <c r="V1677" i="1"/>
  <c r="L1678" i="1"/>
  <c r="V1678" i="1"/>
  <c r="L1679" i="1"/>
  <c r="V1679" i="1"/>
  <c r="L1680" i="1"/>
  <c r="V1680" i="1"/>
  <c r="L1681" i="1"/>
  <c r="V1681" i="1"/>
  <c r="L1682" i="1"/>
  <c r="V1682" i="1"/>
  <c r="L1683" i="1"/>
  <c r="V1683" i="1"/>
  <c r="L1684" i="1"/>
  <c r="V1684" i="1"/>
  <c r="L1685" i="1"/>
  <c r="V1685" i="1"/>
  <c r="L1686" i="1"/>
  <c r="V1686" i="1"/>
  <c r="L1687" i="1"/>
  <c r="V1687" i="1"/>
  <c r="L1688" i="1"/>
  <c r="V1688" i="1"/>
  <c r="L1689" i="1"/>
  <c r="V1689" i="1"/>
  <c r="L1690" i="1"/>
  <c r="V1690" i="1"/>
  <c r="L1691" i="1"/>
  <c r="V1691" i="1"/>
  <c r="L1692" i="1"/>
  <c r="V1692" i="1"/>
  <c r="L1693" i="1"/>
  <c r="V1693" i="1"/>
  <c r="L1694" i="1"/>
  <c r="V1694" i="1"/>
  <c r="L1695" i="1"/>
  <c r="V1695" i="1"/>
  <c r="L1696" i="1"/>
  <c r="V1696" i="1"/>
  <c r="L1697" i="1"/>
  <c r="V1697" i="1"/>
  <c r="L1698" i="1"/>
  <c r="V1698" i="1"/>
  <c r="L1699" i="1"/>
  <c r="V1699" i="1"/>
  <c r="L1700" i="1"/>
  <c r="V1700" i="1"/>
  <c r="L1701" i="1"/>
  <c r="V1701" i="1"/>
  <c r="L1702" i="1"/>
  <c r="V1702" i="1"/>
  <c r="L1703" i="1"/>
  <c r="V1703" i="1"/>
  <c r="L1704" i="1"/>
  <c r="V1704" i="1"/>
  <c r="L1705" i="1"/>
  <c r="V1705" i="1"/>
  <c r="L1706" i="1"/>
  <c r="V1706" i="1"/>
  <c r="L1707" i="1"/>
  <c r="V1707" i="1"/>
  <c r="L1708" i="1"/>
  <c r="V1708" i="1"/>
  <c r="L1709" i="1"/>
  <c r="V1709" i="1"/>
  <c r="L1710" i="1"/>
  <c r="V1710" i="1"/>
  <c r="L1711" i="1"/>
  <c r="V1711" i="1"/>
  <c r="L1712" i="1"/>
  <c r="V1712" i="1"/>
  <c r="L1713" i="1"/>
  <c r="V1713" i="1"/>
  <c r="L1714" i="1"/>
  <c r="V1714" i="1"/>
  <c r="L1715" i="1"/>
  <c r="V1715" i="1"/>
  <c r="L1716" i="1"/>
  <c r="V1716" i="1"/>
  <c r="L1717" i="1"/>
  <c r="V1717" i="1"/>
  <c r="L1718" i="1"/>
  <c r="V1718" i="1"/>
  <c r="L1719" i="1"/>
  <c r="V1719" i="1"/>
  <c r="L1720" i="1"/>
  <c r="V1720" i="1"/>
  <c r="L1721" i="1"/>
  <c r="V1721" i="1"/>
  <c r="L1722" i="1"/>
  <c r="V1722" i="1"/>
  <c r="L1723" i="1"/>
  <c r="V1723" i="1"/>
  <c r="L1724" i="1"/>
  <c r="V1724" i="1"/>
  <c r="L1725" i="1"/>
  <c r="V1725" i="1"/>
  <c r="L1726" i="1"/>
  <c r="V1726" i="1"/>
  <c r="L1727" i="1"/>
  <c r="V1727" i="1"/>
  <c r="L1728" i="1"/>
  <c r="V1728" i="1"/>
  <c r="L1729" i="1"/>
  <c r="V1729" i="1"/>
  <c r="L1730" i="1"/>
  <c r="V1730" i="1"/>
  <c r="L1731" i="1"/>
  <c r="V1731" i="1"/>
  <c r="L1732" i="1"/>
  <c r="V1732" i="1"/>
  <c r="L1733" i="1"/>
  <c r="V1733" i="1"/>
  <c r="L1734" i="1"/>
  <c r="V1734" i="1"/>
  <c r="L1735" i="1"/>
  <c r="V1735" i="1"/>
  <c r="L1736" i="1"/>
  <c r="V1736" i="1"/>
  <c r="L1737" i="1"/>
  <c r="V1737" i="1"/>
  <c r="L1738" i="1"/>
  <c r="V1738" i="1"/>
  <c r="L1739" i="1"/>
  <c r="V1739" i="1"/>
  <c r="L1740" i="1"/>
  <c r="V1740" i="1"/>
  <c r="L1741" i="1"/>
  <c r="V1741" i="1"/>
  <c r="L1742" i="1"/>
  <c r="V1742" i="1"/>
  <c r="L1743" i="1"/>
  <c r="V1743" i="1"/>
  <c r="L1744" i="1"/>
  <c r="V1744" i="1"/>
  <c r="L1745" i="1"/>
  <c r="V1745" i="1"/>
  <c r="L1746" i="1"/>
  <c r="V1746" i="1"/>
  <c r="L1747" i="1"/>
  <c r="V1747" i="1"/>
  <c r="L1748" i="1"/>
  <c r="V1748" i="1"/>
  <c r="L1749" i="1"/>
  <c r="V1749" i="1"/>
  <c r="L1750" i="1"/>
  <c r="V1750" i="1"/>
  <c r="L1751" i="1"/>
  <c r="V1751" i="1"/>
  <c r="L1752" i="1"/>
  <c r="V1752" i="1"/>
  <c r="L1753" i="1"/>
  <c r="V1753" i="1"/>
  <c r="L1754" i="1"/>
  <c r="V1754" i="1"/>
  <c r="L1755" i="1"/>
  <c r="V1755" i="1"/>
  <c r="L1756" i="1"/>
  <c r="V1756" i="1"/>
  <c r="L1757" i="1"/>
  <c r="V1757" i="1"/>
  <c r="L1758" i="1"/>
  <c r="V1758" i="1"/>
  <c r="L1759" i="1"/>
  <c r="V1759" i="1"/>
  <c r="L1760" i="1"/>
  <c r="V1760" i="1"/>
  <c r="L1761" i="1"/>
  <c r="V1761" i="1"/>
  <c r="L1762" i="1"/>
  <c r="V1762" i="1"/>
  <c r="L1763" i="1"/>
  <c r="V1763" i="1"/>
  <c r="L1764" i="1"/>
  <c r="V1764" i="1"/>
  <c r="L1765" i="1"/>
  <c r="V1765" i="1"/>
  <c r="L1766" i="1"/>
  <c r="V1766" i="1"/>
  <c r="L1767" i="1"/>
  <c r="V1767" i="1"/>
  <c r="L1768" i="1"/>
  <c r="V1768" i="1"/>
  <c r="L1769" i="1"/>
  <c r="V1769" i="1"/>
  <c r="L1770" i="1"/>
  <c r="V1770" i="1"/>
  <c r="L1771" i="1"/>
  <c r="V1771" i="1"/>
  <c r="L1772" i="1"/>
  <c r="V1772" i="1"/>
  <c r="L1773" i="1"/>
  <c r="V1773" i="1"/>
  <c r="L1774" i="1"/>
  <c r="V1774" i="1"/>
  <c r="L1775" i="1"/>
  <c r="V1775" i="1"/>
  <c r="L1776" i="1"/>
  <c r="V1776" i="1"/>
  <c r="L1777" i="1"/>
  <c r="V1777" i="1"/>
  <c r="L1778" i="1"/>
  <c r="V1778" i="1"/>
  <c r="L1779" i="1"/>
  <c r="V1779" i="1"/>
  <c r="L1780" i="1"/>
  <c r="V1780" i="1"/>
  <c r="L1781" i="1"/>
  <c r="V1781" i="1"/>
  <c r="L1782" i="1"/>
  <c r="V1782" i="1"/>
  <c r="L1783" i="1"/>
  <c r="V1783" i="1"/>
  <c r="L1784" i="1"/>
  <c r="V1784" i="1"/>
  <c r="L1785" i="1"/>
  <c r="V1785" i="1"/>
  <c r="L1786" i="1"/>
  <c r="V1786" i="1"/>
  <c r="L1787" i="1"/>
  <c r="V1787" i="1"/>
  <c r="L1788" i="1"/>
  <c r="V1788" i="1"/>
  <c r="L1789" i="1"/>
  <c r="V1789" i="1"/>
  <c r="L1790" i="1"/>
  <c r="V1790" i="1"/>
  <c r="L1791" i="1"/>
  <c r="V1791" i="1"/>
  <c r="L1792" i="1"/>
  <c r="V1792" i="1"/>
  <c r="L1793" i="1"/>
  <c r="V1793" i="1"/>
  <c r="L1794" i="1"/>
  <c r="V1794" i="1"/>
  <c r="L1795" i="1"/>
  <c r="V1795" i="1"/>
  <c r="L1796" i="1"/>
  <c r="V1796" i="1"/>
  <c r="L1797" i="1"/>
  <c r="V1797" i="1"/>
  <c r="L1798" i="1"/>
  <c r="V1798" i="1"/>
  <c r="L1799" i="1"/>
  <c r="V1799" i="1"/>
  <c r="L1800" i="1"/>
  <c r="V1800" i="1"/>
  <c r="L1801" i="1"/>
  <c r="V1801" i="1"/>
  <c r="L1802" i="1"/>
  <c r="V1802" i="1"/>
  <c r="L1803" i="1"/>
  <c r="V1803" i="1"/>
  <c r="L1804" i="1"/>
  <c r="V1804" i="1"/>
  <c r="L1805" i="1"/>
  <c r="V1805" i="1"/>
  <c r="L1806" i="1"/>
  <c r="V1806" i="1"/>
  <c r="L1807" i="1"/>
  <c r="V1807" i="1"/>
  <c r="L1808" i="1"/>
  <c r="V1808" i="1"/>
  <c r="L1809" i="1"/>
  <c r="V1809" i="1"/>
  <c r="L1810" i="1"/>
  <c r="V1810" i="1"/>
  <c r="L1811" i="1"/>
  <c r="V1811" i="1"/>
  <c r="L1812" i="1"/>
  <c r="V1812" i="1"/>
  <c r="L1813" i="1"/>
  <c r="V1813" i="1"/>
  <c r="L1814" i="1"/>
  <c r="V1814" i="1"/>
  <c r="L1815" i="1"/>
  <c r="V1815" i="1"/>
  <c r="L1816" i="1"/>
  <c r="V1816" i="1"/>
  <c r="L1817" i="1"/>
  <c r="V1817" i="1"/>
  <c r="L1818" i="1"/>
  <c r="V1818" i="1"/>
  <c r="L1819" i="1"/>
  <c r="V1819" i="1"/>
  <c r="L1820" i="1"/>
  <c r="V1820" i="1"/>
  <c r="L1821" i="1"/>
  <c r="V1821" i="1"/>
  <c r="L1822" i="1"/>
  <c r="V1822" i="1"/>
  <c r="L1823" i="1"/>
  <c r="V1823" i="1"/>
  <c r="L1824" i="1"/>
  <c r="V1824" i="1"/>
  <c r="L1825" i="1"/>
  <c r="V1825" i="1"/>
  <c r="L1826" i="1"/>
  <c r="V1826" i="1"/>
  <c r="L1827" i="1"/>
  <c r="V1827" i="1"/>
  <c r="L1828" i="1"/>
  <c r="V1828" i="1"/>
  <c r="L1829" i="1"/>
  <c r="V1829" i="1"/>
  <c r="L1830" i="1"/>
  <c r="V1830" i="1"/>
  <c r="L1831" i="1"/>
  <c r="V1831" i="1"/>
  <c r="L1832" i="1"/>
  <c r="V1832" i="1"/>
  <c r="L1833" i="1"/>
  <c r="V1833" i="1"/>
  <c r="L1834" i="1"/>
  <c r="V1834" i="1"/>
  <c r="L1835" i="1"/>
  <c r="V1835" i="1"/>
  <c r="L1836" i="1"/>
  <c r="V1836" i="1"/>
  <c r="L1837" i="1"/>
  <c r="V1837" i="1"/>
  <c r="L1838" i="1"/>
  <c r="V1838" i="1"/>
  <c r="L1839" i="1"/>
  <c r="V1839" i="1"/>
  <c r="L1840" i="1"/>
  <c r="V1840" i="1"/>
  <c r="L1841" i="1"/>
  <c r="V1841" i="1"/>
  <c r="L1842" i="1"/>
  <c r="V1842" i="1"/>
  <c r="L1843" i="1"/>
  <c r="V1843" i="1"/>
  <c r="L1844" i="1"/>
  <c r="V1844" i="1"/>
  <c r="L1845" i="1"/>
  <c r="V1845" i="1"/>
  <c r="L1846" i="1"/>
  <c r="V1846" i="1"/>
  <c r="L1847" i="1"/>
  <c r="V1847" i="1"/>
  <c r="L1848" i="1"/>
  <c r="V1848" i="1"/>
  <c r="L1849" i="1"/>
  <c r="V1849" i="1"/>
  <c r="L1850" i="1"/>
  <c r="V1850" i="1"/>
  <c r="L1851" i="1"/>
  <c r="V1851" i="1"/>
  <c r="L1852" i="1"/>
  <c r="V1852" i="1"/>
  <c r="L1853" i="1"/>
  <c r="V1853" i="1"/>
  <c r="L1854" i="1"/>
  <c r="V1854" i="1"/>
  <c r="L1855" i="1"/>
  <c r="V1855" i="1"/>
  <c r="L1856" i="1"/>
  <c r="V1856" i="1"/>
  <c r="L1857" i="1"/>
  <c r="V1857" i="1"/>
  <c r="L1858" i="1"/>
  <c r="V1858" i="1"/>
  <c r="L1859" i="1"/>
  <c r="V1859" i="1"/>
  <c r="L1860" i="1"/>
  <c r="V1860" i="1"/>
  <c r="L1861" i="1"/>
  <c r="V1861" i="1"/>
  <c r="L1862" i="1"/>
  <c r="V1862" i="1"/>
  <c r="L1863" i="1"/>
  <c r="V1863" i="1"/>
  <c r="L1864" i="1"/>
  <c r="V1864" i="1"/>
  <c r="L1865" i="1"/>
  <c r="V1865" i="1"/>
  <c r="L1866" i="1"/>
  <c r="V1866" i="1"/>
  <c r="L1867" i="1"/>
  <c r="V1867" i="1"/>
  <c r="L1868" i="1"/>
  <c r="V1868" i="1"/>
  <c r="L1869" i="1"/>
  <c r="V1869" i="1"/>
  <c r="L1870" i="1"/>
  <c r="V1870" i="1"/>
  <c r="L1871" i="1"/>
  <c r="V1871" i="1"/>
  <c r="L1872" i="1"/>
  <c r="V1872" i="1"/>
  <c r="L1873" i="1"/>
  <c r="V1873" i="1"/>
  <c r="L1874" i="1"/>
  <c r="V1874" i="1"/>
  <c r="L1875" i="1"/>
  <c r="V1875" i="1"/>
  <c r="L1876" i="1"/>
  <c r="V1876" i="1"/>
  <c r="L1877" i="1"/>
  <c r="V1877" i="1"/>
  <c r="L1878" i="1"/>
  <c r="V1878" i="1"/>
  <c r="L1879" i="1"/>
  <c r="V1879" i="1"/>
  <c r="L1880" i="1"/>
  <c r="V1880" i="1"/>
  <c r="L1881" i="1"/>
  <c r="V1881" i="1"/>
  <c r="L1882" i="1"/>
  <c r="V1882" i="1"/>
  <c r="L1883" i="1"/>
  <c r="V1883" i="1"/>
  <c r="L1884" i="1"/>
  <c r="V1884" i="1"/>
  <c r="L1885" i="1"/>
  <c r="V1885" i="1"/>
  <c r="L1886" i="1"/>
  <c r="V1886" i="1"/>
  <c r="L1887" i="1"/>
  <c r="V1887" i="1"/>
  <c r="L1888" i="1"/>
  <c r="V1888" i="1"/>
  <c r="L1889" i="1"/>
  <c r="V1889" i="1"/>
  <c r="L1890" i="1"/>
  <c r="V1890" i="1"/>
  <c r="L1891" i="1"/>
  <c r="V1891" i="1"/>
  <c r="L1892" i="1"/>
  <c r="V1892" i="1"/>
  <c r="L1893" i="1"/>
  <c r="V1893" i="1"/>
  <c r="L1894" i="1"/>
  <c r="V1894" i="1"/>
  <c r="L1895" i="1"/>
  <c r="V1895" i="1"/>
  <c r="L1896" i="1"/>
  <c r="V1896" i="1"/>
  <c r="L1897" i="1"/>
  <c r="V1897" i="1"/>
  <c r="L1898" i="1"/>
  <c r="V1898" i="1"/>
  <c r="L1899" i="1"/>
  <c r="V1899" i="1"/>
  <c r="L1900" i="1"/>
  <c r="V1900" i="1"/>
  <c r="L1901" i="1"/>
  <c r="V1901" i="1"/>
  <c r="L1902" i="1"/>
  <c r="V1902" i="1"/>
  <c r="L1903" i="1"/>
  <c r="V1903" i="1"/>
  <c r="L1904" i="1"/>
  <c r="V1904" i="1"/>
  <c r="L1905" i="1"/>
  <c r="V1905" i="1"/>
  <c r="L1906" i="1"/>
  <c r="V1906" i="1"/>
  <c r="L1907" i="1"/>
  <c r="V1907" i="1"/>
  <c r="L1908" i="1"/>
  <c r="V1908" i="1"/>
  <c r="L1909" i="1"/>
  <c r="V1909" i="1"/>
  <c r="L1910" i="1"/>
  <c r="V1910" i="1"/>
  <c r="L1911" i="1"/>
  <c r="V1911" i="1"/>
  <c r="L1912" i="1"/>
  <c r="V1912" i="1"/>
  <c r="L1913" i="1"/>
  <c r="V1913" i="1"/>
  <c r="L1914" i="1"/>
  <c r="V1914" i="1"/>
  <c r="L1915" i="1"/>
  <c r="V1915" i="1"/>
  <c r="L1916" i="1"/>
  <c r="V1916" i="1"/>
  <c r="L1917" i="1"/>
  <c r="V1917" i="1"/>
  <c r="L1918" i="1"/>
  <c r="V1918" i="1"/>
  <c r="L1919" i="1"/>
  <c r="V1919" i="1"/>
  <c r="L1920" i="1"/>
  <c r="V1920" i="1"/>
  <c r="L1921" i="1"/>
  <c r="V1921" i="1"/>
  <c r="L1922" i="1"/>
  <c r="V1922" i="1"/>
  <c r="L1923" i="1"/>
  <c r="V1923" i="1"/>
  <c r="L1924" i="1"/>
  <c r="V1924" i="1"/>
  <c r="L1925" i="1"/>
  <c r="V1925" i="1"/>
  <c r="L1926" i="1"/>
  <c r="V1926" i="1"/>
  <c r="L1927" i="1"/>
  <c r="V1927" i="1"/>
  <c r="L1928" i="1"/>
  <c r="V1928" i="1"/>
  <c r="L1929" i="1"/>
  <c r="V1929" i="1"/>
  <c r="L1930" i="1"/>
  <c r="V1930" i="1"/>
  <c r="L1931" i="1"/>
  <c r="V1931" i="1"/>
  <c r="L1932" i="1"/>
  <c r="V1932" i="1"/>
  <c r="L1933" i="1"/>
  <c r="V1933" i="1"/>
  <c r="L1934" i="1"/>
  <c r="V1934" i="1"/>
  <c r="L1935" i="1"/>
  <c r="V1935" i="1"/>
  <c r="L1936" i="1"/>
  <c r="V1936" i="1"/>
  <c r="L1937" i="1"/>
  <c r="V1937" i="1"/>
  <c r="L1938" i="1"/>
  <c r="V1938" i="1"/>
  <c r="L1939" i="1"/>
  <c r="V1939" i="1"/>
  <c r="L1940" i="1"/>
  <c r="V1940" i="1"/>
  <c r="L1941" i="1"/>
  <c r="V1941" i="1"/>
  <c r="L1942" i="1"/>
  <c r="V1942" i="1"/>
  <c r="L1943" i="1"/>
  <c r="V1943" i="1"/>
  <c r="L1944" i="1"/>
  <c r="V1944" i="1"/>
  <c r="L1945" i="1"/>
  <c r="V1945" i="1"/>
  <c r="L1946" i="1"/>
  <c r="V1946" i="1"/>
  <c r="L1947" i="1"/>
  <c r="V1947" i="1"/>
  <c r="L1948" i="1"/>
  <c r="V1948" i="1"/>
  <c r="L1949" i="1"/>
  <c r="V1949" i="1"/>
  <c r="L1950" i="1"/>
  <c r="V1950" i="1"/>
  <c r="L1951" i="1"/>
  <c r="V1951" i="1"/>
  <c r="L1952" i="1"/>
  <c r="V1952" i="1"/>
  <c r="L1953" i="1"/>
  <c r="V1953" i="1"/>
  <c r="L1954" i="1"/>
  <c r="V1954" i="1"/>
  <c r="L1955" i="1"/>
  <c r="V1955" i="1"/>
  <c r="L1956" i="1"/>
  <c r="V1956" i="1"/>
  <c r="L1957" i="1"/>
  <c r="V1957" i="1"/>
  <c r="L1958" i="1"/>
  <c r="V1958" i="1"/>
  <c r="L1959" i="1"/>
  <c r="V1959" i="1"/>
  <c r="L1960" i="1"/>
  <c r="V1960" i="1"/>
  <c r="L1961" i="1"/>
  <c r="V1961" i="1"/>
  <c r="L1962" i="1"/>
  <c r="V1962" i="1"/>
  <c r="L1963" i="1"/>
  <c r="V1963" i="1"/>
  <c r="L1964" i="1"/>
  <c r="V1964" i="1"/>
  <c r="L1965" i="1"/>
  <c r="V1965" i="1"/>
  <c r="L1966" i="1"/>
  <c r="V1966" i="1"/>
  <c r="L1967" i="1"/>
  <c r="V1967" i="1"/>
  <c r="L1968" i="1"/>
  <c r="V1968" i="1"/>
  <c r="L1969" i="1"/>
  <c r="V1969" i="1"/>
  <c r="L1970" i="1"/>
  <c r="V1970" i="1"/>
  <c r="L1971" i="1"/>
  <c r="V1971" i="1"/>
  <c r="L1972" i="1"/>
  <c r="V1972" i="1"/>
  <c r="L1973" i="1"/>
  <c r="V1973" i="1"/>
  <c r="L1974" i="1"/>
  <c r="V1974" i="1"/>
  <c r="L1975" i="1"/>
  <c r="V1975" i="1"/>
  <c r="L1976" i="1"/>
  <c r="V1976" i="1"/>
  <c r="L1977" i="1"/>
  <c r="V1977" i="1"/>
  <c r="L1978" i="1"/>
  <c r="V1978" i="1"/>
  <c r="L1979" i="1"/>
  <c r="V1979" i="1"/>
  <c r="L1980" i="1"/>
  <c r="V1980" i="1"/>
  <c r="L1981" i="1"/>
  <c r="V1981" i="1"/>
  <c r="L1982" i="1"/>
  <c r="V1982" i="1"/>
  <c r="L1983" i="1"/>
  <c r="V1983" i="1"/>
  <c r="L1984" i="1"/>
  <c r="V1984" i="1"/>
  <c r="L1985" i="1"/>
  <c r="V1985" i="1"/>
  <c r="L1986" i="1"/>
  <c r="V1986" i="1"/>
  <c r="L1987" i="1"/>
  <c r="V1987" i="1"/>
  <c r="L1988" i="1"/>
  <c r="V1988" i="1"/>
  <c r="L1989" i="1"/>
  <c r="V1989" i="1"/>
  <c r="L1990" i="1"/>
  <c r="V1990" i="1"/>
  <c r="L1991" i="1"/>
  <c r="V1991" i="1"/>
  <c r="L1992" i="1"/>
  <c r="V1992" i="1"/>
  <c r="L1993" i="1"/>
  <c r="V1993" i="1"/>
  <c r="L1994" i="1"/>
  <c r="V1994" i="1"/>
  <c r="L1995" i="1"/>
  <c r="V1995" i="1"/>
  <c r="L1996" i="1"/>
  <c r="V1996" i="1"/>
  <c r="L1997" i="1"/>
  <c r="V1997" i="1"/>
  <c r="L1998" i="1"/>
  <c r="V1998" i="1"/>
  <c r="L1999" i="1"/>
  <c r="V1999" i="1"/>
  <c r="L2000" i="1"/>
  <c r="V2000" i="1"/>
  <c r="L2001" i="1"/>
  <c r="V2001" i="1"/>
  <c r="L2002" i="1"/>
  <c r="V2002" i="1"/>
  <c r="L2003" i="1"/>
  <c r="V2003" i="1"/>
  <c r="L2004" i="1"/>
  <c r="V2004" i="1"/>
  <c r="L2005" i="1"/>
  <c r="V2005" i="1"/>
  <c r="L2006" i="1"/>
  <c r="V2006" i="1"/>
  <c r="L2007" i="1"/>
  <c r="V2007" i="1"/>
  <c r="L2008" i="1"/>
  <c r="V2008" i="1"/>
  <c r="L2009" i="1"/>
  <c r="V2009" i="1"/>
  <c r="L2010" i="1"/>
  <c r="V2010" i="1"/>
  <c r="L2011" i="1"/>
  <c r="V2011" i="1"/>
  <c r="L2012" i="1"/>
  <c r="V2012" i="1"/>
  <c r="L2013" i="1"/>
  <c r="V2013" i="1"/>
  <c r="L2014" i="1"/>
  <c r="V2014" i="1"/>
  <c r="L2015" i="1"/>
  <c r="V2015" i="1"/>
  <c r="L2016" i="1"/>
  <c r="V2016" i="1"/>
  <c r="L2017" i="1"/>
  <c r="V2017" i="1"/>
  <c r="L2018" i="1"/>
  <c r="V2018" i="1"/>
  <c r="L2019" i="1"/>
  <c r="V2019" i="1"/>
  <c r="L2020" i="1"/>
  <c r="V2020" i="1"/>
  <c r="L2021" i="1"/>
  <c r="V2021" i="1"/>
  <c r="L2022" i="1"/>
  <c r="V2022" i="1"/>
  <c r="L2023" i="1"/>
  <c r="V2023" i="1"/>
  <c r="L2024" i="1"/>
  <c r="V2024" i="1"/>
  <c r="L2025" i="1"/>
  <c r="V2025" i="1"/>
  <c r="L2026" i="1"/>
  <c r="V2026" i="1"/>
  <c r="L2027" i="1"/>
  <c r="V2027" i="1"/>
  <c r="L2028" i="1"/>
  <c r="V2028" i="1"/>
  <c r="L2029" i="1"/>
  <c r="V2029" i="1"/>
  <c r="L2030" i="1"/>
  <c r="V2030" i="1"/>
  <c r="L2031" i="1"/>
  <c r="V2031" i="1"/>
  <c r="L2032" i="1"/>
  <c r="V2032" i="1"/>
  <c r="L2033" i="1"/>
  <c r="V2033" i="1"/>
  <c r="L2034" i="1"/>
  <c r="V2034" i="1"/>
  <c r="L2035" i="1"/>
  <c r="V2035" i="1"/>
  <c r="L2036" i="1"/>
  <c r="V2036" i="1"/>
  <c r="L2037" i="1"/>
  <c r="V2037" i="1"/>
  <c r="L2038" i="1"/>
  <c r="V2038" i="1"/>
  <c r="L2039" i="1"/>
  <c r="V2039" i="1"/>
  <c r="L2040" i="1"/>
  <c r="V2040" i="1"/>
  <c r="L2041" i="1"/>
  <c r="V2041" i="1"/>
  <c r="L2042" i="1"/>
  <c r="V2042" i="1"/>
  <c r="L2043" i="1"/>
  <c r="V2043" i="1"/>
  <c r="L2044" i="1"/>
  <c r="V2044" i="1"/>
  <c r="L2045" i="1"/>
  <c r="V2045" i="1"/>
  <c r="L2046" i="1"/>
  <c r="V2046" i="1"/>
  <c r="L2047" i="1"/>
  <c r="V2047" i="1"/>
  <c r="L2048" i="1"/>
  <c r="V2048" i="1"/>
  <c r="L2049" i="1"/>
  <c r="V2049" i="1"/>
  <c r="L2050" i="1"/>
  <c r="V2050" i="1"/>
  <c r="L2051" i="1"/>
  <c r="V2051" i="1"/>
  <c r="L2052" i="1"/>
  <c r="V2052" i="1"/>
  <c r="L2053" i="1"/>
  <c r="V2053" i="1"/>
  <c r="L2054" i="1"/>
  <c r="V2054" i="1"/>
  <c r="L2055" i="1"/>
  <c r="V2055" i="1"/>
  <c r="L2056" i="1"/>
  <c r="V2056" i="1"/>
  <c r="L2057" i="1"/>
  <c r="V2057" i="1"/>
  <c r="L2058" i="1"/>
  <c r="V2058" i="1"/>
  <c r="L2059" i="1"/>
  <c r="V2059" i="1"/>
  <c r="L2060" i="1"/>
  <c r="V2060" i="1"/>
  <c r="L2061" i="1"/>
  <c r="V2061" i="1"/>
  <c r="L2062" i="1"/>
  <c r="V2062" i="1"/>
  <c r="L2063" i="1"/>
  <c r="V2063" i="1"/>
  <c r="L2064" i="1"/>
  <c r="V2064" i="1"/>
  <c r="L2065" i="1"/>
  <c r="V2065" i="1"/>
  <c r="L2066" i="1"/>
  <c r="V2066" i="1"/>
  <c r="L2067" i="1"/>
  <c r="V2067" i="1"/>
  <c r="L2068" i="1"/>
  <c r="V2068" i="1"/>
  <c r="L2069" i="1"/>
  <c r="V2069" i="1"/>
  <c r="L2070" i="1"/>
  <c r="V2070" i="1"/>
  <c r="L2071" i="1"/>
  <c r="V2071" i="1"/>
  <c r="L2072" i="1"/>
  <c r="V2072" i="1"/>
  <c r="L2073" i="1"/>
  <c r="V2073" i="1"/>
  <c r="L2074" i="1"/>
  <c r="V2074" i="1"/>
  <c r="L2075" i="1"/>
  <c r="V2075" i="1"/>
  <c r="L2076" i="1"/>
  <c r="V2076" i="1"/>
  <c r="L2077" i="1"/>
  <c r="V2077" i="1"/>
  <c r="L2078" i="1"/>
  <c r="V2078" i="1"/>
  <c r="L2079" i="1"/>
  <c r="V2079" i="1"/>
  <c r="L2080" i="1"/>
  <c r="V2080" i="1"/>
  <c r="L2081" i="1"/>
  <c r="V2081" i="1"/>
  <c r="L2082" i="1"/>
  <c r="V2082" i="1"/>
  <c r="L2083" i="1"/>
  <c r="V2083" i="1"/>
  <c r="L2084" i="1"/>
  <c r="V2084" i="1"/>
  <c r="L2085" i="1"/>
  <c r="V2085" i="1"/>
  <c r="L2086" i="1"/>
  <c r="V2086" i="1"/>
  <c r="L2087" i="1"/>
  <c r="V2087" i="1"/>
  <c r="L2088" i="1"/>
  <c r="V2088" i="1"/>
  <c r="L2089" i="1"/>
  <c r="V2089" i="1"/>
  <c r="L2090" i="1"/>
  <c r="V2090" i="1"/>
  <c r="L2091" i="1"/>
  <c r="V2091" i="1"/>
  <c r="L2092" i="1"/>
  <c r="V2092" i="1"/>
  <c r="L2093" i="1"/>
  <c r="V2093" i="1"/>
  <c r="L2094" i="1"/>
  <c r="V2094" i="1"/>
  <c r="L2095" i="1"/>
  <c r="V2095" i="1"/>
  <c r="L2096" i="1"/>
  <c r="V2096" i="1"/>
  <c r="L2097" i="1"/>
  <c r="V2097" i="1"/>
  <c r="L2098" i="1"/>
  <c r="V2098" i="1"/>
  <c r="L2099" i="1"/>
  <c r="V2099" i="1"/>
  <c r="L2100" i="1"/>
  <c r="V2100" i="1"/>
  <c r="L2101" i="1"/>
  <c r="V2101" i="1"/>
  <c r="L2102" i="1"/>
  <c r="V2102" i="1"/>
  <c r="L2103" i="1"/>
  <c r="V2103" i="1"/>
  <c r="L2104" i="1"/>
  <c r="V2104" i="1"/>
  <c r="L2105" i="1"/>
  <c r="V2105" i="1"/>
  <c r="L2106" i="1"/>
  <c r="V2106" i="1"/>
  <c r="L2107" i="1"/>
  <c r="V2107" i="1"/>
  <c r="L2108" i="1"/>
  <c r="V2108" i="1"/>
  <c r="L2109" i="1"/>
  <c r="V2109" i="1"/>
  <c r="L2110" i="1"/>
  <c r="V2110" i="1"/>
  <c r="L2111" i="1"/>
  <c r="V2111" i="1"/>
  <c r="L2112" i="1"/>
  <c r="V2112" i="1"/>
  <c r="L2113" i="1"/>
  <c r="V2113" i="1"/>
  <c r="L2114" i="1"/>
  <c r="V2114" i="1"/>
  <c r="L2115" i="1"/>
  <c r="V2115" i="1"/>
  <c r="L2116" i="1"/>
  <c r="V2116" i="1"/>
  <c r="L2117" i="1"/>
  <c r="V2117" i="1"/>
  <c r="L2118" i="1"/>
  <c r="V2118" i="1"/>
  <c r="L2119" i="1"/>
  <c r="V2119" i="1"/>
  <c r="L2120" i="1"/>
  <c r="V2120" i="1"/>
  <c r="L2121" i="1"/>
  <c r="V2121" i="1"/>
  <c r="L2122" i="1"/>
  <c r="V2122" i="1"/>
  <c r="L2123" i="1"/>
  <c r="V2123" i="1"/>
  <c r="L2124" i="1"/>
  <c r="V2124" i="1"/>
  <c r="L2125" i="1"/>
  <c r="V2125" i="1"/>
  <c r="L2126" i="1"/>
  <c r="V2126" i="1"/>
  <c r="L2127" i="1"/>
  <c r="V2127" i="1"/>
  <c r="L2128" i="1"/>
  <c r="V2128" i="1"/>
  <c r="L2129" i="1"/>
  <c r="V2129" i="1"/>
  <c r="L2130" i="1"/>
  <c r="V2130" i="1"/>
  <c r="L2131" i="1"/>
  <c r="V2131" i="1"/>
  <c r="L2132" i="1"/>
  <c r="V2132" i="1"/>
  <c r="L2133" i="1"/>
  <c r="V2133" i="1"/>
  <c r="L2134" i="1"/>
  <c r="V2134" i="1"/>
  <c r="L2135" i="1"/>
  <c r="V2135" i="1"/>
  <c r="L2136" i="1"/>
  <c r="V2136" i="1"/>
  <c r="L2137" i="1"/>
  <c r="V2137" i="1"/>
  <c r="L2138" i="1"/>
  <c r="V2138" i="1"/>
  <c r="L2139" i="1"/>
  <c r="V2139" i="1"/>
  <c r="L2140" i="1"/>
  <c r="V2140" i="1"/>
  <c r="L2141" i="1"/>
  <c r="V2141" i="1"/>
  <c r="L2142" i="1"/>
  <c r="V2142" i="1"/>
  <c r="L2143" i="1"/>
  <c r="V2143" i="1"/>
  <c r="L2144" i="1"/>
  <c r="V2144" i="1"/>
  <c r="L2145" i="1"/>
  <c r="V2145" i="1"/>
  <c r="L2146" i="1"/>
  <c r="V2146" i="1"/>
  <c r="L2147" i="1"/>
  <c r="V2147" i="1"/>
  <c r="L2148" i="1"/>
  <c r="V2148" i="1"/>
  <c r="L2149" i="1"/>
  <c r="V2149" i="1"/>
  <c r="L2150" i="1"/>
  <c r="V2150" i="1"/>
  <c r="L2151" i="1"/>
  <c r="V2151" i="1"/>
  <c r="L2152" i="1"/>
  <c r="V2152" i="1"/>
  <c r="L2153" i="1"/>
  <c r="V2153" i="1"/>
  <c r="L2154" i="1"/>
  <c r="V2154" i="1"/>
  <c r="L2155" i="1"/>
  <c r="V2155" i="1"/>
  <c r="L2156" i="1"/>
  <c r="V2156" i="1"/>
  <c r="L2157" i="1"/>
  <c r="V2157" i="1"/>
  <c r="L2158" i="1"/>
  <c r="V2158" i="1"/>
  <c r="L2159" i="1"/>
  <c r="V2159" i="1"/>
  <c r="L2160" i="1"/>
  <c r="V2160" i="1"/>
  <c r="L2161" i="1"/>
  <c r="V2161" i="1"/>
  <c r="L2162" i="1"/>
  <c r="V2162" i="1"/>
  <c r="L2163" i="1"/>
  <c r="V2163" i="1"/>
  <c r="L2164" i="1"/>
  <c r="V2164" i="1"/>
  <c r="L2165" i="1"/>
  <c r="V2165" i="1"/>
  <c r="L2166" i="1"/>
  <c r="V2166" i="1"/>
  <c r="L2167" i="1"/>
  <c r="V2167" i="1"/>
  <c r="L2168" i="1"/>
  <c r="V2168" i="1"/>
  <c r="L2169" i="1"/>
  <c r="V2169" i="1"/>
  <c r="L2170" i="1"/>
  <c r="V2170" i="1"/>
  <c r="L2171" i="1"/>
  <c r="V2171" i="1"/>
  <c r="L2172" i="1"/>
  <c r="V2172" i="1"/>
  <c r="L2173" i="1"/>
  <c r="V2173" i="1"/>
  <c r="L2174" i="1"/>
  <c r="V2174" i="1"/>
  <c r="L2175" i="1"/>
  <c r="V2175" i="1"/>
  <c r="L2176" i="1"/>
  <c r="V2176" i="1"/>
  <c r="L2177" i="1"/>
  <c r="V2177" i="1"/>
  <c r="L2178" i="1"/>
  <c r="V2178" i="1"/>
  <c r="L2179" i="1"/>
  <c r="V2179" i="1"/>
  <c r="L2180" i="1"/>
  <c r="V2180" i="1"/>
  <c r="L2181" i="1"/>
  <c r="V2181" i="1"/>
  <c r="L2182" i="1"/>
  <c r="V2182" i="1"/>
  <c r="L2183" i="1"/>
  <c r="V2183" i="1"/>
  <c r="L2184" i="1"/>
  <c r="V2184" i="1"/>
  <c r="L2185" i="1"/>
  <c r="V2185" i="1"/>
  <c r="L2186" i="1"/>
  <c r="V2186" i="1"/>
  <c r="L2187" i="1"/>
  <c r="V2187" i="1"/>
  <c r="L2188" i="1"/>
  <c r="V2188" i="1"/>
  <c r="L2189" i="1"/>
  <c r="V2189" i="1"/>
  <c r="L2190" i="1"/>
  <c r="V2190" i="1"/>
  <c r="L2191" i="1"/>
  <c r="V2191" i="1"/>
  <c r="L2192" i="1"/>
  <c r="V2192" i="1"/>
  <c r="L2193" i="1"/>
  <c r="V2193" i="1"/>
  <c r="L2194" i="1"/>
  <c r="V2194" i="1"/>
  <c r="L2195" i="1"/>
  <c r="V2195" i="1"/>
  <c r="L2196" i="1"/>
  <c r="V2196" i="1"/>
  <c r="L2197" i="1"/>
  <c r="V2197" i="1"/>
  <c r="L2198" i="1"/>
  <c r="V2198" i="1"/>
  <c r="L2199" i="1"/>
  <c r="V2199" i="1"/>
  <c r="L2200" i="1"/>
  <c r="V2200" i="1"/>
  <c r="L2201" i="1"/>
  <c r="V2201" i="1"/>
  <c r="L2202" i="1"/>
  <c r="V2202" i="1"/>
  <c r="L2203" i="1"/>
  <c r="V2203" i="1"/>
  <c r="L2204" i="1"/>
  <c r="V2204" i="1"/>
  <c r="L2205" i="1"/>
  <c r="V2205" i="1"/>
  <c r="L2206" i="1"/>
  <c r="V2206" i="1"/>
  <c r="L2207" i="1"/>
  <c r="V2207" i="1"/>
  <c r="L2208" i="1"/>
  <c r="V2208" i="1"/>
  <c r="L2209" i="1"/>
  <c r="V2209" i="1"/>
  <c r="L2210" i="1"/>
  <c r="V2210" i="1"/>
  <c r="L2211" i="1"/>
  <c r="V2211" i="1"/>
  <c r="L2212" i="1"/>
  <c r="V2212" i="1"/>
  <c r="L2213" i="1"/>
  <c r="V2213" i="1"/>
  <c r="L2214" i="1"/>
  <c r="V2214" i="1"/>
  <c r="L2215" i="1"/>
  <c r="V2215" i="1"/>
  <c r="L2216" i="1"/>
  <c r="V2216" i="1"/>
  <c r="L2217" i="1"/>
  <c r="V2217" i="1"/>
  <c r="L2218" i="1"/>
  <c r="V2218" i="1"/>
  <c r="L2219" i="1"/>
  <c r="V2219" i="1"/>
  <c r="L2220" i="1"/>
  <c r="V2220" i="1"/>
  <c r="L2221" i="1"/>
  <c r="V2221" i="1"/>
  <c r="L2222" i="1"/>
  <c r="V2222" i="1"/>
  <c r="L2223" i="1"/>
  <c r="V2223" i="1"/>
  <c r="L2224" i="1"/>
  <c r="V2224" i="1"/>
  <c r="L2225" i="1"/>
  <c r="V2225" i="1"/>
  <c r="L2226" i="1"/>
  <c r="V2226" i="1"/>
  <c r="L2227" i="1"/>
  <c r="V2227" i="1"/>
  <c r="L2228" i="1"/>
  <c r="V2228" i="1"/>
  <c r="L2229" i="1"/>
  <c r="V2229" i="1"/>
  <c r="L2230" i="1"/>
  <c r="V2230" i="1"/>
  <c r="L2231" i="1"/>
  <c r="V2231" i="1"/>
  <c r="L2232" i="1"/>
  <c r="V2232" i="1"/>
  <c r="L2233" i="1"/>
  <c r="V2233" i="1"/>
  <c r="L2234" i="1"/>
  <c r="V2234" i="1"/>
  <c r="L2235" i="1"/>
  <c r="V2235" i="1"/>
  <c r="L2236" i="1"/>
  <c r="V2236" i="1"/>
  <c r="L2237" i="1"/>
  <c r="V2237" i="1"/>
  <c r="L2238" i="1"/>
  <c r="V2238" i="1"/>
  <c r="L2239" i="1"/>
  <c r="V2239" i="1"/>
  <c r="L2240" i="1"/>
  <c r="V2240" i="1"/>
  <c r="L2241" i="1"/>
  <c r="V2241" i="1"/>
  <c r="L2242" i="1"/>
  <c r="V2242" i="1"/>
  <c r="L2243" i="1"/>
  <c r="V2243" i="1"/>
  <c r="L2244" i="1"/>
  <c r="V2244" i="1"/>
  <c r="L2245" i="1"/>
  <c r="V2245" i="1"/>
  <c r="L2246" i="1"/>
  <c r="V2246" i="1"/>
  <c r="L2247" i="1"/>
  <c r="V2247" i="1"/>
  <c r="L2248" i="1"/>
  <c r="V2248" i="1"/>
  <c r="L2249" i="1"/>
  <c r="V2249" i="1"/>
  <c r="L2250" i="1"/>
  <c r="V2250" i="1"/>
  <c r="L2251" i="1"/>
  <c r="V2251" i="1"/>
  <c r="L2252" i="1"/>
  <c r="V2252" i="1"/>
  <c r="L2253" i="1"/>
  <c r="V2253" i="1"/>
  <c r="L2254" i="1"/>
  <c r="V2254" i="1"/>
  <c r="L2255" i="1"/>
  <c r="V2255" i="1"/>
  <c r="L2256" i="1"/>
  <c r="V2256" i="1"/>
  <c r="L2257" i="1"/>
  <c r="V2257" i="1"/>
  <c r="L2258" i="1"/>
  <c r="V2258" i="1"/>
  <c r="L2259" i="1"/>
  <c r="V2259" i="1"/>
  <c r="L2260" i="1"/>
  <c r="V2260" i="1"/>
  <c r="L2261" i="1"/>
  <c r="V2261" i="1"/>
  <c r="L2262" i="1"/>
  <c r="V2262" i="1"/>
  <c r="L2263" i="1"/>
  <c r="V2263" i="1"/>
  <c r="L2264" i="1"/>
  <c r="V2264" i="1"/>
  <c r="L2265" i="1"/>
  <c r="V2265" i="1"/>
  <c r="L2266" i="1"/>
  <c r="V2266" i="1"/>
  <c r="L2267" i="1"/>
  <c r="V2267" i="1"/>
  <c r="L2268" i="1"/>
  <c r="V2268" i="1"/>
  <c r="L2269" i="1"/>
  <c r="V2269" i="1"/>
  <c r="L2270" i="1"/>
  <c r="V2270" i="1"/>
  <c r="L2271" i="1"/>
  <c r="V2271" i="1"/>
  <c r="L2272" i="1"/>
  <c r="V2272" i="1"/>
  <c r="L2273" i="1"/>
  <c r="V2273" i="1"/>
  <c r="L2274" i="1"/>
  <c r="V2274" i="1"/>
  <c r="L2275" i="1"/>
  <c r="V2275" i="1"/>
  <c r="L2276" i="1"/>
  <c r="V2276" i="1"/>
  <c r="L2277" i="1"/>
  <c r="V2277" i="1"/>
  <c r="L2278" i="1"/>
  <c r="V2278" i="1"/>
  <c r="L2279" i="1"/>
  <c r="V2279" i="1"/>
  <c r="L2280" i="1"/>
  <c r="V2280" i="1"/>
  <c r="L2281" i="1"/>
  <c r="V2281" i="1"/>
  <c r="L2282" i="1"/>
  <c r="V2282" i="1"/>
  <c r="L2283" i="1"/>
  <c r="V2283" i="1"/>
  <c r="L2284" i="1"/>
  <c r="V2284" i="1"/>
  <c r="L2285" i="1"/>
  <c r="V2285" i="1"/>
  <c r="L2286" i="1"/>
  <c r="V2286" i="1"/>
  <c r="L2287" i="1"/>
  <c r="V2287" i="1"/>
  <c r="L2288" i="1"/>
  <c r="V2288" i="1"/>
  <c r="L2289" i="1"/>
  <c r="V2289" i="1"/>
  <c r="L2290" i="1"/>
  <c r="V2290" i="1"/>
  <c r="L2291" i="1"/>
  <c r="V2291" i="1"/>
  <c r="L2292" i="1"/>
  <c r="V2292" i="1"/>
  <c r="L2293" i="1"/>
  <c r="V2293" i="1"/>
  <c r="L2294" i="1"/>
  <c r="V2294" i="1"/>
  <c r="L2295" i="1"/>
  <c r="V2295" i="1"/>
  <c r="L2296" i="1"/>
  <c r="V2296" i="1"/>
  <c r="L2297" i="1"/>
  <c r="V2297" i="1"/>
  <c r="L2298" i="1"/>
  <c r="V2298" i="1"/>
  <c r="L2299" i="1"/>
  <c r="V2299" i="1"/>
  <c r="L2300" i="1"/>
  <c r="V2300" i="1"/>
  <c r="L2301" i="1"/>
  <c r="V2301" i="1"/>
  <c r="L2302" i="1"/>
  <c r="V2302" i="1"/>
  <c r="L2303" i="1"/>
  <c r="V2303" i="1"/>
  <c r="L2304" i="1"/>
  <c r="V2304" i="1"/>
  <c r="L2305" i="1"/>
  <c r="V2305" i="1"/>
  <c r="L2306" i="1"/>
  <c r="V2306" i="1"/>
  <c r="L2307" i="1"/>
  <c r="V2307" i="1"/>
  <c r="L2308" i="1"/>
  <c r="V2308" i="1"/>
  <c r="L2309" i="1"/>
  <c r="V2309" i="1"/>
  <c r="L2310" i="1"/>
  <c r="V2310" i="1"/>
  <c r="L2311" i="1"/>
  <c r="V2311" i="1"/>
  <c r="L2312" i="1"/>
  <c r="V2312" i="1"/>
  <c r="L2313" i="1"/>
  <c r="V2313" i="1"/>
  <c r="L2314" i="1"/>
  <c r="V2314" i="1"/>
  <c r="L2315" i="1"/>
  <c r="V2315" i="1"/>
  <c r="L2316" i="1"/>
  <c r="V2316" i="1"/>
  <c r="L2317" i="1"/>
  <c r="V2317" i="1"/>
  <c r="L2318" i="1"/>
  <c r="V2318" i="1"/>
  <c r="L2319" i="1"/>
  <c r="V2319" i="1"/>
  <c r="L2320" i="1"/>
  <c r="V2320" i="1"/>
  <c r="L2321" i="1"/>
  <c r="V2321" i="1"/>
  <c r="L2322" i="1"/>
  <c r="V2322" i="1"/>
  <c r="L2323" i="1"/>
  <c r="V2323" i="1"/>
  <c r="L2324" i="1"/>
  <c r="V2324" i="1"/>
  <c r="L2325" i="1"/>
  <c r="V2325" i="1"/>
  <c r="L2326" i="1"/>
  <c r="V2326" i="1"/>
  <c r="L2327" i="1"/>
  <c r="V2327" i="1"/>
  <c r="L2328" i="1"/>
  <c r="V2328" i="1"/>
  <c r="L2329" i="1"/>
  <c r="V2329" i="1"/>
  <c r="L2330" i="1"/>
  <c r="V2330" i="1"/>
  <c r="L2331" i="1"/>
  <c r="V2331" i="1"/>
  <c r="L2332" i="1"/>
  <c r="V2332" i="1"/>
  <c r="L2333" i="1"/>
  <c r="V2333" i="1"/>
  <c r="L2334" i="1"/>
  <c r="V2334" i="1"/>
  <c r="L2335" i="1"/>
  <c r="V2335" i="1"/>
  <c r="L2336" i="1"/>
  <c r="V2336" i="1"/>
  <c r="L2337" i="1"/>
  <c r="V2337" i="1"/>
  <c r="L2338" i="1"/>
  <c r="V2338" i="1"/>
  <c r="L2339" i="1"/>
  <c r="V2339" i="1"/>
  <c r="L2340" i="1"/>
  <c r="V2340" i="1"/>
  <c r="L2341" i="1"/>
  <c r="V2341" i="1"/>
  <c r="L2342" i="1"/>
  <c r="V2342" i="1"/>
  <c r="L2343" i="1"/>
  <c r="V2343" i="1"/>
  <c r="L2344" i="1"/>
  <c r="V2344" i="1"/>
  <c r="L2345" i="1"/>
  <c r="V2345" i="1"/>
  <c r="L2346" i="1"/>
  <c r="V2346" i="1"/>
  <c r="L2347" i="1"/>
  <c r="V2347" i="1"/>
  <c r="L2348" i="1"/>
  <c r="V2348" i="1"/>
  <c r="L2349" i="1"/>
  <c r="V2349" i="1"/>
  <c r="L2350" i="1"/>
  <c r="V2350" i="1"/>
  <c r="L2351" i="1"/>
  <c r="V2351" i="1"/>
  <c r="L2352" i="1"/>
  <c r="V2352" i="1"/>
  <c r="L2353" i="1"/>
  <c r="V2353" i="1"/>
  <c r="L2354" i="1"/>
  <c r="V2354" i="1"/>
  <c r="L2355" i="1"/>
  <c r="V2355" i="1"/>
  <c r="L2356" i="1"/>
  <c r="V2356" i="1"/>
  <c r="L2357" i="1"/>
  <c r="V2357" i="1"/>
  <c r="L2358" i="1"/>
  <c r="V2358" i="1"/>
  <c r="L2359" i="1"/>
  <c r="V2359" i="1"/>
  <c r="L2360" i="1"/>
  <c r="V2360" i="1"/>
  <c r="L2361" i="1"/>
  <c r="V2361" i="1"/>
  <c r="L2362" i="1"/>
  <c r="V2362" i="1"/>
  <c r="L2363" i="1"/>
  <c r="V2363" i="1"/>
  <c r="L2364" i="1"/>
  <c r="V2364" i="1"/>
  <c r="L2365" i="1"/>
  <c r="V2365" i="1"/>
  <c r="L2366" i="1"/>
  <c r="V2366" i="1"/>
  <c r="L2367" i="1"/>
  <c r="V2367" i="1"/>
  <c r="L2368" i="1"/>
  <c r="V2368" i="1"/>
  <c r="L2369" i="1"/>
  <c r="V2369" i="1"/>
  <c r="L2370" i="1"/>
  <c r="V2370" i="1"/>
  <c r="L2371" i="1"/>
  <c r="V2371" i="1"/>
  <c r="L2372" i="1"/>
  <c r="V2372" i="1"/>
  <c r="L2373" i="1"/>
  <c r="V2373" i="1"/>
  <c r="L2374" i="1"/>
  <c r="V2374" i="1"/>
  <c r="L2375" i="1"/>
  <c r="V2375" i="1"/>
  <c r="L2376" i="1"/>
  <c r="V2376" i="1"/>
  <c r="L2377" i="1"/>
  <c r="V2377" i="1"/>
  <c r="L2378" i="1"/>
  <c r="V2378" i="1"/>
  <c r="L2379" i="1"/>
  <c r="V2379" i="1"/>
  <c r="L2380" i="1"/>
  <c r="V2380" i="1"/>
  <c r="L2381" i="1"/>
  <c r="V2381" i="1"/>
  <c r="L2382" i="1"/>
  <c r="V2382" i="1"/>
  <c r="L2383" i="1"/>
  <c r="V2383" i="1"/>
  <c r="L2384" i="1"/>
  <c r="V2384" i="1"/>
  <c r="L2385" i="1"/>
  <c r="V2385" i="1"/>
  <c r="L2386" i="1"/>
  <c r="V2386" i="1"/>
  <c r="L2387" i="1"/>
  <c r="V2387" i="1"/>
  <c r="L2388" i="1"/>
  <c r="V2388" i="1"/>
  <c r="L2389" i="1"/>
  <c r="V2389" i="1"/>
  <c r="L2390" i="1"/>
  <c r="V2390" i="1"/>
  <c r="L2391" i="1"/>
  <c r="V2391" i="1"/>
  <c r="L2392" i="1"/>
  <c r="V2392" i="1"/>
  <c r="L2393" i="1"/>
  <c r="V2393" i="1"/>
  <c r="L2394" i="1"/>
  <c r="V2394" i="1"/>
  <c r="L2395" i="1"/>
  <c r="V2395" i="1"/>
  <c r="L2396" i="1"/>
  <c r="V2396" i="1"/>
  <c r="L2397" i="1"/>
  <c r="V2397" i="1"/>
  <c r="L2398" i="1"/>
  <c r="V2398" i="1"/>
  <c r="L2399" i="1"/>
  <c r="V2399" i="1"/>
  <c r="L2400" i="1"/>
  <c r="V2400" i="1"/>
  <c r="L2401" i="1"/>
  <c r="V2401" i="1"/>
  <c r="L2402" i="1"/>
  <c r="V2402" i="1"/>
  <c r="L2403" i="1"/>
  <c r="V2403" i="1"/>
  <c r="L2404" i="1"/>
  <c r="V2404" i="1"/>
  <c r="L2405" i="1"/>
  <c r="V2405" i="1"/>
  <c r="L2406" i="1"/>
  <c r="V2406" i="1"/>
  <c r="L2407" i="1"/>
  <c r="V2407" i="1"/>
  <c r="L2408" i="1"/>
  <c r="V2408" i="1"/>
  <c r="L2409" i="1"/>
  <c r="V2409" i="1"/>
  <c r="L2410" i="1"/>
  <c r="V2410" i="1"/>
  <c r="L2411" i="1"/>
  <c r="V2411" i="1"/>
  <c r="L2412" i="1"/>
  <c r="V2412" i="1"/>
  <c r="L2413" i="1"/>
  <c r="V2413" i="1"/>
  <c r="L2414" i="1"/>
  <c r="V2414" i="1"/>
  <c r="L2415" i="1"/>
  <c r="V2415" i="1"/>
  <c r="L2416" i="1"/>
  <c r="V2416" i="1"/>
  <c r="L2417" i="1"/>
  <c r="V2417" i="1"/>
  <c r="L2418" i="1"/>
  <c r="V2418" i="1"/>
  <c r="L2419" i="1"/>
  <c r="V2419" i="1"/>
  <c r="L2420" i="1"/>
  <c r="V2420" i="1"/>
  <c r="L2421" i="1"/>
  <c r="V2421" i="1"/>
  <c r="L2422" i="1"/>
  <c r="V2422" i="1"/>
  <c r="L2423" i="1"/>
  <c r="V2423" i="1"/>
  <c r="L2424" i="1"/>
  <c r="V2424" i="1"/>
  <c r="L2425" i="1"/>
  <c r="V2425" i="1"/>
  <c r="L2426" i="1"/>
  <c r="V2426" i="1"/>
  <c r="L2427" i="1"/>
  <c r="V2427" i="1"/>
  <c r="L2428" i="1"/>
  <c r="V2428" i="1"/>
  <c r="L2429" i="1"/>
  <c r="V2429" i="1"/>
  <c r="L2430" i="1"/>
  <c r="V2430" i="1"/>
  <c r="L2431" i="1"/>
  <c r="V2431" i="1"/>
  <c r="L2432" i="1"/>
  <c r="V2432" i="1"/>
  <c r="L2433" i="1"/>
  <c r="V2433" i="1"/>
  <c r="L2434" i="1"/>
  <c r="V2434" i="1"/>
  <c r="L2435" i="1"/>
  <c r="V2435" i="1"/>
  <c r="L2436" i="1"/>
  <c r="V2436" i="1"/>
  <c r="L2437" i="1"/>
  <c r="V2437" i="1"/>
  <c r="L2438" i="1"/>
  <c r="V2438" i="1"/>
  <c r="L2439" i="1"/>
  <c r="V2439" i="1"/>
  <c r="L2440" i="1"/>
  <c r="V2440" i="1"/>
  <c r="L2441" i="1"/>
  <c r="V2441" i="1"/>
  <c r="L2442" i="1"/>
  <c r="V2442" i="1"/>
  <c r="L2443" i="1"/>
  <c r="V2443" i="1"/>
  <c r="L2444" i="1"/>
  <c r="V2444" i="1"/>
  <c r="L2445" i="1"/>
  <c r="V2445" i="1"/>
  <c r="L2446" i="1"/>
  <c r="V2446" i="1"/>
  <c r="L2447" i="1"/>
  <c r="V2447" i="1"/>
  <c r="L2448" i="1"/>
  <c r="V2448" i="1"/>
  <c r="L2449" i="1"/>
  <c r="V2449" i="1"/>
  <c r="L2450" i="1"/>
  <c r="V2450" i="1"/>
  <c r="L2451" i="1"/>
  <c r="V2451" i="1"/>
  <c r="L2452" i="1"/>
  <c r="V2452" i="1"/>
  <c r="L2453" i="1"/>
  <c r="V2453" i="1"/>
  <c r="L2454" i="1"/>
  <c r="V2454" i="1"/>
  <c r="L2455" i="1"/>
  <c r="V2455" i="1"/>
  <c r="L2456" i="1"/>
  <c r="V2456" i="1"/>
  <c r="L2457" i="1"/>
  <c r="V2457" i="1"/>
  <c r="L2458" i="1"/>
  <c r="V2458" i="1"/>
  <c r="L2459" i="1"/>
  <c r="V2459" i="1"/>
  <c r="L2460" i="1"/>
  <c r="V2460" i="1"/>
  <c r="L2461" i="1"/>
  <c r="V2461" i="1"/>
  <c r="L2462" i="1"/>
  <c r="V2462" i="1"/>
  <c r="L2463" i="1"/>
  <c r="V2463" i="1"/>
  <c r="L2464" i="1"/>
  <c r="V2464" i="1"/>
  <c r="L2465" i="1"/>
  <c r="V2465" i="1"/>
  <c r="L2466" i="1"/>
  <c r="V2466" i="1"/>
  <c r="L2467" i="1"/>
  <c r="V2467" i="1"/>
  <c r="L2468" i="1"/>
  <c r="V2468" i="1"/>
  <c r="L2469" i="1"/>
  <c r="V2469" i="1"/>
  <c r="L2470" i="1"/>
  <c r="V2470" i="1"/>
  <c r="L2471" i="1"/>
  <c r="V2471" i="1"/>
  <c r="L2472" i="1"/>
  <c r="V2472" i="1"/>
  <c r="L2473" i="1"/>
  <c r="V2473" i="1"/>
  <c r="L2474" i="1"/>
  <c r="V2474" i="1"/>
  <c r="L2475" i="1"/>
  <c r="V2475" i="1"/>
  <c r="L2476" i="1"/>
  <c r="V2476" i="1"/>
  <c r="L2477" i="1"/>
  <c r="V2477" i="1"/>
  <c r="L2478" i="1"/>
  <c r="V2478" i="1"/>
  <c r="L2479" i="1"/>
  <c r="V2479" i="1"/>
  <c r="L2480" i="1"/>
  <c r="V2480" i="1"/>
  <c r="L2481" i="1"/>
  <c r="V2481" i="1"/>
  <c r="L2482" i="1"/>
  <c r="V2482" i="1"/>
  <c r="L2483" i="1"/>
  <c r="V2483" i="1"/>
  <c r="L2484" i="1"/>
  <c r="V2484" i="1"/>
  <c r="L2485" i="1"/>
  <c r="V2485" i="1"/>
  <c r="L2486" i="1"/>
  <c r="V2486" i="1"/>
  <c r="L2487" i="1"/>
  <c r="V2487" i="1"/>
  <c r="L2488" i="1"/>
  <c r="V2488" i="1"/>
  <c r="L2489" i="1"/>
  <c r="V2489" i="1"/>
  <c r="L2490" i="1"/>
  <c r="V2490" i="1"/>
  <c r="L2491" i="1"/>
  <c r="V2491" i="1"/>
  <c r="L2492" i="1"/>
  <c r="V2492" i="1"/>
  <c r="L2493" i="1"/>
  <c r="V2493" i="1"/>
  <c r="L2494" i="1"/>
  <c r="V2494" i="1"/>
  <c r="L2495" i="1"/>
  <c r="V2495" i="1"/>
  <c r="L2496" i="1"/>
  <c r="V2496" i="1"/>
  <c r="L2497" i="1"/>
  <c r="V2497" i="1"/>
  <c r="L2498" i="1"/>
  <c r="V2498" i="1"/>
  <c r="L2499" i="1"/>
  <c r="V2499" i="1"/>
  <c r="L2500" i="1"/>
  <c r="V2500" i="1"/>
  <c r="L2501" i="1"/>
  <c r="V2501" i="1"/>
  <c r="L2502" i="1"/>
  <c r="V2502" i="1"/>
  <c r="L2503" i="1"/>
  <c r="V2503" i="1"/>
  <c r="L2504" i="1"/>
  <c r="V2504" i="1"/>
  <c r="L2505" i="1"/>
  <c r="V2505" i="1"/>
  <c r="L2506" i="1"/>
  <c r="V2506" i="1"/>
  <c r="L2507" i="1"/>
  <c r="V2507" i="1"/>
  <c r="L2508" i="1"/>
  <c r="V2508" i="1"/>
  <c r="L2509" i="1"/>
  <c r="V2509" i="1"/>
  <c r="L2510" i="1"/>
  <c r="V2510" i="1"/>
  <c r="L2511" i="1"/>
  <c r="V2511" i="1"/>
  <c r="L2512" i="1"/>
  <c r="V2512" i="1"/>
  <c r="L2513" i="1"/>
  <c r="V2513" i="1"/>
  <c r="L2514" i="1"/>
  <c r="V2514" i="1"/>
  <c r="L2515" i="1"/>
  <c r="V2515" i="1"/>
  <c r="L2516" i="1"/>
  <c r="V2516" i="1"/>
  <c r="L2517" i="1"/>
  <c r="V2517" i="1"/>
  <c r="L2518" i="1"/>
  <c r="V2518" i="1"/>
  <c r="L2519" i="1"/>
  <c r="V2519" i="1"/>
  <c r="L2520" i="1"/>
  <c r="V2520" i="1"/>
  <c r="L2521" i="1"/>
  <c r="V2521" i="1"/>
  <c r="L2522" i="1"/>
  <c r="V2522" i="1"/>
  <c r="L2523" i="1"/>
  <c r="V2523" i="1"/>
  <c r="L2524" i="1"/>
  <c r="V2524" i="1"/>
  <c r="L2525" i="1"/>
  <c r="V2525" i="1"/>
  <c r="L2526" i="1"/>
  <c r="V2526" i="1"/>
  <c r="L2527" i="1"/>
  <c r="V2527" i="1"/>
  <c r="L2528" i="1"/>
  <c r="V2528" i="1"/>
  <c r="L2529" i="1"/>
  <c r="V2529" i="1"/>
  <c r="L2530" i="1"/>
  <c r="V2530" i="1"/>
  <c r="L2531" i="1"/>
  <c r="V2531" i="1"/>
  <c r="L2532" i="1"/>
  <c r="V2532" i="1"/>
  <c r="L2533" i="1"/>
  <c r="V2533" i="1"/>
  <c r="L2534" i="1"/>
  <c r="V2534" i="1"/>
  <c r="L2535" i="1"/>
  <c r="V2535" i="1"/>
  <c r="L2536" i="1"/>
  <c r="V2536" i="1"/>
  <c r="L2537" i="1"/>
  <c r="V2537" i="1"/>
  <c r="L2538" i="1"/>
  <c r="V2538" i="1"/>
  <c r="L2539" i="1"/>
  <c r="V2539" i="1"/>
  <c r="L2540" i="1"/>
  <c r="V2540" i="1"/>
  <c r="L2541" i="1"/>
  <c r="V2541" i="1"/>
  <c r="L2542" i="1"/>
  <c r="V2542" i="1"/>
  <c r="L2543" i="1"/>
  <c r="V2543" i="1"/>
  <c r="L2544" i="1"/>
  <c r="V2544" i="1"/>
  <c r="L2545" i="1"/>
  <c r="V2545" i="1"/>
  <c r="L2546" i="1"/>
  <c r="V2546" i="1"/>
  <c r="L2547" i="1"/>
  <c r="V2547" i="1"/>
  <c r="L2548" i="1"/>
  <c r="V2548" i="1"/>
  <c r="L2549" i="1"/>
  <c r="V2549" i="1"/>
  <c r="L2550" i="1"/>
  <c r="V2550" i="1"/>
  <c r="L2551" i="1"/>
  <c r="V2551" i="1"/>
  <c r="L2552" i="1"/>
  <c r="V2552" i="1"/>
  <c r="L2553" i="1"/>
  <c r="V2553" i="1"/>
  <c r="L2554" i="1"/>
  <c r="V2554" i="1"/>
  <c r="L2555" i="1"/>
  <c r="V2555" i="1"/>
  <c r="L2556" i="1"/>
  <c r="V2556" i="1"/>
  <c r="L2557" i="1"/>
  <c r="V2557" i="1"/>
  <c r="L2558" i="1"/>
  <c r="V2558" i="1"/>
  <c r="L2559" i="1"/>
  <c r="V2559" i="1"/>
  <c r="L2560" i="1"/>
  <c r="V2560" i="1"/>
  <c r="L2561" i="1"/>
  <c r="V2561" i="1"/>
  <c r="L2562" i="1"/>
  <c r="V2562" i="1"/>
  <c r="L2563" i="1"/>
  <c r="V2563" i="1"/>
  <c r="L2564" i="1"/>
  <c r="V2564" i="1"/>
  <c r="L2565" i="1"/>
  <c r="V2565" i="1"/>
  <c r="L2566" i="1"/>
  <c r="V2566" i="1"/>
  <c r="L2567" i="1"/>
  <c r="V2567" i="1"/>
  <c r="L2568" i="1"/>
  <c r="V2568" i="1"/>
  <c r="L2569" i="1"/>
  <c r="V2569" i="1"/>
  <c r="L2570" i="1"/>
  <c r="V2570" i="1"/>
  <c r="L2571" i="1"/>
  <c r="V2571" i="1"/>
  <c r="L2572" i="1"/>
  <c r="V2572" i="1"/>
  <c r="L2573" i="1"/>
  <c r="V2573" i="1"/>
  <c r="L2574" i="1"/>
  <c r="V2574" i="1"/>
  <c r="L2575" i="1"/>
  <c r="V2575" i="1"/>
  <c r="L2576" i="1"/>
  <c r="V2576" i="1"/>
  <c r="L2577" i="1"/>
  <c r="V2577" i="1"/>
  <c r="L2578" i="1"/>
  <c r="V2578" i="1"/>
  <c r="L2579" i="1"/>
  <c r="V2579" i="1"/>
  <c r="L2580" i="1"/>
  <c r="V2580" i="1"/>
  <c r="L2581" i="1"/>
  <c r="V2581" i="1"/>
  <c r="L2582" i="1"/>
  <c r="V2582" i="1"/>
  <c r="L2583" i="1"/>
  <c r="V2583" i="1"/>
  <c r="L2584" i="1"/>
  <c r="V2584" i="1"/>
  <c r="L2585" i="1"/>
  <c r="V2585" i="1"/>
  <c r="L2586" i="1"/>
  <c r="V2586" i="1"/>
  <c r="L2587" i="1"/>
  <c r="V2587" i="1"/>
  <c r="L2588" i="1"/>
  <c r="V2588" i="1"/>
  <c r="L2589" i="1"/>
  <c r="V2589" i="1"/>
  <c r="L2590" i="1"/>
  <c r="V2590" i="1"/>
  <c r="L2591" i="1"/>
  <c r="V2591" i="1"/>
  <c r="L2592" i="1"/>
  <c r="V2592" i="1"/>
  <c r="L2593" i="1"/>
  <c r="V2593" i="1"/>
  <c r="L2594" i="1"/>
  <c r="V2594" i="1"/>
  <c r="L2595" i="1"/>
  <c r="V2595" i="1"/>
  <c r="L2596" i="1"/>
  <c r="V2596" i="1"/>
  <c r="L2597" i="1"/>
  <c r="V2597" i="1"/>
  <c r="L2598" i="1"/>
  <c r="V2598" i="1"/>
  <c r="L2599" i="1"/>
  <c r="V2599" i="1"/>
  <c r="L2600" i="1"/>
  <c r="V2600" i="1"/>
  <c r="L2601" i="1"/>
  <c r="V2601" i="1"/>
  <c r="L2602" i="1"/>
  <c r="V2602" i="1"/>
  <c r="L2603" i="1"/>
  <c r="V2603" i="1"/>
  <c r="L2604" i="1"/>
  <c r="V2604" i="1"/>
  <c r="L2605" i="1"/>
  <c r="V2605" i="1"/>
  <c r="L2606" i="1"/>
  <c r="V2606" i="1"/>
  <c r="L2607" i="1"/>
  <c r="V2607" i="1"/>
  <c r="L2608" i="1"/>
  <c r="V2608" i="1"/>
  <c r="L2609" i="1"/>
  <c r="V2609" i="1"/>
  <c r="L2610" i="1"/>
  <c r="V2610" i="1"/>
  <c r="L2611" i="1"/>
  <c r="V2611" i="1"/>
  <c r="L2612" i="1"/>
  <c r="V2612" i="1"/>
  <c r="L2613" i="1"/>
  <c r="V2613" i="1"/>
  <c r="L2614" i="1"/>
  <c r="V2614" i="1"/>
  <c r="L2615" i="1"/>
  <c r="V2615" i="1"/>
  <c r="L2616" i="1"/>
  <c r="V2616" i="1"/>
  <c r="L2617" i="1"/>
  <c r="V2617" i="1"/>
  <c r="L2618" i="1"/>
  <c r="V2618" i="1"/>
  <c r="L2619" i="1"/>
  <c r="V2619" i="1"/>
  <c r="L2620" i="1"/>
  <c r="V2620" i="1"/>
  <c r="L2621" i="1"/>
  <c r="V2621" i="1"/>
  <c r="L2622" i="1"/>
  <c r="V2622" i="1"/>
  <c r="L2623" i="1"/>
  <c r="V2623" i="1"/>
  <c r="L2624" i="1"/>
  <c r="V2624" i="1"/>
  <c r="L2625" i="1"/>
  <c r="V2625" i="1"/>
  <c r="L2626" i="1"/>
  <c r="V2626" i="1"/>
  <c r="L2627" i="1"/>
  <c r="V2627" i="1"/>
  <c r="L2628" i="1"/>
  <c r="V2628" i="1"/>
  <c r="L2629" i="1"/>
  <c r="V2629" i="1"/>
  <c r="L2630" i="1"/>
  <c r="V2630" i="1"/>
  <c r="L2631" i="1"/>
  <c r="V2631" i="1"/>
  <c r="L2632" i="1"/>
  <c r="V2632" i="1"/>
  <c r="L2633" i="1"/>
  <c r="V2633" i="1"/>
  <c r="L2634" i="1"/>
  <c r="V2634" i="1"/>
  <c r="L2635" i="1"/>
  <c r="V2635" i="1"/>
  <c r="L2636" i="1"/>
  <c r="V2636" i="1"/>
  <c r="L2637" i="1"/>
  <c r="V2637" i="1"/>
  <c r="L2638" i="1"/>
  <c r="V2638" i="1"/>
  <c r="L2639" i="1"/>
  <c r="V2639" i="1"/>
  <c r="L2640" i="1"/>
  <c r="V2640" i="1"/>
  <c r="L2641" i="1"/>
  <c r="V2641" i="1"/>
  <c r="L2642" i="1"/>
  <c r="V2642" i="1"/>
  <c r="L2643" i="1"/>
  <c r="V2643" i="1"/>
  <c r="L2644" i="1"/>
  <c r="V2644" i="1"/>
  <c r="L2645" i="1"/>
  <c r="V2645" i="1"/>
  <c r="L2646" i="1"/>
  <c r="V2646" i="1"/>
  <c r="L2647" i="1"/>
  <c r="V2647" i="1"/>
  <c r="L2648" i="1"/>
  <c r="V2648" i="1"/>
  <c r="L2649" i="1"/>
  <c r="V2649" i="1"/>
  <c r="L2650" i="1"/>
  <c r="V2650" i="1"/>
  <c r="L2651" i="1"/>
  <c r="V2651" i="1"/>
  <c r="L2652" i="1"/>
  <c r="V2652" i="1"/>
  <c r="L2653" i="1"/>
  <c r="V2653" i="1"/>
  <c r="L2654" i="1"/>
  <c r="V2654" i="1"/>
  <c r="L2655" i="1"/>
  <c r="V2655" i="1"/>
  <c r="L2656" i="1"/>
  <c r="V2656" i="1"/>
  <c r="L2657" i="1"/>
  <c r="V2657" i="1"/>
  <c r="L2658" i="1"/>
  <c r="V2658" i="1"/>
  <c r="L2659" i="1"/>
  <c r="V2659" i="1"/>
  <c r="L2660" i="1"/>
  <c r="V2660" i="1"/>
  <c r="L2661" i="1"/>
  <c r="V2661" i="1"/>
  <c r="L2662" i="1"/>
  <c r="V2662" i="1"/>
  <c r="L2663" i="1"/>
  <c r="V2663" i="1"/>
  <c r="L2664" i="1"/>
  <c r="V2664" i="1"/>
  <c r="L2665" i="1"/>
  <c r="V2665" i="1"/>
  <c r="L2666" i="1"/>
  <c r="V2666" i="1"/>
  <c r="L2667" i="1"/>
  <c r="V2667" i="1"/>
  <c r="L2668" i="1"/>
  <c r="V2668" i="1"/>
  <c r="L2669" i="1"/>
  <c r="V2669" i="1"/>
  <c r="L2670" i="1"/>
  <c r="V2670" i="1"/>
  <c r="L2671" i="1"/>
  <c r="V2671" i="1"/>
  <c r="L2672" i="1"/>
  <c r="V2672" i="1"/>
  <c r="L2673" i="1"/>
  <c r="V2673" i="1"/>
  <c r="L2674" i="1"/>
  <c r="V2674" i="1"/>
  <c r="L2675" i="1"/>
  <c r="V2675" i="1"/>
  <c r="L2676" i="1"/>
  <c r="V2676" i="1"/>
  <c r="L2677" i="1"/>
  <c r="V2677" i="1"/>
  <c r="L2678" i="1"/>
  <c r="V2678" i="1"/>
  <c r="L2679" i="1"/>
  <c r="V2679" i="1"/>
  <c r="L2680" i="1"/>
  <c r="V2680" i="1"/>
  <c r="L2681" i="1"/>
  <c r="V2681" i="1"/>
  <c r="L2682" i="1"/>
  <c r="V2682" i="1"/>
  <c r="L2683" i="1"/>
  <c r="V2683" i="1"/>
  <c r="L2684" i="1"/>
  <c r="V2684" i="1"/>
  <c r="L2685" i="1"/>
  <c r="V2685" i="1"/>
  <c r="L2686" i="1"/>
  <c r="V2686" i="1"/>
  <c r="L2687" i="1"/>
  <c r="V2687" i="1"/>
  <c r="L2688" i="1"/>
  <c r="V2688" i="1"/>
  <c r="L2689" i="1"/>
  <c r="V2689" i="1"/>
  <c r="L2690" i="1"/>
  <c r="V2690" i="1"/>
  <c r="L2691" i="1"/>
  <c r="V2691" i="1"/>
  <c r="L2692" i="1"/>
  <c r="V2692" i="1"/>
  <c r="L2693" i="1"/>
  <c r="V2693" i="1"/>
  <c r="L2694" i="1"/>
  <c r="V2694" i="1"/>
  <c r="L2695" i="1"/>
  <c r="V2695" i="1"/>
  <c r="L2696" i="1"/>
  <c r="V2696" i="1"/>
  <c r="L2697" i="1"/>
  <c r="V2697" i="1"/>
  <c r="L2698" i="1"/>
  <c r="V2698" i="1"/>
  <c r="L2699" i="1"/>
  <c r="V2699" i="1"/>
  <c r="L2700" i="1"/>
  <c r="V2700" i="1"/>
  <c r="L2701" i="1"/>
  <c r="V2701" i="1"/>
  <c r="L2702" i="1"/>
  <c r="V2702" i="1"/>
  <c r="L2703" i="1"/>
  <c r="V2703" i="1"/>
  <c r="L2704" i="1"/>
  <c r="V2704" i="1"/>
  <c r="L2705" i="1"/>
  <c r="V2705" i="1"/>
  <c r="L2706" i="1"/>
  <c r="V2706" i="1"/>
  <c r="L2707" i="1"/>
  <c r="V2707" i="1"/>
  <c r="L2708" i="1"/>
  <c r="V2708" i="1"/>
  <c r="L2709" i="1"/>
  <c r="V2709" i="1"/>
  <c r="L2710" i="1"/>
  <c r="V2710" i="1"/>
  <c r="L2711" i="1"/>
  <c r="V2711" i="1"/>
  <c r="L2712" i="1"/>
  <c r="V2712" i="1"/>
  <c r="L2713" i="1"/>
  <c r="V2713" i="1"/>
  <c r="L2714" i="1"/>
  <c r="V2714" i="1"/>
  <c r="L2715" i="1"/>
  <c r="V2715" i="1"/>
  <c r="L2716" i="1"/>
  <c r="V2716" i="1"/>
  <c r="L2717" i="1"/>
  <c r="V2717" i="1"/>
  <c r="L2718" i="1"/>
  <c r="V2718" i="1"/>
  <c r="L2719" i="1"/>
  <c r="V2719" i="1"/>
  <c r="L2720" i="1"/>
  <c r="V2720" i="1"/>
  <c r="L2721" i="1"/>
  <c r="V2721" i="1"/>
  <c r="L2722" i="1"/>
  <c r="V2722" i="1"/>
  <c r="L2723" i="1"/>
  <c r="V2723" i="1"/>
  <c r="L2724" i="1"/>
  <c r="V2724" i="1"/>
  <c r="L2725" i="1"/>
  <c r="V2725" i="1"/>
  <c r="L2726" i="1"/>
  <c r="V2726" i="1"/>
  <c r="L2727" i="1"/>
  <c r="V2727" i="1"/>
  <c r="L2728" i="1"/>
  <c r="V2728" i="1"/>
  <c r="L2729" i="1"/>
  <c r="V2729" i="1"/>
  <c r="L2730" i="1"/>
  <c r="V2730" i="1"/>
  <c r="L2731" i="1"/>
  <c r="V2731" i="1"/>
  <c r="L2732" i="1"/>
  <c r="V2732" i="1"/>
  <c r="L2733" i="1"/>
  <c r="V2733" i="1"/>
  <c r="L2734" i="1"/>
  <c r="V2734" i="1"/>
  <c r="L2735" i="1"/>
  <c r="V2735" i="1"/>
  <c r="L2736" i="1"/>
  <c r="V2736" i="1"/>
  <c r="L2737" i="1"/>
  <c r="V2737" i="1"/>
  <c r="L2738" i="1"/>
  <c r="V2738" i="1"/>
  <c r="L2739" i="1"/>
  <c r="V2739" i="1"/>
  <c r="L2740" i="1"/>
  <c r="V2740" i="1"/>
  <c r="L2741" i="1"/>
  <c r="V2741" i="1"/>
  <c r="L2742" i="1"/>
  <c r="V2742" i="1"/>
  <c r="L2743" i="1"/>
  <c r="V2743" i="1"/>
  <c r="L2744" i="1"/>
  <c r="V2744" i="1"/>
  <c r="L2745" i="1"/>
  <c r="V2745" i="1"/>
  <c r="L2746" i="1"/>
  <c r="V2746" i="1"/>
  <c r="L2747" i="1"/>
  <c r="V2747" i="1"/>
  <c r="L2748" i="1"/>
  <c r="V2748" i="1"/>
  <c r="L2749" i="1"/>
  <c r="V2749" i="1"/>
  <c r="L2750" i="1"/>
  <c r="V2750" i="1"/>
  <c r="L2751" i="1"/>
  <c r="V2751" i="1"/>
  <c r="L2752" i="1"/>
  <c r="V2752" i="1"/>
  <c r="L2753" i="1"/>
  <c r="V2753" i="1"/>
  <c r="L2754" i="1"/>
  <c r="V2754" i="1"/>
  <c r="L2755" i="1"/>
  <c r="V2755" i="1"/>
  <c r="L2756" i="1"/>
  <c r="V2756" i="1"/>
  <c r="L2757" i="1"/>
  <c r="V2757" i="1"/>
  <c r="L2758" i="1"/>
  <c r="V2758" i="1"/>
  <c r="L2759" i="1"/>
  <c r="V2759" i="1"/>
  <c r="L2760" i="1"/>
  <c r="V2760" i="1"/>
  <c r="L2761" i="1"/>
  <c r="V2761" i="1"/>
  <c r="L2762" i="1"/>
  <c r="V2762" i="1"/>
  <c r="L2763" i="1"/>
  <c r="V2763" i="1"/>
  <c r="L2764" i="1"/>
  <c r="V2764" i="1"/>
  <c r="L2765" i="1"/>
  <c r="V2765" i="1"/>
  <c r="L2766" i="1"/>
  <c r="V2766" i="1"/>
  <c r="L2767" i="1"/>
  <c r="V2767" i="1"/>
  <c r="L2768" i="1"/>
  <c r="V2768" i="1"/>
  <c r="L2769" i="1"/>
  <c r="V2769" i="1"/>
  <c r="L2770" i="1"/>
  <c r="V2770" i="1"/>
  <c r="L2771" i="1"/>
  <c r="V2771" i="1"/>
  <c r="L2772" i="1"/>
  <c r="V2772" i="1"/>
  <c r="L2773" i="1"/>
  <c r="V2773" i="1"/>
  <c r="L2774" i="1"/>
  <c r="V2774" i="1"/>
  <c r="L2775" i="1"/>
  <c r="V2775" i="1"/>
  <c r="L2776" i="1"/>
  <c r="V2776" i="1"/>
  <c r="L2777" i="1"/>
  <c r="V2777" i="1"/>
  <c r="L2778" i="1"/>
  <c r="V2778" i="1"/>
  <c r="L2779" i="1"/>
  <c r="V2779" i="1"/>
  <c r="L2780" i="1"/>
  <c r="V2780" i="1"/>
  <c r="L2781" i="1"/>
  <c r="V2781" i="1"/>
  <c r="L2782" i="1"/>
  <c r="V2782" i="1"/>
  <c r="L2783" i="1"/>
  <c r="V2783" i="1"/>
  <c r="L2784" i="1"/>
  <c r="V2784" i="1"/>
  <c r="L2785" i="1"/>
  <c r="V2785" i="1"/>
  <c r="L2786" i="1"/>
  <c r="V2786" i="1"/>
  <c r="L2787" i="1"/>
  <c r="V2787" i="1"/>
  <c r="L2788" i="1"/>
  <c r="V2788" i="1"/>
  <c r="L2789" i="1"/>
  <c r="V2789" i="1"/>
  <c r="L2790" i="1"/>
  <c r="V2790" i="1"/>
  <c r="L2791" i="1"/>
  <c r="V2791" i="1"/>
  <c r="L2792" i="1"/>
  <c r="V2792" i="1"/>
  <c r="L2793" i="1"/>
  <c r="V2793" i="1"/>
  <c r="L2794" i="1"/>
  <c r="V2794" i="1"/>
  <c r="L2795" i="1"/>
  <c r="V2795" i="1"/>
  <c r="L2796" i="1"/>
  <c r="V2796" i="1"/>
  <c r="L2797" i="1"/>
  <c r="V2797" i="1"/>
  <c r="L2798" i="1"/>
  <c r="V2798" i="1"/>
  <c r="L2799" i="1"/>
  <c r="V2799" i="1"/>
  <c r="L2800" i="1"/>
  <c r="V2800" i="1"/>
  <c r="L2801" i="1"/>
  <c r="V2801" i="1"/>
  <c r="L2802" i="1"/>
  <c r="V2802" i="1"/>
  <c r="L2803" i="1"/>
  <c r="V2803" i="1"/>
  <c r="L2804" i="1"/>
  <c r="V2804" i="1"/>
  <c r="L2805" i="1"/>
  <c r="V2805" i="1"/>
  <c r="L2806" i="1"/>
  <c r="V2806" i="1"/>
  <c r="L2807" i="1"/>
  <c r="V2807" i="1"/>
  <c r="L2808" i="1"/>
  <c r="V2808" i="1"/>
  <c r="L2809" i="1"/>
  <c r="V2809" i="1"/>
  <c r="L2810" i="1"/>
  <c r="V2810" i="1"/>
  <c r="L2811" i="1"/>
  <c r="V2811" i="1"/>
  <c r="L2812" i="1"/>
  <c r="V2812" i="1"/>
  <c r="L2813" i="1"/>
  <c r="V2813" i="1"/>
  <c r="L2814" i="1"/>
  <c r="V2814" i="1"/>
  <c r="L2815" i="1"/>
  <c r="V2815" i="1"/>
  <c r="L2816" i="1"/>
  <c r="V2816" i="1"/>
  <c r="L2817" i="1"/>
  <c r="V2817" i="1"/>
  <c r="L2818" i="1"/>
  <c r="V2818" i="1"/>
  <c r="L2819" i="1"/>
  <c r="V2819" i="1"/>
  <c r="L2820" i="1"/>
  <c r="V2820" i="1"/>
  <c r="L2821" i="1"/>
  <c r="V2821" i="1"/>
  <c r="L2822" i="1"/>
  <c r="V2822" i="1"/>
  <c r="L2823" i="1"/>
  <c r="V2823" i="1"/>
  <c r="L2824" i="1"/>
  <c r="V2824" i="1"/>
  <c r="L2825" i="1"/>
  <c r="V2825" i="1"/>
  <c r="L2826" i="1"/>
  <c r="V2826" i="1"/>
  <c r="L2827" i="1"/>
  <c r="V2827" i="1"/>
  <c r="L2828" i="1"/>
  <c r="V2828" i="1"/>
  <c r="L2829" i="1"/>
  <c r="V2829" i="1"/>
  <c r="L2830" i="1"/>
  <c r="V2830" i="1"/>
  <c r="L2831" i="1"/>
  <c r="V2831" i="1"/>
  <c r="L2832" i="1"/>
  <c r="V2832" i="1"/>
  <c r="L2833" i="1"/>
  <c r="V2833" i="1"/>
  <c r="L2834" i="1"/>
  <c r="V2834" i="1"/>
  <c r="L2835" i="1"/>
  <c r="V2835" i="1"/>
  <c r="L2836" i="1"/>
  <c r="V2836" i="1"/>
  <c r="L2837" i="1"/>
  <c r="V2837" i="1"/>
  <c r="L2838" i="1"/>
  <c r="V2838" i="1"/>
  <c r="L2839" i="1"/>
  <c r="V2839" i="1"/>
  <c r="L2840" i="1"/>
  <c r="V2840" i="1"/>
  <c r="L2841" i="1"/>
  <c r="V2841" i="1"/>
  <c r="L2842" i="1"/>
  <c r="V2842" i="1"/>
  <c r="L2843" i="1"/>
  <c r="V2843" i="1"/>
  <c r="L2844" i="1"/>
  <c r="V2844" i="1"/>
  <c r="L2845" i="1"/>
  <c r="V2845" i="1"/>
  <c r="L2846" i="1"/>
  <c r="V2846" i="1"/>
  <c r="L2847" i="1"/>
  <c r="V2847" i="1"/>
  <c r="L2848" i="1"/>
  <c r="V2848" i="1"/>
  <c r="L2849" i="1"/>
  <c r="V2849" i="1"/>
  <c r="L2850" i="1"/>
  <c r="V2850" i="1"/>
  <c r="L2851" i="1"/>
  <c r="V2851" i="1"/>
  <c r="L2852" i="1"/>
  <c r="V2852" i="1"/>
  <c r="L2853" i="1"/>
  <c r="V2853" i="1"/>
  <c r="L2854" i="1"/>
  <c r="V2854" i="1"/>
  <c r="L2855" i="1"/>
  <c r="V2855" i="1"/>
  <c r="L2856" i="1"/>
  <c r="V2856" i="1"/>
  <c r="L2857" i="1"/>
  <c r="V2857" i="1"/>
  <c r="L2858" i="1"/>
  <c r="V2858" i="1"/>
  <c r="L2859" i="1"/>
  <c r="V2859" i="1"/>
  <c r="L2860" i="1"/>
  <c r="V2860" i="1"/>
  <c r="L2861" i="1"/>
  <c r="V2861" i="1"/>
  <c r="L2862" i="1"/>
  <c r="V2862" i="1"/>
  <c r="L2863" i="1"/>
  <c r="V2863" i="1"/>
  <c r="L2864" i="1"/>
  <c r="V2864" i="1"/>
  <c r="L2865" i="1"/>
  <c r="V2865" i="1"/>
  <c r="L2866" i="1"/>
  <c r="V2866" i="1"/>
  <c r="L2867" i="1"/>
  <c r="V2867" i="1"/>
  <c r="L2868" i="1"/>
  <c r="V2868" i="1"/>
  <c r="L2869" i="1"/>
  <c r="V2869" i="1"/>
  <c r="L2870" i="1"/>
  <c r="V2870" i="1"/>
  <c r="L2871" i="1"/>
  <c r="V2871" i="1"/>
  <c r="L2872" i="1"/>
  <c r="V2872" i="1"/>
  <c r="L2873" i="1"/>
  <c r="V2873" i="1"/>
  <c r="L2874" i="1"/>
  <c r="V2874" i="1"/>
  <c r="L2875" i="1"/>
  <c r="V2875" i="1"/>
  <c r="L2876" i="1"/>
  <c r="V2876" i="1"/>
  <c r="L2877" i="1"/>
  <c r="V2877" i="1"/>
  <c r="L2878" i="1"/>
  <c r="V2878" i="1"/>
  <c r="L2879" i="1"/>
  <c r="V2879" i="1"/>
  <c r="L2880" i="1"/>
  <c r="V2880" i="1"/>
  <c r="L2881" i="1"/>
  <c r="V2881" i="1"/>
  <c r="L2882" i="1"/>
  <c r="V2882" i="1"/>
  <c r="L2883" i="1"/>
  <c r="V2883" i="1"/>
  <c r="L2884" i="1"/>
  <c r="V2884" i="1"/>
  <c r="L2885" i="1"/>
  <c r="V2885" i="1"/>
  <c r="L2886" i="1"/>
  <c r="V2886" i="1"/>
  <c r="L2887" i="1"/>
  <c r="V2887" i="1"/>
  <c r="L2888" i="1"/>
  <c r="V2888" i="1"/>
  <c r="L2889" i="1"/>
  <c r="V2889" i="1"/>
  <c r="L2890" i="1"/>
  <c r="V2890" i="1"/>
  <c r="L2891" i="1"/>
  <c r="V2891" i="1"/>
  <c r="L2892" i="1"/>
  <c r="V2892" i="1"/>
  <c r="L2893" i="1"/>
  <c r="V2893" i="1"/>
  <c r="L2894" i="1"/>
  <c r="V2894" i="1"/>
  <c r="L2895" i="1"/>
  <c r="V2895" i="1"/>
  <c r="L2896" i="1"/>
  <c r="V2896" i="1"/>
  <c r="L2897" i="1"/>
  <c r="V2897" i="1"/>
  <c r="L2898" i="1"/>
  <c r="V2898" i="1"/>
  <c r="L2899" i="1"/>
  <c r="V2899" i="1"/>
  <c r="L2900" i="1"/>
  <c r="V2900" i="1"/>
  <c r="L2901" i="1"/>
  <c r="V2901" i="1"/>
  <c r="L2902" i="1"/>
  <c r="V2902" i="1"/>
  <c r="L2903" i="1"/>
  <c r="V2903" i="1"/>
  <c r="L2904" i="1"/>
  <c r="V2904" i="1"/>
  <c r="L2905" i="1"/>
  <c r="V2905" i="1"/>
  <c r="L2906" i="1"/>
  <c r="V2906" i="1"/>
  <c r="L2907" i="1"/>
  <c r="V2907" i="1"/>
  <c r="L2908" i="1"/>
  <c r="V2908" i="1"/>
  <c r="L2909" i="1"/>
  <c r="V2909" i="1"/>
  <c r="L2910" i="1"/>
  <c r="V2910" i="1"/>
  <c r="L2911" i="1"/>
  <c r="V2911" i="1"/>
  <c r="L2912" i="1"/>
  <c r="V2912" i="1"/>
  <c r="L2913" i="1"/>
  <c r="V2913" i="1"/>
  <c r="L2914" i="1"/>
  <c r="V2914" i="1"/>
  <c r="L2915" i="1"/>
  <c r="V2915" i="1"/>
  <c r="L2916" i="1"/>
  <c r="V2916" i="1"/>
  <c r="L2917" i="1"/>
  <c r="V2917" i="1"/>
  <c r="L2918" i="1"/>
  <c r="V2918" i="1"/>
  <c r="L2919" i="1"/>
  <c r="V2919" i="1"/>
  <c r="L2920" i="1"/>
  <c r="V2920" i="1"/>
  <c r="L2921" i="1"/>
  <c r="V2921" i="1"/>
  <c r="L2922" i="1"/>
  <c r="V2922" i="1"/>
  <c r="L2923" i="1"/>
  <c r="V2923" i="1"/>
  <c r="L2924" i="1"/>
  <c r="V2924" i="1"/>
  <c r="L2925" i="1"/>
  <c r="V2925" i="1"/>
  <c r="L2926" i="1"/>
  <c r="V2926" i="1"/>
  <c r="L2927" i="1"/>
  <c r="V2927" i="1"/>
  <c r="L2928" i="1"/>
  <c r="V2928" i="1"/>
  <c r="L2929" i="1"/>
  <c r="V2929" i="1"/>
  <c r="L2930" i="1"/>
  <c r="V2930" i="1"/>
  <c r="L2931" i="1"/>
  <c r="V2931" i="1"/>
  <c r="L2932" i="1"/>
  <c r="V2932" i="1"/>
  <c r="L2933" i="1"/>
  <c r="V2933" i="1"/>
  <c r="L2934" i="1"/>
  <c r="V2934" i="1"/>
  <c r="L2935" i="1"/>
  <c r="V2935" i="1"/>
  <c r="L2936" i="1"/>
  <c r="V2936" i="1"/>
  <c r="L2937" i="1"/>
  <c r="V2937" i="1"/>
  <c r="L2938" i="1"/>
  <c r="V2938" i="1"/>
  <c r="L2939" i="1"/>
  <c r="V2939" i="1"/>
  <c r="L2940" i="1"/>
  <c r="V2940" i="1"/>
  <c r="L2941" i="1"/>
  <c r="V2941" i="1"/>
  <c r="L2942" i="1"/>
  <c r="V2942" i="1"/>
  <c r="L2943" i="1"/>
  <c r="V2943" i="1"/>
  <c r="L2944" i="1"/>
  <c r="V2944" i="1"/>
  <c r="L2945" i="1"/>
  <c r="V2945" i="1"/>
  <c r="L2946" i="1"/>
  <c r="V2946" i="1"/>
  <c r="L2947" i="1"/>
  <c r="V2947" i="1"/>
  <c r="L2948" i="1"/>
  <c r="V2948" i="1"/>
  <c r="L2949" i="1"/>
  <c r="V2949" i="1"/>
  <c r="L2950" i="1"/>
  <c r="V2950" i="1"/>
  <c r="L2951" i="1"/>
  <c r="V2951" i="1"/>
  <c r="L2952" i="1"/>
  <c r="V2952" i="1"/>
  <c r="L2953" i="1"/>
  <c r="V2953" i="1"/>
  <c r="L2954" i="1"/>
  <c r="V2954" i="1"/>
  <c r="L2955" i="1"/>
  <c r="V2955" i="1"/>
  <c r="L2956" i="1"/>
  <c r="V2956" i="1"/>
  <c r="L2957" i="1"/>
  <c r="V2957" i="1"/>
  <c r="L2958" i="1"/>
  <c r="V2958" i="1"/>
  <c r="L2959" i="1"/>
  <c r="V2959" i="1"/>
  <c r="L2960" i="1"/>
  <c r="V2960" i="1"/>
  <c r="L2961" i="1"/>
  <c r="V2961" i="1"/>
  <c r="L2962" i="1"/>
  <c r="V2962" i="1"/>
  <c r="L2963" i="1"/>
  <c r="V2963" i="1"/>
  <c r="L2964" i="1"/>
  <c r="V2964" i="1"/>
  <c r="L2965" i="1"/>
  <c r="V2965" i="1"/>
  <c r="L2966" i="1"/>
  <c r="V2966" i="1"/>
  <c r="L2967" i="1"/>
  <c r="V2967" i="1"/>
  <c r="L2968" i="1"/>
  <c r="V2968" i="1"/>
  <c r="L2969" i="1"/>
  <c r="V2969" i="1"/>
  <c r="L2970" i="1"/>
  <c r="V2970" i="1"/>
  <c r="L2971" i="1"/>
  <c r="V2971" i="1"/>
  <c r="L2972" i="1"/>
  <c r="V2972" i="1"/>
  <c r="L2973" i="1"/>
  <c r="V2973" i="1"/>
  <c r="L2974" i="1"/>
  <c r="V2974" i="1"/>
  <c r="L2975" i="1"/>
  <c r="V2975" i="1"/>
  <c r="L2976" i="1"/>
  <c r="V2976" i="1"/>
  <c r="L2977" i="1"/>
  <c r="V2977" i="1"/>
  <c r="L2978" i="1"/>
  <c r="V2978" i="1"/>
  <c r="L2979" i="1"/>
  <c r="V2979" i="1"/>
  <c r="L2980" i="1"/>
  <c r="V2980" i="1"/>
  <c r="L2981" i="1"/>
  <c r="V2981" i="1"/>
  <c r="L2982" i="1"/>
  <c r="V2982" i="1"/>
  <c r="L2983" i="1"/>
  <c r="V2983" i="1"/>
  <c r="L2984" i="1"/>
  <c r="V2984" i="1"/>
  <c r="L2985" i="1"/>
  <c r="V2985" i="1"/>
  <c r="L2986" i="1"/>
  <c r="V2986" i="1"/>
  <c r="L2987" i="1"/>
  <c r="V2987" i="1"/>
  <c r="L2988" i="1"/>
  <c r="V2988" i="1"/>
  <c r="L2989" i="1"/>
  <c r="V2989" i="1"/>
  <c r="L2990" i="1"/>
  <c r="V2990" i="1"/>
  <c r="L2991" i="1"/>
  <c r="V2991" i="1"/>
  <c r="L2992" i="1"/>
  <c r="V2992" i="1"/>
  <c r="L2993" i="1"/>
  <c r="V2993" i="1"/>
  <c r="L2994" i="1"/>
  <c r="V2994" i="1"/>
  <c r="L2995" i="1"/>
  <c r="V2995" i="1"/>
  <c r="L2996" i="1"/>
  <c r="V2996" i="1"/>
  <c r="L2997" i="1"/>
  <c r="V2997" i="1"/>
  <c r="L2998" i="1"/>
  <c r="V2998" i="1"/>
  <c r="L2999" i="1"/>
  <c r="V2999" i="1"/>
  <c r="L3000" i="1"/>
  <c r="V3000" i="1"/>
  <c r="L3001" i="1"/>
  <c r="V3001" i="1"/>
  <c r="L3002" i="1"/>
  <c r="V3002" i="1"/>
  <c r="L3003" i="1"/>
  <c r="V3003" i="1"/>
  <c r="L3004" i="1"/>
  <c r="V3004" i="1"/>
  <c r="L3005" i="1"/>
  <c r="V3005" i="1"/>
  <c r="L3006" i="1"/>
  <c r="V3006" i="1"/>
  <c r="L3007" i="1"/>
  <c r="V3007" i="1"/>
  <c r="L3008" i="1"/>
  <c r="V3008" i="1"/>
  <c r="L3009" i="1"/>
  <c r="V3009" i="1"/>
  <c r="L3010" i="1"/>
  <c r="V3010" i="1"/>
  <c r="L3011" i="1"/>
  <c r="V3011" i="1"/>
  <c r="L3012" i="1"/>
  <c r="V3012" i="1"/>
  <c r="L3013" i="1"/>
  <c r="V3013" i="1"/>
  <c r="L3014" i="1"/>
  <c r="V3014" i="1"/>
  <c r="L3015" i="1"/>
  <c r="V3015" i="1"/>
  <c r="L3016" i="1"/>
  <c r="V3016" i="1"/>
  <c r="L3017" i="1"/>
  <c r="V3017" i="1"/>
  <c r="L3018" i="1"/>
  <c r="V3018" i="1"/>
  <c r="L3019" i="1"/>
  <c r="V3019" i="1"/>
  <c r="L3020" i="1"/>
  <c r="V3020" i="1"/>
  <c r="L3021" i="1"/>
  <c r="V3021" i="1"/>
  <c r="L3022" i="1"/>
  <c r="V3022" i="1"/>
  <c r="L3023" i="1"/>
  <c r="V3023" i="1"/>
  <c r="L3024" i="1"/>
  <c r="V3024" i="1"/>
  <c r="L3025" i="1"/>
  <c r="V3025" i="1"/>
  <c r="L3026" i="1"/>
  <c r="V3026" i="1"/>
  <c r="L3027" i="1"/>
  <c r="V3027" i="1"/>
  <c r="L3028" i="1"/>
  <c r="V3028" i="1"/>
  <c r="L3029" i="1"/>
  <c r="V3029" i="1"/>
  <c r="L3030" i="1"/>
  <c r="V3030" i="1"/>
  <c r="L3031" i="1"/>
  <c r="V3031" i="1"/>
  <c r="L3032" i="1"/>
  <c r="V3032" i="1"/>
  <c r="L3033" i="1"/>
  <c r="V3033" i="1"/>
  <c r="L3034" i="1"/>
  <c r="V3034" i="1"/>
  <c r="L3035" i="1"/>
  <c r="V3035" i="1"/>
  <c r="L3036" i="1"/>
  <c r="V3036" i="1"/>
  <c r="L3037" i="1"/>
  <c r="V3037" i="1"/>
  <c r="L3038" i="1"/>
  <c r="V3038" i="1"/>
  <c r="L3039" i="1"/>
  <c r="V3039" i="1"/>
  <c r="L3040" i="1"/>
  <c r="V3040" i="1"/>
  <c r="L3041" i="1"/>
  <c r="V3041" i="1"/>
  <c r="L3042" i="1"/>
  <c r="V3042" i="1"/>
  <c r="L3043" i="1"/>
  <c r="V3043" i="1"/>
  <c r="L3044" i="1"/>
  <c r="V3044" i="1"/>
  <c r="L3045" i="1"/>
  <c r="V3045" i="1"/>
  <c r="L3046" i="1"/>
  <c r="V3046" i="1"/>
  <c r="L3047" i="1"/>
  <c r="V3047" i="1"/>
  <c r="L3048" i="1"/>
  <c r="V3048" i="1"/>
  <c r="L3049" i="1"/>
  <c r="V3049" i="1"/>
  <c r="L3050" i="1"/>
  <c r="V3050" i="1"/>
  <c r="L3051" i="1"/>
  <c r="V3051" i="1"/>
  <c r="L3052" i="1"/>
  <c r="V3052" i="1"/>
  <c r="L3053" i="1"/>
  <c r="V3053" i="1"/>
  <c r="L3054" i="1"/>
  <c r="V3054" i="1"/>
  <c r="L3055" i="1"/>
  <c r="V3055" i="1"/>
  <c r="L3056" i="1"/>
  <c r="V3056" i="1"/>
  <c r="L3057" i="1"/>
  <c r="V3057" i="1"/>
  <c r="L3058" i="1"/>
  <c r="V3058" i="1"/>
  <c r="L3059" i="1"/>
  <c r="V3059" i="1"/>
  <c r="L3060" i="1"/>
  <c r="V3060" i="1"/>
  <c r="L3061" i="1"/>
  <c r="V3061" i="1"/>
  <c r="L3062" i="1"/>
  <c r="V3062" i="1"/>
  <c r="L3063" i="1"/>
  <c r="V3063" i="1"/>
  <c r="L3064" i="1"/>
  <c r="V3064" i="1"/>
  <c r="L3065" i="1"/>
  <c r="V3065" i="1"/>
  <c r="L3066" i="1"/>
  <c r="V3066" i="1"/>
  <c r="L3067" i="1"/>
  <c r="V3067" i="1"/>
  <c r="L3068" i="1"/>
  <c r="V3068" i="1"/>
  <c r="L3069" i="1"/>
  <c r="V3069" i="1"/>
  <c r="L3070" i="1"/>
  <c r="V3070" i="1"/>
  <c r="L3071" i="1"/>
  <c r="V3071" i="1"/>
  <c r="L3072" i="1"/>
  <c r="V3072" i="1"/>
  <c r="L3073" i="1"/>
  <c r="V3073" i="1"/>
  <c r="L3074" i="1"/>
  <c r="V3074" i="1"/>
  <c r="L3075" i="1"/>
  <c r="V3075" i="1"/>
  <c r="L3076" i="1"/>
  <c r="V3076" i="1"/>
  <c r="L3077" i="1"/>
  <c r="V3077" i="1"/>
  <c r="L3078" i="1"/>
  <c r="V3078" i="1"/>
  <c r="L3079" i="1"/>
  <c r="V3079" i="1"/>
  <c r="L3080" i="1"/>
  <c r="V3080" i="1"/>
  <c r="L3081" i="1"/>
  <c r="V3081" i="1"/>
  <c r="L3082" i="1"/>
  <c r="V3082" i="1"/>
  <c r="L3083" i="1"/>
  <c r="V3083" i="1"/>
  <c r="L3084" i="1"/>
  <c r="V3084" i="1"/>
  <c r="L3085" i="1"/>
  <c r="V3085" i="1"/>
  <c r="L3086" i="1"/>
  <c r="V3086" i="1"/>
  <c r="L3087" i="1"/>
  <c r="V3087" i="1"/>
  <c r="L3088" i="1"/>
  <c r="V3088" i="1"/>
  <c r="L3089" i="1"/>
  <c r="V3089" i="1"/>
  <c r="L3090" i="1"/>
  <c r="V3090" i="1"/>
  <c r="L3091" i="1"/>
  <c r="V3091" i="1"/>
  <c r="L3092" i="1"/>
  <c r="V3092" i="1"/>
  <c r="L3093" i="1"/>
  <c r="V3093" i="1"/>
  <c r="L3094" i="1"/>
  <c r="V3094" i="1"/>
  <c r="L3095" i="1"/>
  <c r="V3095" i="1"/>
  <c r="L3096" i="1"/>
  <c r="V3096" i="1"/>
  <c r="L3097" i="1"/>
  <c r="V3097" i="1"/>
  <c r="L3098" i="1"/>
  <c r="V3098" i="1"/>
  <c r="L3099" i="1"/>
  <c r="V3099" i="1"/>
  <c r="L3100" i="1"/>
  <c r="V3100" i="1"/>
  <c r="L3101" i="1"/>
  <c r="V3101" i="1"/>
  <c r="L3102" i="1"/>
  <c r="V3102" i="1"/>
  <c r="L3103" i="1"/>
  <c r="V3103" i="1"/>
  <c r="L3104" i="1"/>
  <c r="V3104" i="1"/>
  <c r="L3105" i="1"/>
  <c r="V3105" i="1"/>
  <c r="L3106" i="1"/>
  <c r="V3106" i="1"/>
  <c r="L3107" i="1"/>
  <c r="V3107" i="1"/>
  <c r="L3108" i="1"/>
  <c r="V3108" i="1"/>
  <c r="L3109" i="1"/>
  <c r="V3109" i="1"/>
  <c r="L3110" i="1"/>
  <c r="V3110" i="1"/>
  <c r="L3111" i="1"/>
  <c r="V3111" i="1"/>
  <c r="L3112" i="1"/>
  <c r="V3112" i="1"/>
  <c r="L3113" i="1"/>
  <c r="V3113" i="1"/>
  <c r="L3114" i="1"/>
  <c r="V3114" i="1"/>
  <c r="L3115" i="1"/>
  <c r="V3115" i="1"/>
  <c r="L3116" i="1"/>
  <c r="V3116" i="1"/>
  <c r="L3117" i="1"/>
  <c r="V3117" i="1"/>
  <c r="L3118" i="1"/>
  <c r="V3118" i="1"/>
  <c r="L3119" i="1"/>
  <c r="V3119" i="1"/>
  <c r="L3120" i="1"/>
  <c r="V3120" i="1"/>
  <c r="L3121" i="1"/>
  <c r="V3121" i="1"/>
  <c r="L3122" i="1"/>
  <c r="V3122" i="1"/>
  <c r="L3123" i="1"/>
  <c r="V3123" i="1"/>
  <c r="L3124" i="1"/>
  <c r="V3124" i="1"/>
  <c r="L3125" i="1"/>
  <c r="V3125" i="1"/>
  <c r="L3126" i="1"/>
  <c r="V3126" i="1"/>
  <c r="L3127" i="1"/>
  <c r="V3127" i="1"/>
  <c r="L3128" i="1"/>
  <c r="V3128" i="1"/>
  <c r="L3129" i="1"/>
  <c r="V3129" i="1"/>
  <c r="L3130" i="1"/>
  <c r="V3130" i="1"/>
  <c r="L3131" i="1"/>
  <c r="V3131" i="1"/>
  <c r="L3132" i="1"/>
  <c r="V3132" i="1"/>
  <c r="L3133" i="1"/>
  <c r="V3133" i="1"/>
  <c r="L3134" i="1"/>
  <c r="V3134" i="1"/>
  <c r="L3135" i="1"/>
  <c r="V3135" i="1"/>
  <c r="L3136" i="1"/>
  <c r="V3136" i="1"/>
  <c r="L3137" i="1"/>
  <c r="V3137" i="1"/>
  <c r="L3138" i="1"/>
  <c r="V3138" i="1"/>
  <c r="L3139" i="1"/>
  <c r="V3139" i="1"/>
  <c r="L3140" i="1"/>
  <c r="V3140" i="1"/>
  <c r="L3141" i="1"/>
  <c r="V3141" i="1"/>
  <c r="L3142" i="1"/>
  <c r="V3142" i="1"/>
  <c r="L3143" i="1"/>
  <c r="V3143" i="1"/>
  <c r="L3144" i="1"/>
  <c r="V3144" i="1"/>
  <c r="L3145" i="1"/>
  <c r="V3145" i="1"/>
  <c r="L3146" i="1"/>
  <c r="V3146" i="1"/>
  <c r="L3147" i="1"/>
  <c r="V3147" i="1"/>
  <c r="L3148" i="1"/>
  <c r="V3148" i="1"/>
  <c r="L3149" i="1"/>
  <c r="V3149" i="1"/>
  <c r="L3150" i="1"/>
  <c r="V3150" i="1"/>
  <c r="L3151" i="1"/>
  <c r="V3151" i="1"/>
  <c r="L3152" i="1"/>
  <c r="V3152" i="1"/>
  <c r="L3153" i="1"/>
  <c r="V3153" i="1"/>
  <c r="L3154" i="1"/>
  <c r="V3154" i="1"/>
  <c r="L3155" i="1"/>
  <c r="V3155" i="1"/>
  <c r="L3156" i="1"/>
  <c r="V3156" i="1"/>
  <c r="L3157" i="1"/>
  <c r="V3157" i="1"/>
  <c r="L3158" i="1"/>
  <c r="V3158" i="1"/>
  <c r="L3159" i="1"/>
  <c r="V3159" i="1"/>
  <c r="L3160" i="1"/>
  <c r="V3160" i="1"/>
  <c r="L3161" i="1"/>
  <c r="V3161" i="1"/>
  <c r="L3162" i="1"/>
  <c r="V3162" i="1"/>
  <c r="L3163" i="1"/>
  <c r="V3163" i="1"/>
  <c r="L3164" i="1"/>
  <c r="V3164" i="1"/>
  <c r="L3165" i="1"/>
  <c r="V3165" i="1"/>
  <c r="L3166" i="1"/>
  <c r="V3166" i="1"/>
  <c r="L3167" i="1"/>
  <c r="V3167" i="1"/>
  <c r="L3168" i="1"/>
  <c r="V3168" i="1"/>
  <c r="L3169" i="1"/>
  <c r="V3169" i="1"/>
  <c r="L3170" i="1"/>
  <c r="V3170" i="1"/>
  <c r="L3171" i="1"/>
  <c r="V3171" i="1"/>
  <c r="L3172" i="1"/>
  <c r="V3172" i="1"/>
  <c r="L3173" i="1"/>
  <c r="V3173" i="1"/>
  <c r="L3174" i="1"/>
  <c r="V3174" i="1"/>
  <c r="L3175" i="1"/>
  <c r="V3175" i="1"/>
  <c r="L3176" i="1"/>
  <c r="V3176" i="1"/>
  <c r="L3177" i="1"/>
  <c r="V3177" i="1"/>
  <c r="L3178" i="1"/>
  <c r="V3178" i="1"/>
  <c r="L3179" i="1"/>
  <c r="V3179" i="1"/>
  <c r="L3180" i="1"/>
  <c r="V3180" i="1"/>
  <c r="L3181" i="1"/>
  <c r="V3181" i="1"/>
  <c r="L3182" i="1"/>
  <c r="V3182" i="1"/>
  <c r="L3183" i="1"/>
  <c r="V3183" i="1"/>
  <c r="L3184" i="1"/>
  <c r="V3184" i="1"/>
  <c r="L3185" i="1"/>
  <c r="V3185" i="1"/>
  <c r="L3186" i="1"/>
  <c r="V3186" i="1"/>
  <c r="L3187" i="1"/>
  <c r="V3187" i="1"/>
  <c r="L3188" i="1"/>
  <c r="V3188" i="1"/>
  <c r="L3189" i="1"/>
  <c r="V3189" i="1"/>
  <c r="L3190" i="1"/>
  <c r="V3190" i="1"/>
  <c r="L3191" i="1"/>
  <c r="V3191" i="1"/>
  <c r="L3192" i="1"/>
  <c r="V3192" i="1"/>
  <c r="L3193" i="1"/>
  <c r="V3193" i="1"/>
  <c r="L3194" i="1"/>
  <c r="V3194" i="1"/>
  <c r="L3195" i="1"/>
  <c r="V3195" i="1"/>
  <c r="L3196" i="1"/>
  <c r="V3196" i="1"/>
  <c r="L3197" i="1"/>
  <c r="V3197" i="1"/>
  <c r="L3198" i="1"/>
  <c r="V3198" i="1"/>
  <c r="L3199" i="1"/>
  <c r="V3199" i="1"/>
  <c r="L3200" i="1"/>
  <c r="V3200" i="1"/>
  <c r="L3201" i="1"/>
  <c r="V3201" i="1"/>
  <c r="L3202" i="1"/>
  <c r="V3202" i="1"/>
  <c r="L3203" i="1"/>
  <c r="V3203" i="1"/>
  <c r="L3204" i="1"/>
  <c r="V3204" i="1"/>
  <c r="L3205" i="1"/>
  <c r="V3205" i="1"/>
  <c r="L3206" i="1"/>
  <c r="V3206" i="1"/>
  <c r="L3207" i="1"/>
  <c r="V3207" i="1"/>
  <c r="L3208" i="1"/>
  <c r="V3208" i="1"/>
  <c r="L3209" i="1"/>
  <c r="V3209" i="1"/>
  <c r="L3210" i="1"/>
  <c r="V3210" i="1"/>
  <c r="L3211" i="1"/>
  <c r="V3211" i="1"/>
  <c r="L3212" i="1"/>
  <c r="V3212" i="1"/>
  <c r="L3213" i="1"/>
  <c r="V3213" i="1"/>
  <c r="L3214" i="1"/>
  <c r="V3214" i="1"/>
  <c r="L3215" i="1"/>
  <c r="V3215" i="1"/>
  <c r="L3216" i="1"/>
  <c r="V3216" i="1"/>
  <c r="L3217" i="1"/>
  <c r="V3217" i="1"/>
  <c r="L3218" i="1"/>
  <c r="V3218" i="1"/>
  <c r="L3219" i="1"/>
  <c r="V3219" i="1"/>
  <c r="L3220" i="1"/>
  <c r="V3220" i="1"/>
  <c r="L3221" i="1"/>
  <c r="V3221" i="1"/>
  <c r="L3222" i="1"/>
  <c r="V3222" i="1"/>
  <c r="L3223" i="1"/>
  <c r="V3223" i="1"/>
  <c r="L3224" i="1"/>
  <c r="V3224" i="1"/>
  <c r="L3225" i="1"/>
  <c r="V3225" i="1"/>
  <c r="L3226" i="1"/>
  <c r="V3226" i="1"/>
  <c r="L3227" i="1"/>
  <c r="V3227" i="1"/>
  <c r="L3228" i="1"/>
  <c r="V3228" i="1"/>
  <c r="L3229" i="1"/>
  <c r="V3229" i="1"/>
  <c r="L3230" i="1"/>
  <c r="V3230" i="1"/>
  <c r="L3231" i="1"/>
  <c r="V3231" i="1"/>
  <c r="L3232" i="1"/>
  <c r="V3232" i="1"/>
  <c r="L3233" i="1"/>
  <c r="V3233" i="1"/>
  <c r="L3234" i="1"/>
  <c r="V3234" i="1"/>
  <c r="L3235" i="1"/>
  <c r="V3235" i="1"/>
  <c r="L3236" i="1"/>
  <c r="V3236" i="1"/>
  <c r="L3237" i="1"/>
  <c r="V3237" i="1"/>
  <c r="L3238" i="1"/>
  <c r="V3238" i="1"/>
  <c r="L3239" i="1"/>
  <c r="V3239" i="1"/>
  <c r="L3240" i="1"/>
  <c r="V3240" i="1"/>
  <c r="L3241" i="1"/>
  <c r="V3241" i="1"/>
  <c r="L3242" i="1"/>
  <c r="V3242" i="1"/>
  <c r="L3243" i="1"/>
  <c r="V3243" i="1"/>
  <c r="L3244" i="1"/>
  <c r="V3244" i="1"/>
  <c r="L3245" i="1"/>
  <c r="V3245" i="1"/>
  <c r="L3246" i="1"/>
  <c r="V3246" i="1"/>
  <c r="L3247" i="1"/>
  <c r="V3247" i="1"/>
  <c r="L3248" i="1"/>
  <c r="V3248" i="1"/>
  <c r="L3249" i="1"/>
  <c r="V3249" i="1"/>
  <c r="L3250" i="1"/>
  <c r="V3250" i="1"/>
  <c r="L3251" i="1"/>
  <c r="V3251" i="1"/>
  <c r="L3252" i="1"/>
  <c r="V3252" i="1"/>
  <c r="L3253" i="1"/>
  <c r="V3253" i="1"/>
  <c r="L3254" i="1"/>
  <c r="V3254" i="1"/>
  <c r="L3255" i="1"/>
  <c r="V3255" i="1"/>
  <c r="L3256" i="1"/>
  <c r="V3256" i="1"/>
  <c r="L3257" i="1"/>
  <c r="V3257" i="1"/>
  <c r="L3258" i="1"/>
  <c r="V3258" i="1"/>
  <c r="L3259" i="1"/>
  <c r="V3259" i="1"/>
  <c r="L3260" i="1"/>
  <c r="V3260" i="1"/>
  <c r="L3261" i="1"/>
  <c r="V3261" i="1"/>
  <c r="L3262" i="1"/>
  <c r="V3262" i="1"/>
  <c r="L3263" i="1"/>
  <c r="V3263" i="1"/>
  <c r="L3264" i="1"/>
  <c r="V3264" i="1"/>
  <c r="L3265" i="1"/>
  <c r="V3265" i="1"/>
  <c r="L3266" i="1"/>
  <c r="V3266" i="1"/>
  <c r="L3267" i="1"/>
  <c r="V3267" i="1"/>
  <c r="L3268" i="1"/>
  <c r="V3268" i="1"/>
  <c r="L3269" i="1"/>
  <c r="V3269" i="1"/>
  <c r="L3270" i="1"/>
  <c r="V3270" i="1"/>
  <c r="L3271" i="1"/>
  <c r="V3271" i="1"/>
  <c r="L3272" i="1"/>
  <c r="V3272" i="1"/>
  <c r="L3273" i="1"/>
  <c r="V3273" i="1"/>
  <c r="L3274" i="1"/>
  <c r="V3274" i="1"/>
  <c r="L3275" i="1"/>
  <c r="V3275" i="1"/>
  <c r="L3276" i="1"/>
  <c r="V3276" i="1"/>
  <c r="L3277" i="1"/>
  <c r="V3277" i="1"/>
  <c r="L3278" i="1"/>
  <c r="V3278" i="1"/>
  <c r="L3279" i="1"/>
  <c r="V3279" i="1"/>
  <c r="L3280" i="1"/>
  <c r="V3280" i="1"/>
  <c r="L3281" i="1"/>
  <c r="V3281" i="1"/>
  <c r="L3282" i="1"/>
  <c r="V3282" i="1"/>
  <c r="L3283" i="1"/>
  <c r="V3283" i="1"/>
  <c r="L3284" i="1"/>
  <c r="V3284" i="1"/>
  <c r="L3285" i="1"/>
  <c r="V3285" i="1"/>
  <c r="L3286" i="1"/>
  <c r="V3286" i="1"/>
  <c r="L3287" i="1"/>
  <c r="V3287" i="1"/>
  <c r="L3288" i="1"/>
  <c r="V3288" i="1"/>
  <c r="L3289" i="1"/>
  <c r="V3289" i="1"/>
  <c r="L3290" i="1"/>
  <c r="V3290" i="1"/>
  <c r="L3291" i="1"/>
  <c r="V3291" i="1"/>
  <c r="L3292" i="1"/>
  <c r="V3292" i="1"/>
  <c r="L3293" i="1"/>
  <c r="V3293" i="1"/>
  <c r="L3294" i="1"/>
  <c r="V3294" i="1"/>
  <c r="L3295" i="1"/>
  <c r="V3295" i="1"/>
  <c r="L3296" i="1"/>
  <c r="V3296" i="1"/>
  <c r="L3297" i="1"/>
  <c r="V3297" i="1"/>
  <c r="L3298" i="1"/>
  <c r="V3298" i="1"/>
  <c r="L3299" i="1"/>
  <c r="V3299" i="1"/>
  <c r="L3300" i="1"/>
  <c r="V3300" i="1"/>
  <c r="L3301" i="1"/>
  <c r="V3301" i="1"/>
  <c r="L3302" i="1"/>
  <c r="V3302" i="1"/>
  <c r="L3303" i="1"/>
  <c r="V3303" i="1"/>
  <c r="L3304" i="1"/>
  <c r="V3304" i="1"/>
  <c r="L3305" i="1"/>
  <c r="V3305" i="1"/>
  <c r="L3306" i="1"/>
  <c r="V3306" i="1"/>
  <c r="L3307" i="1"/>
  <c r="V3307" i="1"/>
  <c r="L3308" i="1"/>
  <c r="V3308" i="1"/>
  <c r="L3309" i="1"/>
  <c r="V3309" i="1"/>
  <c r="L3310" i="1"/>
  <c r="V3310" i="1"/>
  <c r="L3311" i="1"/>
  <c r="V3311" i="1"/>
  <c r="L3312" i="1"/>
  <c r="V3312" i="1"/>
  <c r="L3313" i="1"/>
  <c r="V3313" i="1"/>
  <c r="L3314" i="1"/>
  <c r="V3314" i="1"/>
  <c r="L3315" i="1"/>
  <c r="V3315" i="1"/>
  <c r="L3316" i="1"/>
  <c r="V3316" i="1"/>
  <c r="L3317" i="1"/>
  <c r="V3317" i="1"/>
  <c r="L3318" i="1"/>
  <c r="V3318" i="1"/>
  <c r="L3319" i="1"/>
  <c r="V3319" i="1"/>
  <c r="L3320" i="1"/>
  <c r="V3320" i="1"/>
  <c r="L3321" i="1"/>
  <c r="V3321" i="1"/>
  <c r="L3322" i="1"/>
  <c r="V3322" i="1"/>
  <c r="L3323" i="1"/>
  <c r="V3323" i="1"/>
  <c r="L3324" i="1"/>
  <c r="V3324" i="1"/>
  <c r="L3325" i="1"/>
  <c r="V3325" i="1"/>
  <c r="L3326" i="1"/>
  <c r="V3326" i="1"/>
  <c r="L3327" i="1"/>
  <c r="V3327" i="1"/>
  <c r="L3328" i="1"/>
  <c r="V3328" i="1"/>
  <c r="L3329" i="1"/>
  <c r="V3329" i="1"/>
  <c r="L3330" i="1"/>
  <c r="V3330" i="1"/>
  <c r="L3331" i="1"/>
  <c r="V3331" i="1"/>
  <c r="L3332" i="1"/>
  <c r="V3332" i="1"/>
  <c r="L3333" i="1"/>
  <c r="V3333" i="1"/>
  <c r="L3334" i="1"/>
  <c r="V3334" i="1"/>
  <c r="L3335" i="1"/>
  <c r="V3335" i="1"/>
  <c r="L3336" i="1"/>
  <c r="V3336" i="1"/>
  <c r="L3337" i="1"/>
  <c r="V3337" i="1"/>
  <c r="L3338" i="1"/>
  <c r="V3338" i="1"/>
  <c r="L3339" i="1"/>
  <c r="V3339" i="1"/>
  <c r="L3340" i="1"/>
  <c r="V3340" i="1"/>
  <c r="L3341" i="1"/>
  <c r="V3341" i="1"/>
  <c r="L3342" i="1"/>
  <c r="V3342" i="1"/>
  <c r="L3343" i="1"/>
  <c r="V3343" i="1"/>
  <c r="L3344" i="1"/>
  <c r="V3344" i="1"/>
  <c r="L3345" i="1"/>
  <c r="V3345" i="1"/>
  <c r="L3346" i="1"/>
  <c r="V3346" i="1"/>
  <c r="L3347" i="1"/>
  <c r="V3347" i="1"/>
  <c r="L3348" i="1"/>
  <c r="V3348" i="1"/>
  <c r="L3349" i="1"/>
  <c r="V3349" i="1"/>
  <c r="L3350" i="1"/>
  <c r="V3350" i="1"/>
  <c r="L3351" i="1"/>
  <c r="V3351" i="1"/>
  <c r="L3352" i="1"/>
  <c r="V3352" i="1"/>
  <c r="L3353" i="1"/>
  <c r="V3353" i="1"/>
  <c r="L3354" i="1"/>
  <c r="V3354" i="1"/>
  <c r="L3355" i="1"/>
  <c r="V3355" i="1"/>
  <c r="L3356" i="1"/>
  <c r="V3356" i="1"/>
  <c r="L3357" i="1"/>
  <c r="V3357" i="1"/>
  <c r="L3358" i="1"/>
  <c r="V3358" i="1"/>
  <c r="L3359" i="1"/>
  <c r="V3359" i="1"/>
  <c r="L3360" i="1"/>
  <c r="V3360" i="1"/>
  <c r="L3361" i="1"/>
  <c r="V3361" i="1"/>
  <c r="L3362" i="1"/>
  <c r="V3362" i="1"/>
  <c r="L3363" i="1"/>
  <c r="V3363" i="1"/>
  <c r="L3364" i="1"/>
  <c r="V3364" i="1"/>
  <c r="L3365" i="1"/>
  <c r="V3365" i="1"/>
  <c r="L3366" i="1"/>
  <c r="V3366" i="1"/>
  <c r="L3367" i="1"/>
  <c r="V3367" i="1"/>
  <c r="L3368" i="1"/>
  <c r="V3368" i="1"/>
  <c r="L3369" i="1"/>
  <c r="V3369" i="1"/>
  <c r="L3370" i="1"/>
  <c r="V3370" i="1"/>
  <c r="L3371" i="1"/>
  <c r="V3371" i="1"/>
  <c r="L3372" i="1"/>
  <c r="V3372" i="1"/>
  <c r="L3373" i="1"/>
  <c r="V3373" i="1"/>
  <c r="L3374" i="1"/>
  <c r="V3374" i="1"/>
  <c r="L3375" i="1"/>
  <c r="V3375" i="1"/>
  <c r="L3376" i="1"/>
  <c r="V3376" i="1"/>
  <c r="L3377" i="1"/>
  <c r="V3377" i="1"/>
  <c r="L3378" i="1"/>
  <c r="V3378" i="1"/>
  <c r="L3379" i="1"/>
  <c r="V3379" i="1"/>
  <c r="L3380" i="1"/>
  <c r="V3380" i="1"/>
  <c r="L3381" i="1"/>
  <c r="V3381" i="1"/>
  <c r="L3382" i="1"/>
  <c r="V3382" i="1"/>
  <c r="L3383" i="1"/>
  <c r="V3383" i="1"/>
  <c r="L3384" i="1"/>
  <c r="V3384" i="1"/>
  <c r="L3385" i="1"/>
  <c r="V3385" i="1"/>
  <c r="L3386" i="1"/>
  <c r="V3386" i="1"/>
  <c r="L3387" i="1"/>
  <c r="V3387" i="1"/>
  <c r="L3388" i="1"/>
  <c r="V3388" i="1"/>
  <c r="L3389" i="1"/>
  <c r="V3389" i="1"/>
  <c r="L3390" i="1"/>
  <c r="V3390" i="1"/>
  <c r="L3391" i="1"/>
  <c r="V3391" i="1"/>
  <c r="L3392" i="1"/>
  <c r="V3392" i="1"/>
  <c r="L3393" i="1"/>
  <c r="V3393" i="1"/>
  <c r="L3394" i="1"/>
  <c r="V3394" i="1"/>
  <c r="L3395" i="1"/>
  <c r="V3395" i="1"/>
  <c r="L3396" i="1"/>
  <c r="V3396" i="1"/>
  <c r="L3397" i="1"/>
  <c r="V3397" i="1"/>
  <c r="L3398" i="1"/>
  <c r="V3398" i="1"/>
  <c r="L3399" i="1"/>
  <c r="V3399" i="1"/>
  <c r="L3400" i="1"/>
  <c r="V3400" i="1"/>
  <c r="L3401" i="1"/>
  <c r="V3401" i="1"/>
  <c r="L3402" i="1"/>
  <c r="V3402" i="1"/>
  <c r="L3403" i="1"/>
  <c r="V3403" i="1"/>
  <c r="L3404" i="1"/>
  <c r="V3404" i="1"/>
  <c r="L3405" i="1"/>
  <c r="V3405" i="1"/>
  <c r="L3406" i="1"/>
  <c r="V3406" i="1"/>
  <c r="L3407" i="1"/>
  <c r="V3407" i="1"/>
  <c r="L3408" i="1"/>
  <c r="V3408" i="1"/>
  <c r="L3409" i="1"/>
  <c r="V3409" i="1"/>
  <c r="L3410" i="1"/>
  <c r="V3410" i="1"/>
  <c r="L3411" i="1"/>
  <c r="V3411" i="1"/>
  <c r="L3412" i="1"/>
  <c r="V3412" i="1"/>
  <c r="L3413" i="1"/>
  <c r="V3413" i="1"/>
  <c r="L3414" i="1"/>
  <c r="V3414" i="1"/>
  <c r="L3415" i="1"/>
  <c r="V3415" i="1"/>
  <c r="L3416" i="1"/>
  <c r="V3416" i="1"/>
  <c r="L3417" i="1"/>
  <c r="V3417" i="1"/>
  <c r="L3418" i="1"/>
  <c r="V3418" i="1"/>
  <c r="L3419" i="1"/>
  <c r="V3419" i="1"/>
  <c r="L3420" i="1"/>
  <c r="V3420" i="1"/>
  <c r="L3421" i="1"/>
  <c r="V3421" i="1"/>
  <c r="L3422" i="1"/>
  <c r="V3422" i="1"/>
  <c r="L3423" i="1"/>
  <c r="V3423" i="1"/>
  <c r="L3424" i="1"/>
  <c r="V3424" i="1"/>
  <c r="L3425" i="1"/>
  <c r="V3425" i="1"/>
  <c r="L3426" i="1"/>
  <c r="V3426" i="1"/>
  <c r="L3427" i="1"/>
  <c r="V3427" i="1"/>
  <c r="L3428" i="1"/>
  <c r="V3428" i="1"/>
  <c r="L3429" i="1"/>
  <c r="V3429" i="1"/>
  <c r="L3430" i="1"/>
  <c r="V3430" i="1"/>
  <c r="L3431" i="1"/>
  <c r="V3431" i="1"/>
  <c r="L3432" i="1"/>
  <c r="V3432" i="1"/>
  <c r="L3433" i="1"/>
  <c r="V3433" i="1"/>
  <c r="L3434" i="1"/>
  <c r="V3434" i="1"/>
  <c r="L3435" i="1"/>
  <c r="V3435" i="1"/>
  <c r="L3436" i="1"/>
  <c r="V3436" i="1"/>
  <c r="L3437" i="1"/>
  <c r="V3437" i="1"/>
  <c r="L3438" i="1"/>
  <c r="V3438" i="1"/>
  <c r="L3439" i="1"/>
  <c r="V3439" i="1"/>
  <c r="L3440" i="1"/>
  <c r="V3440" i="1"/>
  <c r="L3441" i="1"/>
  <c r="V3441" i="1"/>
  <c r="L3442" i="1"/>
  <c r="V3442" i="1"/>
  <c r="L3443" i="1"/>
  <c r="V3443" i="1"/>
  <c r="L3444" i="1"/>
  <c r="V3444" i="1"/>
  <c r="L3445" i="1"/>
  <c r="V3445" i="1"/>
  <c r="L3446" i="1"/>
  <c r="V3446" i="1"/>
  <c r="L3447" i="1"/>
  <c r="V3447" i="1"/>
  <c r="L3448" i="1"/>
  <c r="V3448" i="1"/>
  <c r="L3449" i="1"/>
  <c r="V3449" i="1"/>
  <c r="L3450" i="1"/>
  <c r="V3450" i="1"/>
  <c r="L3451" i="1"/>
  <c r="V3451" i="1"/>
  <c r="L3452" i="1"/>
  <c r="V3452" i="1"/>
  <c r="L3453" i="1"/>
  <c r="V3453" i="1"/>
  <c r="L3454" i="1"/>
  <c r="V3454" i="1"/>
  <c r="L3455" i="1"/>
  <c r="V3455" i="1"/>
  <c r="L3456" i="1"/>
  <c r="V3456" i="1"/>
  <c r="L3457" i="1"/>
  <c r="V3457" i="1"/>
  <c r="L3458" i="1"/>
  <c r="V3458" i="1"/>
  <c r="L3459" i="1"/>
  <c r="V3459" i="1"/>
  <c r="L3460" i="1"/>
  <c r="V3460" i="1"/>
  <c r="L3461" i="1"/>
  <c r="V3461" i="1"/>
  <c r="L3462" i="1"/>
  <c r="V3462" i="1"/>
  <c r="L3463" i="1"/>
  <c r="V3463" i="1"/>
  <c r="L3464" i="1"/>
  <c r="V3464" i="1"/>
  <c r="L3465" i="1"/>
  <c r="V3465" i="1"/>
  <c r="L3466" i="1"/>
  <c r="V3466" i="1"/>
  <c r="L3467" i="1"/>
  <c r="V3467" i="1"/>
  <c r="L3468" i="1"/>
  <c r="V3468" i="1"/>
  <c r="L3469" i="1"/>
  <c r="V3469" i="1"/>
  <c r="L3470" i="1"/>
  <c r="V3470" i="1"/>
  <c r="L3471" i="1"/>
  <c r="V3471" i="1"/>
  <c r="L3472" i="1"/>
  <c r="V3472" i="1"/>
  <c r="L3473" i="1"/>
  <c r="V3473" i="1"/>
  <c r="L3474" i="1"/>
  <c r="V3474" i="1"/>
  <c r="L3475" i="1"/>
  <c r="V3475" i="1"/>
  <c r="L3476" i="1"/>
  <c r="V3476" i="1"/>
  <c r="L3477" i="1"/>
  <c r="V3477" i="1"/>
  <c r="L3478" i="1"/>
  <c r="V3478" i="1"/>
  <c r="L3479" i="1"/>
  <c r="V3479" i="1"/>
  <c r="L3480" i="1"/>
  <c r="V3480" i="1"/>
  <c r="L3481" i="1"/>
  <c r="V3481" i="1"/>
  <c r="L3482" i="1"/>
  <c r="V3482" i="1"/>
  <c r="L3483" i="1"/>
  <c r="V3483" i="1"/>
  <c r="L3484" i="1"/>
  <c r="V3484" i="1"/>
  <c r="L3485" i="1"/>
  <c r="V3485" i="1"/>
  <c r="L3486" i="1"/>
  <c r="V3486" i="1"/>
  <c r="L3487" i="1"/>
  <c r="V3487" i="1"/>
  <c r="L3488" i="1"/>
  <c r="V3488" i="1"/>
  <c r="L3489" i="1"/>
  <c r="V3489" i="1"/>
  <c r="L3490" i="1"/>
  <c r="V3490" i="1"/>
  <c r="L3491" i="1"/>
  <c r="V3491" i="1"/>
  <c r="L3492" i="1"/>
  <c r="V3492" i="1"/>
  <c r="L3493" i="1"/>
  <c r="V3493" i="1"/>
  <c r="L3494" i="1"/>
  <c r="V3494" i="1"/>
  <c r="L3495" i="1"/>
  <c r="V3495" i="1"/>
  <c r="L3496" i="1"/>
  <c r="V3496" i="1"/>
  <c r="L3497" i="1"/>
  <c r="V3497" i="1"/>
  <c r="L3498" i="1"/>
  <c r="V3498" i="1"/>
  <c r="L3499" i="1"/>
  <c r="V3499" i="1"/>
  <c r="L3500" i="1"/>
  <c r="V3500" i="1"/>
  <c r="L3501" i="1"/>
  <c r="V3501" i="1"/>
  <c r="L3502" i="1"/>
  <c r="V3502" i="1"/>
  <c r="L3503" i="1"/>
  <c r="V3503" i="1"/>
  <c r="L3504" i="1"/>
  <c r="V3504" i="1"/>
  <c r="L3505" i="1"/>
  <c r="V3505" i="1"/>
  <c r="L3506" i="1"/>
  <c r="V3506" i="1"/>
  <c r="L3507" i="1"/>
  <c r="V3507" i="1"/>
  <c r="L3508" i="1"/>
  <c r="V3508" i="1"/>
  <c r="L3509" i="1"/>
  <c r="V3509" i="1"/>
  <c r="L3510" i="1"/>
  <c r="V3510" i="1"/>
  <c r="L3511" i="1"/>
  <c r="V3511" i="1"/>
  <c r="L3512" i="1"/>
  <c r="V3512" i="1"/>
  <c r="L3513" i="1"/>
  <c r="V3513" i="1"/>
  <c r="L3514" i="1"/>
  <c r="V3514" i="1"/>
  <c r="L3515" i="1"/>
  <c r="V3515" i="1"/>
  <c r="L3516" i="1"/>
  <c r="V3516" i="1"/>
  <c r="L3517" i="1"/>
  <c r="V3517" i="1"/>
  <c r="L3518" i="1"/>
  <c r="V3518" i="1"/>
  <c r="L3519" i="1"/>
  <c r="V3519" i="1"/>
  <c r="L3520" i="1"/>
  <c r="V3520" i="1"/>
  <c r="L3521" i="1"/>
  <c r="V3521" i="1"/>
  <c r="L3522" i="1"/>
  <c r="V3522" i="1"/>
  <c r="L3523" i="1"/>
  <c r="V3523" i="1"/>
  <c r="L3524" i="1"/>
  <c r="V3524" i="1"/>
  <c r="L3525" i="1"/>
  <c r="V3525" i="1"/>
  <c r="L3526" i="1"/>
  <c r="V3526" i="1"/>
  <c r="L3527" i="1"/>
  <c r="V3527" i="1"/>
  <c r="L3528" i="1"/>
  <c r="V3528" i="1"/>
  <c r="L3529" i="1"/>
  <c r="V3529" i="1"/>
  <c r="L3530" i="1"/>
  <c r="V3530" i="1"/>
  <c r="L3531" i="1"/>
  <c r="V3531" i="1"/>
  <c r="L3532" i="1"/>
  <c r="V3532" i="1"/>
  <c r="L3533" i="1"/>
  <c r="V3533" i="1"/>
  <c r="L3534" i="1"/>
  <c r="V3534" i="1"/>
  <c r="L3535" i="1"/>
  <c r="V3535" i="1"/>
  <c r="L3536" i="1"/>
  <c r="V3536" i="1"/>
  <c r="L3537" i="1"/>
  <c r="V3537" i="1"/>
  <c r="L3538" i="1"/>
  <c r="V3538" i="1"/>
  <c r="L3539" i="1"/>
  <c r="V3539" i="1"/>
  <c r="L3540" i="1"/>
  <c r="V3540" i="1"/>
  <c r="L3541" i="1"/>
  <c r="V3541" i="1"/>
  <c r="L3542" i="1"/>
  <c r="V3542" i="1"/>
  <c r="L3543" i="1"/>
  <c r="V3543" i="1"/>
  <c r="L3544" i="1"/>
  <c r="V3544" i="1"/>
  <c r="L3545" i="1"/>
  <c r="V3545" i="1"/>
  <c r="L3546" i="1"/>
  <c r="V3546" i="1"/>
  <c r="L3547" i="1"/>
  <c r="V3547" i="1"/>
  <c r="L3548" i="1"/>
  <c r="V3548" i="1"/>
  <c r="L3549" i="1"/>
  <c r="V3549" i="1"/>
  <c r="L3550" i="1"/>
  <c r="V3550" i="1"/>
  <c r="L3551" i="1"/>
  <c r="V3551" i="1"/>
  <c r="L3552" i="1"/>
  <c r="V3552" i="1"/>
  <c r="L3553" i="1"/>
  <c r="V3553" i="1"/>
  <c r="L3554" i="1"/>
  <c r="V3554" i="1"/>
  <c r="L3555" i="1"/>
  <c r="V3555" i="1"/>
  <c r="L3556" i="1"/>
  <c r="V3556" i="1"/>
  <c r="L3557" i="1"/>
  <c r="V3557" i="1"/>
  <c r="L3558" i="1"/>
  <c r="V3558" i="1"/>
  <c r="L3559" i="1"/>
  <c r="V3559" i="1"/>
  <c r="L3560" i="1"/>
  <c r="V3560" i="1"/>
  <c r="L3561" i="1"/>
  <c r="V3561" i="1"/>
  <c r="L3562" i="1"/>
  <c r="V3562" i="1"/>
  <c r="L3563" i="1"/>
  <c r="V3563" i="1"/>
  <c r="L3564" i="1"/>
  <c r="V3564" i="1"/>
  <c r="L3565" i="1"/>
  <c r="V3565" i="1"/>
  <c r="L3566" i="1"/>
  <c r="V3566" i="1"/>
  <c r="L3567" i="1"/>
  <c r="V3567" i="1"/>
  <c r="L3568" i="1"/>
  <c r="V3568" i="1"/>
  <c r="L3569" i="1"/>
  <c r="V3569" i="1"/>
  <c r="L3570" i="1"/>
  <c r="V3570" i="1"/>
  <c r="L3571" i="1"/>
  <c r="V3571" i="1"/>
  <c r="L3572" i="1"/>
  <c r="V3572" i="1"/>
  <c r="L3573" i="1"/>
  <c r="V3573" i="1"/>
  <c r="L3574" i="1"/>
  <c r="V3574" i="1"/>
  <c r="L3575" i="1"/>
  <c r="V3575" i="1"/>
  <c r="L3576" i="1"/>
  <c r="V3576" i="1"/>
  <c r="L3577" i="1"/>
  <c r="V3577" i="1"/>
  <c r="L3578" i="1"/>
  <c r="V3578" i="1"/>
  <c r="L3579" i="1"/>
  <c r="V3579" i="1"/>
  <c r="L3580" i="1"/>
  <c r="V3580" i="1"/>
  <c r="L3581" i="1"/>
  <c r="V3581" i="1"/>
  <c r="L3582" i="1"/>
  <c r="V3582" i="1"/>
  <c r="L3583" i="1"/>
  <c r="V3583" i="1"/>
  <c r="L3584" i="1"/>
  <c r="V3584" i="1"/>
  <c r="L3585" i="1"/>
  <c r="V3585" i="1"/>
  <c r="L3586" i="1"/>
  <c r="V3586" i="1"/>
  <c r="L3587" i="1"/>
  <c r="V3587" i="1"/>
  <c r="L3588" i="1"/>
  <c r="V3588" i="1"/>
  <c r="L3589" i="1"/>
  <c r="V3589" i="1"/>
  <c r="L3590" i="1"/>
  <c r="V3590" i="1"/>
  <c r="L3591" i="1"/>
  <c r="V3591" i="1"/>
  <c r="L3592" i="1"/>
  <c r="V3592" i="1"/>
  <c r="L3593" i="1"/>
  <c r="V3593" i="1"/>
  <c r="L3594" i="1"/>
  <c r="V3594" i="1"/>
  <c r="L3595" i="1"/>
  <c r="V3595" i="1"/>
  <c r="L3596" i="1"/>
  <c r="V3596" i="1"/>
  <c r="L3597" i="1"/>
  <c r="V3597" i="1"/>
  <c r="L3598" i="1"/>
  <c r="V3598" i="1"/>
  <c r="L3599" i="1"/>
  <c r="V3599" i="1"/>
  <c r="L3600" i="1"/>
  <c r="V3600" i="1"/>
  <c r="L3601" i="1"/>
  <c r="V3601" i="1"/>
  <c r="L3602" i="1"/>
  <c r="V3602" i="1"/>
  <c r="L3603" i="1"/>
  <c r="V3603" i="1"/>
  <c r="L3604" i="1"/>
  <c r="V3604" i="1"/>
  <c r="L3605" i="1"/>
  <c r="V3605" i="1"/>
  <c r="L3606" i="1"/>
  <c r="V3606" i="1"/>
  <c r="L3607" i="1"/>
  <c r="V3607" i="1"/>
  <c r="L3608" i="1"/>
  <c r="V3608" i="1"/>
  <c r="L3609" i="1"/>
  <c r="V3609" i="1"/>
  <c r="L3610" i="1"/>
  <c r="V3610" i="1"/>
  <c r="L3611" i="1"/>
  <c r="V3611" i="1"/>
  <c r="L3612" i="1"/>
  <c r="V3612" i="1"/>
  <c r="L3613" i="1"/>
  <c r="V3613" i="1"/>
  <c r="L3614" i="1"/>
  <c r="V3614" i="1"/>
  <c r="L3615" i="1"/>
  <c r="V3615" i="1"/>
  <c r="L3616" i="1"/>
  <c r="V3616" i="1"/>
  <c r="L3617" i="1"/>
  <c r="V3617" i="1"/>
  <c r="L3618" i="1"/>
  <c r="V3618" i="1"/>
  <c r="L3619" i="1"/>
  <c r="V3619" i="1"/>
  <c r="L3620" i="1"/>
  <c r="V3620" i="1"/>
  <c r="L3621" i="1"/>
  <c r="V3621" i="1"/>
  <c r="L3622" i="1"/>
  <c r="V3622" i="1"/>
  <c r="L3623" i="1"/>
  <c r="V3623" i="1"/>
  <c r="L3624" i="1"/>
  <c r="V3624" i="1"/>
  <c r="L3625" i="1"/>
  <c r="V3625" i="1"/>
  <c r="L3626" i="1"/>
  <c r="V3626" i="1"/>
  <c r="L3627" i="1"/>
  <c r="V3627" i="1"/>
  <c r="L3628" i="1"/>
  <c r="V3628" i="1"/>
  <c r="L3629" i="1"/>
  <c r="V3629" i="1"/>
  <c r="L3630" i="1"/>
  <c r="V3630" i="1"/>
  <c r="L3631" i="1"/>
  <c r="V3631" i="1"/>
  <c r="L3632" i="1"/>
  <c r="V3632" i="1"/>
  <c r="L3633" i="1"/>
  <c r="V3633" i="1"/>
  <c r="L3634" i="1"/>
  <c r="V3634" i="1"/>
  <c r="L3635" i="1"/>
  <c r="V3635" i="1"/>
  <c r="L3636" i="1"/>
  <c r="V3636" i="1"/>
  <c r="L3637" i="1"/>
  <c r="V3637" i="1"/>
  <c r="L3638" i="1"/>
  <c r="V3638" i="1"/>
  <c r="L3639" i="1"/>
  <c r="V3639" i="1"/>
  <c r="L3640" i="1"/>
  <c r="V3640" i="1"/>
  <c r="L3641" i="1"/>
  <c r="V3641" i="1"/>
  <c r="L3642" i="1"/>
  <c r="V3642" i="1"/>
  <c r="L3643" i="1"/>
  <c r="V3643" i="1"/>
  <c r="L3644" i="1"/>
  <c r="V3644" i="1"/>
  <c r="L3645" i="1"/>
  <c r="V3645" i="1"/>
  <c r="L3646" i="1"/>
  <c r="V3646" i="1"/>
  <c r="L3647" i="1"/>
  <c r="V3647" i="1"/>
  <c r="L3648" i="1"/>
  <c r="V3648" i="1"/>
  <c r="L3649" i="1"/>
  <c r="V3649" i="1"/>
  <c r="L3650" i="1"/>
  <c r="V3650" i="1"/>
  <c r="L3651" i="1"/>
  <c r="V3651" i="1"/>
  <c r="L3652" i="1"/>
  <c r="V3652" i="1"/>
  <c r="L3653" i="1"/>
  <c r="V3653" i="1"/>
  <c r="L3654" i="1"/>
  <c r="V3654" i="1"/>
  <c r="L3655" i="1"/>
  <c r="V3655" i="1"/>
  <c r="L3656" i="1"/>
  <c r="V3656" i="1"/>
  <c r="L3657" i="1"/>
  <c r="V3657" i="1"/>
  <c r="L3658" i="1"/>
  <c r="V3658" i="1"/>
  <c r="L3659" i="1"/>
  <c r="V3659" i="1"/>
  <c r="L3660" i="1"/>
  <c r="V3660" i="1"/>
  <c r="L3661" i="1"/>
  <c r="V3661" i="1"/>
  <c r="L3662" i="1"/>
  <c r="V3662" i="1"/>
  <c r="L3663" i="1"/>
  <c r="V3663" i="1"/>
  <c r="L3664" i="1"/>
  <c r="V3664" i="1"/>
  <c r="L3665" i="1"/>
  <c r="V3665" i="1"/>
  <c r="L3666" i="1"/>
  <c r="V3666" i="1"/>
  <c r="L3667" i="1"/>
  <c r="V3667" i="1"/>
  <c r="L3668" i="1"/>
  <c r="V3668" i="1"/>
  <c r="L3669" i="1"/>
  <c r="V3669" i="1"/>
  <c r="L3670" i="1"/>
  <c r="V3670" i="1"/>
  <c r="L3671" i="1"/>
  <c r="V3671" i="1"/>
  <c r="L3672" i="1"/>
  <c r="V3672" i="1"/>
  <c r="L3673" i="1"/>
  <c r="V3673" i="1"/>
  <c r="L3674" i="1"/>
  <c r="V3674" i="1"/>
  <c r="L3675" i="1"/>
  <c r="V3675" i="1"/>
  <c r="L3676" i="1"/>
  <c r="V3676" i="1"/>
  <c r="L3677" i="1"/>
  <c r="V3677" i="1"/>
  <c r="L3678" i="1"/>
  <c r="V3678" i="1"/>
  <c r="L3679" i="1"/>
  <c r="V3679" i="1"/>
  <c r="L3680" i="1"/>
  <c r="V3680" i="1"/>
  <c r="L3681" i="1"/>
  <c r="V3681" i="1"/>
  <c r="L3682" i="1"/>
  <c r="V3682" i="1"/>
  <c r="L3683" i="1"/>
  <c r="V3683" i="1"/>
  <c r="L3684" i="1"/>
  <c r="V3684" i="1"/>
  <c r="L3685" i="1"/>
  <c r="V3685" i="1"/>
  <c r="L3686" i="1"/>
  <c r="V3686" i="1"/>
  <c r="L3687" i="1"/>
  <c r="V3687" i="1"/>
  <c r="L3688" i="1"/>
  <c r="V3688" i="1"/>
  <c r="L3689" i="1"/>
  <c r="V3689" i="1"/>
  <c r="L3690" i="1"/>
  <c r="V3690" i="1"/>
  <c r="L3691" i="1"/>
  <c r="V3691" i="1"/>
  <c r="L3692" i="1"/>
  <c r="V3692" i="1"/>
  <c r="L3693" i="1"/>
  <c r="V3693" i="1"/>
  <c r="L3694" i="1"/>
  <c r="V3694" i="1"/>
  <c r="L3695" i="1"/>
  <c r="V3695" i="1"/>
  <c r="L3696" i="1"/>
  <c r="V3696" i="1"/>
  <c r="L3697" i="1"/>
  <c r="V3697" i="1"/>
  <c r="L3698" i="1"/>
  <c r="V3698" i="1"/>
  <c r="L3699" i="1"/>
  <c r="V3699" i="1"/>
  <c r="L3700" i="1"/>
  <c r="V3700" i="1"/>
  <c r="L3701" i="1"/>
  <c r="V3701" i="1"/>
  <c r="L3702" i="1"/>
  <c r="V3702" i="1"/>
  <c r="L3703" i="1"/>
  <c r="V3703" i="1"/>
  <c r="L3704" i="1"/>
  <c r="V3704" i="1"/>
  <c r="L3705" i="1"/>
  <c r="V3705" i="1"/>
  <c r="L3706" i="1"/>
  <c r="V3706" i="1"/>
  <c r="L3707" i="1"/>
  <c r="V3707" i="1"/>
  <c r="L3708" i="1"/>
  <c r="V3708" i="1"/>
  <c r="L3709" i="1"/>
  <c r="V3709" i="1"/>
  <c r="L3710" i="1"/>
  <c r="V3710" i="1"/>
  <c r="L3711" i="1"/>
  <c r="V3711" i="1"/>
  <c r="L3712" i="1"/>
  <c r="V3712" i="1"/>
  <c r="L3713" i="1"/>
  <c r="V3713" i="1"/>
  <c r="L3714" i="1"/>
  <c r="V3714" i="1"/>
  <c r="L3715" i="1"/>
  <c r="V3715" i="1"/>
  <c r="L3716" i="1"/>
  <c r="V3716" i="1"/>
  <c r="L3717" i="1"/>
  <c r="V3717" i="1"/>
  <c r="L3718" i="1"/>
  <c r="V3718" i="1"/>
  <c r="L3719" i="1"/>
  <c r="V3719" i="1"/>
  <c r="L3720" i="1"/>
  <c r="V3720" i="1"/>
  <c r="L3721" i="1"/>
  <c r="V3721" i="1"/>
  <c r="L3722" i="1"/>
  <c r="V3722" i="1"/>
  <c r="L3723" i="1"/>
  <c r="V3723" i="1"/>
  <c r="L3724" i="1"/>
  <c r="V3724" i="1"/>
  <c r="L3725" i="1"/>
  <c r="V3725" i="1"/>
  <c r="L3726" i="1"/>
  <c r="V3726" i="1"/>
  <c r="L3727" i="1"/>
  <c r="V3727" i="1"/>
  <c r="L3728" i="1"/>
  <c r="V3728" i="1"/>
  <c r="L3729" i="1"/>
  <c r="V3729" i="1"/>
  <c r="L3730" i="1"/>
  <c r="V3730" i="1"/>
  <c r="L3731" i="1"/>
  <c r="V3731" i="1"/>
  <c r="L3732" i="1"/>
  <c r="V3732" i="1"/>
  <c r="L3733" i="1"/>
  <c r="V3733" i="1"/>
  <c r="L3734" i="1"/>
  <c r="V3734" i="1"/>
  <c r="L3735" i="1"/>
  <c r="V3735" i="1"/>
  <c r="L3736" i="1"/>
  <c r="V3736" i="1"/>
  <c r="L3737" i="1"/>
  <c r="V3737" i="1"/>
  <c r="L3738" i="1"/>
  <c r="V3738" i="1"/>
  <c r="L3739" i="1"/>
  <c r="V3739" i="1"/>
  <c r="L3740" i="1"/>
  <c r="V3740" i="1"/>
  <c r="L3741" i="1"/>
  <c r="V3741" i="1"/>
  <c r="L3742" i="1"/>
  <c r="V3742" i="1"/>
  <c r="L3743" i="1"/>
  <c r="V3743" i="1"/>
  <c r="L3744" i="1"/>
  <c r="V3744" i="1"/>
  <c r="L3745" i="1"/>
  <c r="V3745" i="1"/>
  <c r="L3746" i="1"/>
  <c r="V3746" i="1"/>
  <c r="L3747" i="1"/>
  <c r="V3747" i="1"/>
  <c r="L3748" i="1"/>
  <c r="V3748" i="1"/>
  <c r="L3749" i="1"/>
  <c r="V3749" i="1"/>
  <c r="L3750" i="1"/>
  <c r="V3750" i="1"/>
  <c r="L3751" i="1"/>
  <c r="V3751" i="1"/>
  <c r="L3752" i="1"/>
  <c r="V3752" i="1"/>
  <c r="L3753" i="1"/>
  <c r="V3753" i="1"/>
  <c r="L3754" i="1"/>
  <c r="V3754" i="1"/>
  <c r="L3755" i="1"/>
  <c r="V3755" i="1"/>
  <c r="L3756" i="1"/>
  <c r="V3756" i="1"/>
  <c r="L3757" i="1"/>
  <c r="V3757" i="1"/>
  <c r="L3758" i="1"/>
  <c r="V3758" i="1"/>
  <c r="L3759" i="1"/>
  <c r="V3759" i="1"/>
  <c r="L3760" i="1"/>
  <c r="V3760" i="1"/>
  <c r="L3761" i="1"/>
  <c r="V3761" i="1"/>
  <c r="L3762" i="1"/>
  <c r="V3762" i="1"/>
  <c r="L3763" i="1"/>
  <c r="V3763" i="1"/>
  <c r="L3764" i="1"/>
  <c r="V3764" i="1"/>
  <c r="L3765" i="1"/>
  <c r="V3765" i="1"/>
  <c r="L3766" i="1"/>
  <c r="V3766" i="1"/>
  <c r="L3767" i="1"/>
  <c r="V3767" i="1"/>
  <c r="L3768" i="1"/>
  <c r="V3768" i="1"/>
  <c r="L3769" i="1"/>
  <c r="V3769" i="1"/>
  <c r="L3770" i="1"/>
  <c r="V3770" i="1"/>
  <c r="L3771" i="1"/>
  <c r="V3771" i="1"/>
  <c r="L3772" i="1"/>
  <c r="V3772" i="1"/>
  <c r="L3773" i="1"/>
  <c r="V3773" i="1"/>
  <c r="L3774" i="1"/>
  <c r="V3774" i="1"/>
  <c r="L3775" i="1"/>
  <c r="V3775" i="1"/>
  <c r="L3776" i="1"/>
  <c r="V3776" i="1"/>
  <c r="L3777" i="1"/>
  <c r="V3777" i="1"/>
  <c r="L3778" i="1"/>
  <c r="V3778" i="1"/>
  <c r="L3779" i="1"/>
  <c r="V3779" i="1"/>
  <c r="L3780" i="1"/>
  <c r="V3780" i="1"/>
  <c r="L3781" i="1"/>
  <c r="V3781" i="1"/>
  <c r="L3782" i="1"/>
  <c r="V3782" i="1"/>
  <c r="L3783" i="1"/>
  <c r="V3783" i="1"/>
  <c r="L3784" i="1"/>
  <c r="V3784" i="1"/>
  <c r="L3785" i="1"/>
  <c r="V3785" i="1"/>
  <c r="L3786" i="1"/>
  <c r="V3786" i="1"/>
  <c r="L3787" i="1"/>
  <c r="V3787" i="1"/>
  <c r="L3788" i="1"/>
  <c r="V3788" i="1"/>
  <c r="L3789" i="1"/>
  <c r="V3789" i="1"/>
  <c r="L3790" i="1"/>
  <c r="V3790" i="1"/>
  <c r="L3791" i="1"/>
  <c r="V3791" i="1"/>
  <c r="L3792" i="1"/>
  <c r="V3792" i="1"/>
  <c r="L3793" i="1"/>
  <c r="V3793" i="1"/>
  <c r="L3794" i="1"/>
  <c r="V3794" i="1"/>
  <c r="L3795" i="1"/>
  <c r="V3795" i="1"/>
  <c r="L3796" i="1"/>
  <c r="V3796" i="1"/>
  <c r="L3797" i="1"/>
  <c r="V3797" i="1"/>
  <c r="L3798" i="1"/>
  <c r="V3798" i="1"/>
  <c r="L3799" i="1"/>
  <c r="V3799" i="1"/>
  <c r="L3800" i="1"/>
  <c r="V3800" i="1"/>
  <c r="L3801" i="1"/>
  <c r="V3801" i="1"/>
  <c r="L3802" i="1"/>
  <c r="V3802" i="1"/>
  <c r="L3803" i="1"/>
  <c r="V3803" i="1"/>
  <c r="L3804" i="1"/>
  <c r="V3804" i="1"/>
  <c r="L3805" i="1"/>
  <c r="V3805" i="1"/>
  <c r="L3806" i="1"/>
  <c r="V3806" i="1"/>
  <c r="L3807" i="1"/>
  <c r="V3807" i="1"/>
  <c r="L3808" i="1"/>
  <c r="V3808" i="1"/>
  <c r="L3809" i="1"/>
  <c r="V3809" i="1"/>
  <c r="L3810" i="1"/>
  <c r="V3810" i="1"/>
  <c r="L3811" i="1"/>
  <c r="V3811" i="1"/>
  <c r="L3812" i="1"/>
  <c r="V3812" i="1"/>
  <c r="L3813" i="1"/>
  <c r="V3813" i="1"/>
  <c r="L3814" i="1"/>
  <c r="V3814" i="1"/>
  <c r="L3815" i="1"/>
  <c r="V3815" i="1"/>
  <c r="L3816" i="1"/>
  <c r="V3816" i="1"/>
  <c r="L3817" i="1"/>
  <c r="V3817" i="1"/>
  <c r="L3818" i="1"/>
  <c r="V3818" i="1"/>
  <c r="L3819" i="1"/>
  <c r="V3819" i="1"/>
  <c r="L3820" i="1"/>
  <c r="V3820" i="1"/>
  <c r="L3821" i="1"/>
  <c r="V3821" i="1"/>
  <c r="L3822" i="1"/>
  <c r="V3822" i="1"/>
  <c r="L3823" i="1"/>
  <c r="V3823" i="1"/>
  <c r="L3824" i="1"/>
  <c r="V3824" i="1"/>
  <c r="L3825" i="1"/>
  <c r="V3825" i="1"/>
  <c r="L3826" i="1"/>
  <c r="V3826" i="1"/>
  <c r="L3827" i="1"/>
  <c r="V3827" i="1"/>
  <c r="L3828" i="1"/>
  <c r="V3828" i="1"/>
  <c r="L3829" i="1"/>
  <c r="V3829" i="1"/>
  <c r="L3830" i="1"/>
  <c r="V3830" i="1"/>
  <c r="L3831" i="1"/>
  <c r="V3831" i="1"/>
  <c r="L3832" i="1"/>
  <c r="V3832" i="1"/>
  <c r="L3833" i="1"/>
  <c r="V3833" i="1"/>
  <c r="L3834" i="1"/>
  <c r="V3834" i="1"/>
  <c r="L3835" i="1"/>
  <c r="V3835" i="1"/>
  <c r="L3836" i="1"/>
  <c r="V3836" i="1"/>
  <c r="L3837" i="1"/>
  <c r="V3837" i="1"/>
  <c r="L3838" i="1"/>
  <c r="V3838" i="1"/>
  <c r="L3839" i="1"/>
  <c r="V3839" i="1"/>
  <c r="L3840" i="1"/>
  <c r="V3840" i="1"/>
  <c r="L3841" i="1"/>
  <c r="V3841" i="1"/>
  <c r="L3842" i="1"/>
  <c r="V3842" i="1"/>
  <c r="L3843" i="1"/>
  <c r="V3843" i="1"/>
  <c r="L3844" i="1"/>
  <c r="V3844" i="1"/>
  <c r="L3845" i="1"/>
  <c r="V3845" i="1"/>
  <c r="L3846" i="1"/>
  <c r="V3846" i="1"/>
  <c r="L3847" i="1"/>
  <c r="V3847" i="1"/>
  <c r="L3848" i="1"/>
  <c r="V3848" i="1"/>
  <c r="L3849" i="1"/>
  <c r="V3849" i="1"/>
  <c r="L3850" i="1"/>
  <c r="V3850" i="1"/>
  <c r="L3851" i="1"/>
  <c r="V3851" i="1"/>
  <c r="L3852" i="1"/>
  <c r="V3852" i="1"/>
  <c r="L3853" i="1"/>
  <c r="V3853" i="1"/>
  <c r="L3854" i="1"/>
  <c r="V3854" i="1"/>
  <c r="L3855" i="1"/>
  <c r="V3855" i="1"/>
  <c r="L3856" i="1"/>
  <c r="V3856" i="1"/>
  <c r="L3857" i="1"/>
  <c r="V3857" i="1"/>
  <c r="L3858" i="1"/>
  <c r="V3858" i="1"/>
  <c r="L3859" i="1"/>
  <c r="V3859" i="1"/>
  <c r="L3860" i="1"/>
  <c r="V3860" i="1"/>
  <c r="L3861" i="1"/>
  <c r="V3861" i="1"/>
  <c r="L3862" i="1"/>
  <c r="V3862" i="1"/>
  <c r="L3863" i="1"/>
  <c r="V3863" i="1"/>
  <c r="L3864" i="1"/>
  <c r="V3864" i="1"/>
  <c r="L3865" i="1"/>
  <c r="V3865" i="1"/>
  <c r="L3866" i="1"/>
  <c r="V3866" i="1"/>
  <c r="L3867" i="1"/>
  <c r="V3867" i="1"/>
  <c r="L3868" i="1"/>
  <c r="V3868" i="1"/>
  <c r="L3869" i="1"/>
  <c r="V3869" i="1"/>
  <c r="L3870" i="1"/>
  <c r="V3870" i="1"/>
  <c r="L3871" i="1"/>
  <c r="V3871" i="1"/>
  <c r="L3872" i="1"/>
  <c r="V3872" i="1"/>
  <c r="L3873" i="1"/>
  <c r="V3873" i="1"/>
  <c r="L3874" i="1"/>
  <c r="V3874" i="1"/>
  <c r="L3875" i="1"/>
  <c r="V3875" i="1"/>
  <c r="L3876" i="1"/>
  <c r="V3876" i="1"/>
  <c r="L3877" i="1"/>
  <c r="V3877" i="1"/>
  <c r="L3878" i="1"/>
  <c r="V3878" i="1"/>
  <c r="L3879" i="1"/>
  <c r="V3879" i="1"/>
  <c r="L3880" i="1"/>
  <c r="V3880" i="1"/>
  <c r="L3881" i="1"/>
  <c r="V3881" i="1"/>
  <c r="L3882" i="1"/>
  <c r="V3882" i="1"/>
  <c r="L3883" i="1"/>
  <c r="V3883" i="1"/>
  <c r="L3884" i="1"/>
  <c r="V3884" i="1"/>
  <c r="L3885" i="1"/>
  <c r="V3885" i="1"/>
  <c r="L3886" i="1"/>
  <c r="V3886" i="1"/>
  <c r="L3887" i="1"/>
  <c r="V3887" i="1"/>
  <c r="L3888" i="1"/>
  <c r="V3888" i="1"/>
  <c r="L3889" i="1"/>
  <c r="V3889" i="1"/>
  <c r="L3890" i="1"/>
  <c r="V3890" i="1"/>
  <c r="L3891" i="1"/>
  <c r="V3891" i="1"/>
  <c r="L3892" i="1"/>
  <c r="V3892" i="1"/>
  <c r="L3893" i="1"/>
  <c r="V3893" i="1"/>
  <c r="L3894" i="1"/>
  <c r="V3894" i="1"/>
  <c r="L3895" i="1"/>
  <c r="V3895" i="1"/>
  <c r="L3896" i="1"/>
  <c r="V3896" i="1"/>
  <c r="L3897" i="1"/>
  <c r="V3897" i="1"/>
  <c r="L3898" i="1"/>
  <c r="V3898" i="1"/>
  <c r="L3899" i="1"/>
  <c r="V3899" i="1"/>
  <c r="L3900" i="1"/>
  <c r="V3900" i="1"/>
  <c r="L3901" i="1"/>
  <c r="V3901" i="1"/>
  <c r="L3902" i="1"/>
  <c r="V3902" i="1"/>
  <c r="L3903" i="1"/>
  <c r="V3903" i="1"/>
  <c r="L3904" i="1"/>
  <c r="V3904" i="1"/>
  <c r="L3905" i="1"/>
  <c r="V3905" i="1"/>
  <c r="L3906" i="1"/>
  <c r="V3906" i="1"/>
  <c r="L3907" i="1"/>
  <c r="V3907" i="1"/>
  <c r="L3908" i="1"/>
  <c r="V3908" i="1"/>
  <c r="L3909" i="1"/>
  <c r="V3909" i="1"/>
  <c r="L3910" i="1"/>
  <c r="V3910" i="1"/>
  <c r="L3911" i="1"/>
  <c r="V3911" i="1"/>
  <c r="L3912" i="1"/>
  <c r="V3912" i="1"/>
  <c r="L3913" i="1"/>
  <c r="V3913" i="1"/>
  <c r="L3914" i="1"/>
  <c r="V3914" i="1"/>
  <c r="L3915" i="1"/>
  <c r="V3915" i="1"/>
  <c r="L3916" i="1"/>
  <c r="V3916" i="1"/>
  <c r="L3917" i="1"/>
  <c r="V3917" i="1"/>
  <c r="L3918" i="1"/>
  <c r="V3918" i="1"/>
  <c r="L3919" i="1"/>
  <c r="V3919" i="1"/>
  <c r="L3920" i="1"/>
  <c r="V3920" i="1"/>
  <c r="L3921" i="1"/>
  <c r="V3921" i="1"/>
  <c r="L3922" i="1"/>
  <c r="V3922" i="1"/>
  <c r="L3923" i="1"/>
  <c r="V3923" i="1"/>
  <c r="L3924" i="1"/>
  <c r="V3924" i="1"/>
  <c r="L3925" i="1"/>
  <c r="V3925" i="1"/>
  <c r="L3926" i="1"/>
  <c r="V3926" i="1"/>
  <c r="L3927" i="1"/>
  <c r="V3927" i="1"/>
  <c r="L3928" i="1"/>
  <c r="V3928" i="1"/>
  <c r="L3929" i="1"/>
  <c r="V3929" i="1"/>
  <c r="L3930" i="1"/>
  <c r="V3930" i="1"/>
  <c r="L3931" i="1"/>
  <c r="V3931" i="1"/>
  <c r="L3932" i="1"/>
  <c r="V3932" i="1"/>
  <c r="L3933" i="1"/>
  <c r="V3933" i="1"/>
  <c r="L3934" i="1"/>
  <c r="V3934" i="1"/>
  <c r="L3935" i="1"/>
  <c r="V3935" i="1"/>
  <c r="L3936" i="1"/>
  <c r="V3936" i="1"/>
  <c r="L3937" i="1"/>
  <c r="V3937" i="1"/>
  <c r="L3938" i="1"/>
  <c r="V3938" i="1"/>
  <c r="L3939" i="1"/>
  <c r="V3939" i="1"/>
  <c r="L3940" i="1"/>
  <c r="V3940" i="1"/>
  <c r="L3941" i="1"/>
  <c r="V3941" i="1"/>
  <c r="L3942" i="1"/>
  <c r="V3942" i="1"/>
  <c r="L3943" i="1"/>
  <c r="V3943" i="1"/>
  <c r="L3944" i="1"/>
  <c r="V3944" i="1"/>
  <c r="L3945" i="1"/>
  <c r="V3945" i="1"/>
  <c r="L3946" i="1"/>
  <c r="V3946" i="1"/>
  <c r="L3947" i="1"/>
  <c r="V3947" i="1"/>
  <c r="L3948" i="1"/>
  <c r="V3948" i="1"/>
  <c r="L3949" i="1"/>
  <c r="V3949" i="1"/>
  <c r="L3950" i="1"/>
  <c r="V3950" i="1"/>
  <c r="L3951" i="1"/>
  <c r="V3951" i="1"/>
  <c r="L3952" i="1"/>
  <c r="V3952" i="1"/>
  <c r="L3953" i="1"/>
  <c r="V3953" i="1"/>
  <c r="L3954" i="1"/>
  <c r="V3954" i="1"/>
  <c r="L3955" i="1"/>
  <c r="V3955" i="1"/>
  <c r="L3956" i="1"/>
  <c r="V3956" i="1"/>
  <c r="L3957" i="1"/>
  <c r="V3957" i="1"/>
  <c r="L3958" i="1"/>
  <c r="V3958" i="1"/>
  <c r="L3959" i="1"/>
  <c r="V3959" i="1"/>
  <c r="L3960" i="1"/>
  <c r="V3960" i="1"/>
  <c r="L3961" i="1"/>
  <c r="V3961" i="1"/>
  <c r="L3962" i="1"/>
  <c r="V3962" i="1"/>
  <c r="L3963" i="1"/>
  <c r="V3963" i="1"/>
  <c r="L3964" i="1"/>
  <c r="V3964" i="1"/>
  <c r="L3965" i="1"/>
  <c r="V3965" i="1"/>
  <c r="L3966" i="1"/>
  <c r="V3966" i="1"/>
  <c r="L3967" i="1"/>
  <c r="V3967" i="1"/>
  <c r="L3968" i="1"/>
  <c r="V3968" i="1"/>
  <c r="L3969" i="1"/>
  <c r="V3969" i="1"/>
  <c r="L3970" i="1"/>
  <c r="V3970" i="1"/>
  <c r="L3971" i="1"/>
  <c r="V3971" i="1"/>
  <c r="L3972" i="1"/>
  <c r="V3972" i="1"/>
  <c r="L3973" i="1"/>
  <c r="V3973" i="1"/>
  <c r="L3974" i="1"/>
  <c r="V3974" i="1"/>
  <c r="L3975" i="1"/>
  <c r="V3975" i="1"/>
  <c r="L3976" i="1"/>
  <c r="V3976" i="1"/>
  <c r="L3977" i="1"/>
  <c r="V3977" i="1"/>
  <c r="L3978" i="1"/>
  <c r="V3978" i="1"/>
  <c r="L3979" i="1"/>
  <c r="V3979" i="1"/>
  <c r="L3980" i="1"/>
  <c r="V3980" i="1"/>
  <c r="L3981" i="1"/>
  <c r="V3981" i="1"/>
  <c r="L3982" i="1"/>
  <c r="V3982" i="1"/>
  <c r="L3983" i="1"/>
  <c r="V3983" i="1"/>
  <c r="L3984" i="1"/>
  <c r="V3984" i="1"/>
  <c r="L3985" i="1"/>
  <c r="V3985" i="1"/>
  <c r="L3986" i="1"/>
  <c r="V3986" i="1"/>
  <c r="L3987" i="1"/>
  <c r="V3987" i="1"/>
  <c r="L3988" i="1"/>
  <c r="V3988" i="1"/>
  <c r="L3989" i="1"/>
  <c r="V3989" i="1"/>
  <c r="L3990" i="1"/>
  <c r="V3990" i="1"/>
  <c r="L3991" i="1"/>
  <c r="V3991" i="1"/>
  <c r="L3992" i="1"/>
  <c r="V3992" i="1"/>
  <c r="L3993" i="1"/>
  <c r="V3993" i="1"/>
  <c r="L3994" i="1"/>
  <c r="V3994" i="1"/>
  <c r="L3995" i="1"/>
  <c r="V3995" i="1"/>
  <c r="L3996" i="1"/>
  <c r="V3996" i="1"/>
  <c r="L3997" i="1"/>
  <c r="V3997" i="1"/>
  <c r="L3998" i="1"/>
  <c r="V3998" i="1"/>
  <c r="L3999" i="1"/>
  <c r="V3999" i="1"/>
  <c r="L4000" i="1"/>
  <c r="V4000" i="1"/>
  <c r="L4001" i="1"/>
  <c r="V4001" i="1"/>
  <c r="L4002" i="1"/>
  <c r="V4002" i="1"/>
  <c r="L4003" i="1"/>
  <c r="V4003" i="1"/>
  <c r="L4004" i="1"/>
  <c r="V4004" i="1"/>
  <c r="L4005" i="1"/>
  <c r="V4005" i="1"/>
  <c r="L4006" i="1"/>
  <c r="V4006" i="1"/>
  <c r="L4007" i="1"/>
  <c r="V4007" i="1"/>
  <c r="L4008" i="1"/>
  <c r="V4008" i="1"/>
  <c r="L4009" i="1"/>
  <c r="V4009" i="1"/>
  <c r="L4010" i="1"/>
  <c r="V4010" i="1"/>
  <c r="L4011" i="1"/>
  <c r="V4011" i="1"/>
  <c r="L4012" i="1"/>
  <c r="V4012" i="1"/>
  <c r="L4013" i="1"/>
  <c r="V4013" i="1"/>
  <c r="L4014" i="1"/>
  <c r="V4014" i="1"/>
  <c r="L4015" i="1"/>
  <c r="V4015" i="1"/>
  <c r="L4016" i="1"/>
  <c r="V4016" i="1"/>
  <c r="L4017" i="1"/>
  <c r="V4017" i="1"/>
  <c r="L4018" i="1"/>
  <c r="V4018" i="1"/>
  <c r="L4019" i="1"/>
  <c r="V4019" i="1"/>
  <c r="L4020" i="1"/>
  <c r="V4020" i="1"/>
  <c r="L4021" i="1"/>
  <c r="V4021" i="1"/>
  <c r="L4022" i="1"/>
  <c r="V4022" i="1"/>
  <c r="L4023" i="1"/>
  <c r="V4023" i="1"/>
  <c r="L4024" i="1"/>
  <c r="V4024" i="1"/>
  <c r="L4025" i="1"/>
  <c r="V4025" i="1"/>
  <c r="L4026" i="1"/>
  <c r="V4026" i="1"/>
  <c r="L4027" i="1"/>
  <c r="V4027" i="1"/>
  <c r="L4028" i="1"/>
  <c r="V4028" i="1"/>
  <c r="L4029" i="1"/>
  <c r="V4029" i="1"/>
  <c r="L4030" i="1"/>
  <c r="V4030" i="1"/>
  <c r="L4031" i="1"/>
  <c r="V4031" i="1"/>
  <c r="L4032" i="1"/>
  <c r="V4032" i="1"/>
  <c r="L4033" i="1"/>
  <c r="V4033" i="1"/>
  <c r="L4034" i="1"/>
  <c r="V4034" i="1"/>
  <c r="L4035" i="1"/>
  <c r="V4035" i="1"/>
  <c r="L4036" i="1"/>
  <c r="V4036" i="1"/>
  <c r="L4037" i="1"/>
  <c r="V4037" i="1"/>
  <c r="L4038" i="1"/>
  <c r="V4038" i="1"/>
  <c r="L4039" i="1"/>
  <c r="V4039" i="1"/>
  <c r="L4040" i="1"/>
  <c r="V4040" i="1"/>
  <c r="L4041" i="1"/>
  <c r="V4041" i="1"/>
  <c r="L4042" i="1"/>
  <c r="V4042" i="1"/>
  <c r="L4043" i="1"/>
  <c r="V4043" i="1"/>
  <c r="L4044" i="1"/>
  <c r="V4044" i="1"/>
  <c r="L4045" i="1"/>
  <c r="V4045" i="1"/>
  <c r="L4046" i="1"/>
  <c r="V4046" i="1"/>
  <c r="L4047" i="1"/>
  <c r="V4047" i="1"/>
  <c r="L4048" i="1"/>
  <c r="V4048" i="1"/>
  <c r="L4049" i="1"/>
  <c r="V4049" i="1"/>
  <c r="L4050" i="1"/>
  <c r="V4050" i="1"/>
  <c r="L4051" i="1"/>
  <c r="V4051" i="1"/>
  <c r="L4052" i="1"/>
  <c r="V4052" i="1"/>
  <c r="L4053" i="1"/>
  <c r="V4053" i="1"/>
  <c r="L4054" i="1"/>
  <c r="V4054" i="1"/>
  <c r="L4055" i="1"/>
  <c r="V4055" i="1"/>
  <c r="L4056" i="1"/>
  <c r="V4056" i="1"/>
  <c r="L4057" i="1"/>
  <c r="V4057" i="1"/>
  <c r="L4058" i="1"/>
  <c r="V4058" i="1"/>
  <c r="L4059" i="1"/>
  <c r="V4059" i="1"/>
  <c r="L4060" i="1"/>
  <c r="V4060" i="1"/>
  <c r="L4061" i="1"/>
  <c r="V4061" i="1"/>
  <c r="L4062" i="1"/>
  <c r="V4062" i="1"/>
  <c r="L4063" i="1"/>
  <c r="V4063" i="1"/>
  <c r="L4064" i="1"/>
  <c r="V4064" i="1"/>
  <c r="L4065" i="1"/>
  <c r="V4065" i="1"/>
  <c r="L4066" i="1"/>
  <c r="V4066" i="1"/>
  <c r="L4067" i="1"/>
  <c r="V4067" i="1"/>
  <c r="L4068" i="1"/>
  <c r="V4068" i="1"/>
  <c r="L4069" i="1"/>
  <c r="V4069" i="1"/>
  <c r="L4070" i="1"/>
  <c r="V4070" i="1"/>
  <c r="L4071" i="1"/>
  <c r="V4071" i="1"/>
  <c r="L4072" i="1"/>
  <c r="V4072" i="1"/>
  <c r="L4073" i="1"/>
  <c r="V4073" i="1"/>
  <c r="L4074" i="1"/>
  <c r="V4074" i="1"/>
  <c r="L4075" i="1"/>
  <c r="V4075" i="1"/>
  <c r="L4076" i="1"/>
  <c r="V4076" i="1"/>
  <c r="L4077" i="1"/>
  <c r="V4077" i="1"/>
  <c r="L4078" i="1"/>
  <c r="V4078" i="1"/>
  <c r="L4079" i="1"/>
  <c r="V4079" i="1"/>
  <c r="L4080" i="1"/>
  <c r="V4080" i="1"/>
  <c r="L4081" i="1"/>
  <c r="V4081" i="1"/>
  <c r="L4082" i="1"/>
  <c r="V4082" i="1"/>
  <c r="L4083" i="1"/>
  <c r="V4083" i="1"/>
  <c r="L4084" i="1"/>
  <c r="V4084" i="1"/>
  <c r="L4085" i="1"/>
  <c r="V4085" i="1"/>
  <c r="L4086" i="1"/>
  <c r="V4086" i="1"/>
  <c r="L4087" i="1"/>
  <c r="V4087" i="1"/>
  <c r="L4088" i="1"/>
  <c r="V4088" i="1"/>
  <c r="L4089" i="1"/>
  <c r="V4089" i="1"/>
  <c r="L4090" i="1"/>
  <c r="V4090" i="1"/>
  <c r="L4091" i="1"/>
  <c r="V4091" i="1"/>
  <c r="L4092" i="1"/>
  <c r="V4092" i="1"/>
  <c r="L4093" i="1"/>
  <c r="V4093" i="1"/>
  <c r="L4094" i="1"/>
  <c r="V4094" i="1"/>
  <c r="L4095" i="1"/>
  <c r="V4095" i="1"/>
  <c r="L4096" i="1"/>
  <c r="V4096" i="1"/>
  <c r="L4097" i="1"/>
  <c r="V4097" i="1"/>
  <c r="L4098" i="1"/>
  <c r="V4098" i="1"/>
  <c r="L4099" i="1"/>
  <c r="V4099" i="1"/>
  <c r="L4100" i="1"/>
  <c r="V4100" i="1"/>
  <c r="L4101" i="1"/>
  <c r="V4101" i="1"/>
  <c r="L4102" i="1"/>
  <c r="V4102" i="1"/>
  <c r="L4103" i="1"/>
  <c r="V4103" i="1"/>
  <c r="L4104" i="1"/>
  <c r="V4104" i="1"/>
  <c r="L4105" i="1"/>
  <c r="V4105" i="1"/>
  <c r="L4106" i="1"/>
  <c r="V4106" i="1"/>
  <c r="L4107" i="1"/>
  <c r="V4107" i="1"/>
  <c r="L4108" i="1"/>
  <c r="V4108" i="1"/>
  <c r="L4109" i="1"/>
  <c r="V4109" i="1"/>
  <c r="L4110" i="1"/>
  <c r="V4110" i="1"/>
  <c r="L4111" i="1"/>
  <c r="V4111" i="1"/>
  <c r="L4112" i="1"/>
  <c r="V4112" i="1"/>
  <c r="L4113" i="1"/>
  <c r="V4113" i="1"/>
  <c r="L4114" i="1"/>
  <c r="V4114" i="1"/>
  <c r="L4115" i="1"/>
  <c r="V4115" i="1"/>
  <c r="L2" i="1"/>
  <c r="V2" i="1"/>
  <c r="K3" i="1"/>
  <c r="U3" i="1"/>
  <c r="K4" i="1"/>
  <c r="U4" i="1"/>
  <c r="K5" i="1"/>
  <c r="U5" i="1"/>
  <c r="K6" i="1"/>
  <c r="U6" i="1"/>
  <c r="K7" i="1"/>
  <c r="U7" i="1"/>
  <c r="K8" i="1"/>
  <c r="U8" i="1"/>
  <c r="K9" i="1"/>
  <c r="U9" i="1"/>
  <c r="K10" i="1"/>
  <c r="U10" i="1"/>
  <c r="K11" i="1"/>
  <c r="U11" i="1"/>
  <c r="K12" i="1"/>
  <c r="U12" i="1"/>
  <c r="K13" i="1"/>
  <c r="U13" i="1"/>
  <c r="K14" i="1"/>
  <c r="U14" i="1"/>
  <c r="K15" i="1"/>
  <c r="U15" i="1"/>
  <c r="K16" i="1"/>
  <c r="U16" i="1"/>
  <c r="K17" i="1"/>
  <c r="U17" i="1"/>
  <c r="K18" i="1"/>
  <c r="U18" i="1"/>
  <c r="K19" i="1"/>
  <c r="U19" i="1"/>
  <c r="K20" i="1"/>
  <c r="U20" i="1"/>
  <c r="K21" i="1"/>
  <c r="U21" i="1"/>
  <c r="K22" i="1"/>
  <c r="U22" i="1"/>
  <c r="K23" i="1"/>
  <c r="U23" i="1"/>
  <c r="K24" i="1"/>
  <c r="U24" i="1"/>
  <c r="K25" i="1"/>
  <c r="U25" i="1"/>
  <c r="K26" i="1"/>
  <c r="U26" i="1"/>
  <c r="K27" i="1"/>
  <c r="U27" i="1"/>
  <c r="K28" i="1"/>
  <c r="U28" i="1"/>
  <c r="K29" i="1"/>
  <c r="U29" i="1"/>
  <c r="K30" i="1"/>
  <c r="U30" i="1"/>
  <c r="K31" i="1"/>
  <c r="U31" i="1"/>
  <c r="K32" i="1"/>
  <c r="U32" i="1"/>
  <c r="K33" i="1"/>
  <c r="U33" i="1"/>
  <c r="K34" i="1"/>
  <c r="U34" i="1"/>
  <c r="K35" i="1"/>
  <c r="U35" i="1"/>
  <c r="K36" i="1"/>
  <c r="U36" i="1"/>
  <c r="K37" i="1"/>
  <c r="U37" i="1"/>
  <c r="K38" i="1"/>
  <c r="U38" i="1"/>
  <c r="K39" i="1"/>
  <c r="U39" i="1"/>
  <c r="K40" i="1"/>
  <c r="U40" i="1"/>
  <c r="K41" i="1"/>
  <c r="U41" i="1"/>
  <c r="K42" i="1"/>
  <c r="U42" i="1"/>
  <c r="K43" i="1"/>
  <c r="U43" i="1"/>
  <c r="K44" i="1"/>
  <c r="U44" i="1"/>
  <c r="K45" i="1"/>
  <c r="U45" i="1"/>
  <c r="K46" i="1"/>
  <c r="U46" i="1"/>
  <c r="K47" i="1"/>
  <c r="U47" i="1"/>
  <c r="K48" i="1"/>
  <c r="U48" i="1"/>
  <c r="K49" i="1"/>
  <c r="U49" i="1"/>
  <c r="K50" i="1"/>
  <c r="U50" i="1"/>
  <c r="K51" i="1"/>
  <c r="U51" i="1"/>
  <c r="K52" i="1"/>
  <c r="U52" i="1"/>
  <c r="K53" i="1"/>
  <c r="U53" i="1"/>
  <c r="K54" i="1"/>
  <c r="U54" i="1"/>
  <c r="K55" i="1"/>
  <c r="U55" i="1"/>
  <c r="K56" i="1"/>
  <c r="U56" i="1"/>
  <c r="K57" i="1"/>
  <c r="U57" i="1"/>
  <c r="K58" i="1"/>
  <c r="U58" i="1"/>
  <c r="K59" i="1"/>
  <c r="U59" i="1"/>
  <c r="K60" i="1"/>
  <c r="U60" i="1"/>
  <c r="K61" i="1"/>
  <c r="U61" i="1"/>
  <c r="K62" i="1"/>
  <c r="U62" i="1"/>
  <c r="K63" i="1"/>
  <c r="U63" i="1"/>
  <c r="K64" i="1"/>
  <c r="U64" i="1"/>
  <c r="K65" i="1"/>
  <c r="U65" i="1"/>
  <c r="K66" i="1"/>
  <c r="U66" i="1"/>
  <c r="K67" i="1"/>
  <c r="U67" i="1"/>
  <c r="K68" i="1"/>
  <c r="U68" i="1"/>
  <c r="K69" i="1"/>
  <c r="U69" i="1"/>
  <c r="K70" i="1"/>
  <c r="U70" i="1"/>
  <c r="K71" i="1"/>
  <c r="U71" i="1"/>
  <c r="K72" i="1"/>
  <c r="U72" i="1"/>
  <c r="K73" i="1"/>
  <c r="U73" i="1"/>
  <c r="K74" i="1"/>
  <c r="U74" i="1"/>
  <c r="K75" i="1"/>
  <c r="U75" i="1"/>
  <c r="K76" i="1"/>
  <c r="U76" i="1"/>
  <c r="K77" i="1"/>
  <c r="U77" i="1"/>
  <c r="K78" i="1"/>
  <c r="U78" i="1"/>
  <c r="K79" i="1"/>
  <c r="U79" i="1"/>
  <c r="K80" i="1"/>
  <c r="U80" i="1"/>
  <c r="K81" i="1"/>
  <c r="U81" i="1"/>
  <c r="K82" i="1"/>
  <c r="U82" i="1"/>
  <c r="K83" i="1"/>
  <c r="U83" i="1"/>
  <c r="K84" i="1"/>
  <c r="U84" i="1"/>
  <c r="K85" i="1"/>
  <c r="U85" i="1"/>
  <c r="K86" i="1"/>
  <c r="U86" i="1"/>
  <c r="K87" i="1"/>
  <c r="U87" i="1"/>
  <c r="K88" i="1"/>
  <c r="U88" i="1"/>
  <c r="K89" i="1"/>
  <c r="U89" i="1"/>
  <c r="K90" i="1"/>
  <c r="U90" i="1"/>
  <c r="K91" i="1"/>
  <c r="U91" i="1"/>
  <c r="K92" i="1"/>
  <c r="U92" i="1"/>
  <c r="K93" i="1"/>
  <c r="U93" i="1"/>
  <c r="K94" i="1"/>
  <c r="U94" i="1"/>
  <c r="K95" i="1"/>
  <c r="U95" i="1"/>
  <c r="K96" i="1"/>
  <c r="U96" i="1"/>
  <c r="K97" i="1"/>
  <c r="U97" i="1"/>
  <c r="K98" i="1"/>
  <c r="U98" i="1"/>
  <c r="K99" i="1"/>
  <c r="U99" i="1"/>
  <c r="K100" i="1"/>
  <c r="U100" i="1"/>
  <c r="K101" i="1"/>
  <c r="U101" i="1"/>
  <c r="K102" i="1"/>
  <c r="U102" i="1"/>
  <c r="K103" i="1"/>
  <c r="U103" i="1"/>
  <c r="K104" i="1"/>
  <c r="U104" i="1"/>
  <c r="K105" i="1"/>
  <c r="U105" i="1"/>
  <c r="K106" i="1"/>
  <c r="U106" i="1"/>
  <c r="K107" i="1"/>
  <c r="U107" i="1"/>
  <c r="K108" i="1"/>
  <c r="U108" i="1"/>
  <c r="K109" i="1"/>
  <c r="U109" i="1"/>
  <c r="K110" i="1"/>
  <c r="U110" i="1"/>
  <c r="K111" i="1"/>
  <c r="U111" i="1"/>
  <c r="K112" i="1"/>
  <c r="U112" i="1"/>
  <c r="K113" i="1"/>
  <c r="U113" i="1"/>
  <c r="K114" i="1"/>
  <c r="U114" i="1"/>
  <c r="K115" i="1"/>
  <c r="U115" i="1"/>
  <c r="K116" i="1"/>
  <c r="U116" i="1"/>
  <c r="K117" i="1"/>
  <c r="U117" i="1"/>
  <c r="K118" i="1"/>
  <c r="U118" i="1"/>
  <c r="K119" i="1"/>
  <c r="U119" i="1"/>
  <c r="K120" i="1"/>
  <c r="U120" i="1"/>
  <c r="K121" i="1"/>
  <c r="U121" i="1"/>
  <c r="K122" i="1"/>
  <c r="U122" i="1"/>
  <c r="K123" i="1"/>
  <c r="U123" i="1"/>
  <c r="K124" i="1"/>
  <c r="U124" i="1"/>
  <c r="K125" i="1"/>
  <c r="U125" i="1"/>
  <c r="K126" i="1"/>
  <c r="U126" i="1"/>
  <c r="K127" i="1"/>
  <c r="U127" i="1"/>
  <c r="K128" i="1"/>
  <c r="U128" i="1"/>
  <c r="K129" i="1"/>
  <c r="U129" i="1"/>
  <c r="K130" i="1"/>
  <c r="U130" i="1"/>
  <c r="K131" i="1"/>
  <c r="U131" i="1"/>
  <c r="K132" i="1"/>
  <c r="U132" i="1"/>
  <c r="K133" i="1"/>
  <c r="U133" i="1"/>
  <c r="K134" i="1"/>
  <c r="U134" i="1"/>
  <c r="K135" i="1"/>
  <c r="U135" i="1"/>
  <c r="K136" i="1"/>
  <c r="U136" i="1"/>
  <c r="K137" i="1"/>
  <c r="U137" i="1"/>
  <c r="K138" i="1"/>
  <c r="U138" i="1"/>
  <c r="K139" i="1"/>
  <c r="U139" i="1"/>
  <c r="K140" i="1"/>
  <c r="U140" i="1"/>
  <c r="K141" i="1"/>
  <c r="U141" i="1"/>
  <c r="K142" i="1"/>
  <c r="U142" i="1"/>
  <c r="K143" i="1"/>
  <c r="U143" i="1"/>
  <c r="K144" i="1"/>
  <c r="U144" i="1"/>
  <c r="K145" i="1"/>
  <c r="U145" i="1"/>
  <c r="K146" i="1"/>
  <c r="U146" i="1"/>
  <c r="K147" i="1"/>
  <c r="U147" i="1"/>
  <c r="K148" i="1"/>
  <c r="U148" i="1"/>
  <c r="K149" i="1"/>
  <c r="U149" i="1"/>
  <c r="K150" i="1"/>
  <c r="U150" i="1"/>
  <c r="K151" i="1"/>
  <c r="U151" i="1"/>
  <c r="K152" i="1"/>
  <c r="U152" i="1"/>
  <c r="K153" i="1"/>
  <c r="U153" i="1"/>
  <c r="K154" i="1"/>
  <c r="U154" i="1"/>
  <c r="K155" i="1"/>
  <c r="U155" i="1"/>
  <c r="K156" i="1"/>
  <c r="U156" i="1"/>
  <c r="K157" i="1"/>
  <c r="U157" i="1"/>
  <c r="K158" i="1"/>
  <c r="U158" i="1"/>
  <c r="K159" i="1"/>
  <c r="U159" i="1"/>
  <c r="K160" i="1"/>
  <c r="U160" i="1"/>
  <c r="K161" i="1"/>
  <c r="U161" i="1"/>
  <c r="K162" i="1"/>
  <c r="U162" i="1"/>
  <c r="K163" i="1"/>
  <c r="U163" i="1"/>
  <c r="K164" i="1"/>
  <c r="U164" i="1"/>
  <c r="K165" i="1"/>
  <c r="U165" i="1"/>
  <c r="K166" i="1"/>
  <c r="U166" i="1"/>
  <c r="K167" i="1"/>
  <c r="U167" i="1"/>
  <c r="K168" i="1"/>
  <c r="U168" i="1"/>
  <c r="K169" i="1"/>
  <c r="U169" i="1"/>
  <c r="K170" i="1"/>
  <c r="U170" i="1"/>
  <c r="K171" i="1"/>
  <c r="U171" i="1"/>
  <c r="K172" i="1"/>
  <c r="U172" i="1"/>
  <c r="K173" i="1"/>
  <c r="U173" i="1"/>
  <c r="K174" i="1"/>
  <c r="U174" i="1"/>
  <c r="K175" i="1"/>
  <c r="U175" i="1"/>
  <c r="K176" i="1"/>
  <c r="U176" i="1"/>
  <c r="K177" i="1"/>
  <c r="U177" i="1"/>
  <c r="K178" i="1"/>
  <c r="U178" i="1"/>
  <c r="K179" i="1"/>
  <c r="U179" i="1"/>
  <c r="K180" i="1"/>
  <c r="U180" i="1"/>
  <c r="K181" i="1"/>
  <c r="U181" i="1"/>
  <c r="K182" i="1"/>
  <c r="U182" i="1"/>
  <c r="K183" i="1"/>
  <c r="U183" i="1"/>
  <c r="K184" i="1"/>
  <c r="U184" i="1"/>
  <c r="K185" i="1"/>
  <c r="U185" i="1"/>
  <c r="K186" i="1"/>
  <c r="U186" i="1"/>
  <c r="K187" i="1"/>
  <c r="U187" i="1"/>
  <c r="K188" i="1"/>
  <c r="U188" i="1"/>
  <c r="K189" i="1"/>
  <c r="U189" i="1"/>
  <c r="K190" i="1"/>
  <c r="U190" i="1"/>
  <c r="K191" i="1"/>
  <c r="U191" i="1"/>
  <c r="K192" i="1"/>
  <c r="U192" i="1"/>
  <c r="K193" i="1"/>
  <c r="U193" i="1"/>
  <c r="K194" i="1"/>
  <c r="U194" i="1"/>
  <c r="K195" i="1"/>
  <c r="U195" i="1"/>
  <c r="K196" i="1"/>
  <c r="U196" i="1"/>
  <c r="K197" i="1"/>
  <c r="U197" i="1"/>
  <c r="K198" i="1"/>
  <c r="U198" i="1"/>
  <c r="K199" i="1"/>
  <c r="U199" i="1"/>
  <c r="K200" i="1"/>
  <c r="U200" i="1"/>
  <c r="K201" i="1"/>
  <c r="U201" i="1"/>
  <c r="K202" i="1"/>
  <c r="U202" i="1"/>
  <c r="K203" i="1"/>
  <c r="U203" i="1"/>
  <c r="K204" i="1"/>
  <c r="U204" i="1"/>
  <c r="K205" i="1"/>
  <c r="U205" i="1"/>
  <c r="K206" i="1"/>
  <c r="U206" i="1"/>
  <c r="K207" i="1"/>
  <c r="U207" i="1"/>
  <c r="K208" i="1"/>
  <c r="U208" i="1"/>
  <c r="K209" i="1"/>
  <c r="U209" i="1"/>
  <c r="K210" i="1"/>
  <c r="U210" i="1"/>
  <c r="K211" i="1"/>
  <c r="U211" i="1"/>
  <c r="K212" i="1"/>
  <c r="U212" i="1"/>
  <c r="K213" i="1"/>
  <c r="U213" i="1"/>
  <c r="K214" i="1"/>
  <c r="U214" i="1"/>
  <c r="K215" i="1"/>
  <c r="U215" i="1"/>
  <c r="K216" i="1"/>
  <c r="U216" i="1"/>
  <c r="K217" i="1"/>
  <c r="U217" i="1"/>
  <c r="K218" i="1"/>
  <c r="U218" i="1"/>
  <c r="K219" i="1"/>
  <c r="U219" i="1"/>
  <c r="K220" i="1"/>
  <c r="U220" i="1"/>
  <c r="K221" i="1"/>
  <c r="U221" i="1"/>
  <c r="K222" i="1"/>
  <c r="U222" i="1"/>
  <c r="K223" i="1"/>
  <c r="U223" i="1"/>
  <c r="K224" i="1"/>
  <c r="U224" i="1"/>
  <c r="K225" i="1"/>
  <c r="U225" i="1"/>
  <c r="K226" i="1"/>
  <c r="U226" i="1"/>
  <c r="K227" i="1"/>
  <c r="U227" i="1"/>
  <c r="K228" i="1"/>
  <c r="U228" i="1"/>
  <c r="K229" i="1"/>
  <c r="U229" i="1"/>
  <c r="K230" i="1"/>
  <c r="U230" i="1"/>
  <c r="K231" i="1"/>
  <c r="U231" i="1"/>
  <c r="K232" i="1"/>
  <c r="U232" i="1"/>
  <c r="K233" i="1"/>
  <c r="U233" i="1"/>
  <c r="K234" i="1"/>
  <c r="U234" i="1"/>
  <c r="K235" i="1"/>
  <c r="U235" i="1"/>
  <c r="K236" i="1"/>
  <c r="U236" i="1"/>
  <c r="K237" i="1"/>
  <c r="U237" i="1"/>
  <c r="K238" i="1"/>
  <c r="U238" i="1"/>
  <c r="K239" i="1"/>
  <c r="U239" i="1"/>
  <c r="K240" i="1"/>
  <c r="U240" i="1"/>
  <c r="K241" i="1"/>
  <c r="U241" i="1"/>
  <c r="K242" i="1"/>
  <c r="U242" i="1"/>
  <c r="K243" i="1"/>
  <c r="U243" i="1"/>
  <c r="K244" i="1"/>
  <c r="U244" i="1"/>
  <c r="K245" i="1"/>
  <c r="U245" i="1"/>
  <c r="K246" i="1"/>
  <c r="U246" i="1"/>
  <c r="K247" i="1"/>
  <c r="U247" i="1"/>
  <c r="K248" i="1"/>
  <c r="U248" i="1"/>
  <c r="K249" i="1"/>
  <c r="U249" i="1"/>
  <c r="K250" i="1"/>
  <c r="U250" i="1"/>
  <c r="K251" i="1"/>
  <c r="U251" i="1"/>
  <c r="K252" i="1"/>
  <c r="U252" i="1"/>
  <c r="K253" i="1"/>
  <c r="U253" i="1"/>
  <c r="K254" i="1"/>
  <c r="U254" i="1"/>
  <c r="K255" i="1"/>
  <c r="U255" i="1"/>
  <c r="K256" i="1"/>
  <c r="U256" i="1"/>
  <c r="K257" i="1"/>
  <c r="U257" i="1"/>
  <c r="K258" i="1"/>
  <c r="U258" i="1"/>
  <c r="K259" i="1"/>
  <c r="U259" i="1"/>
  <c r="K260" i="1"/>
  <c r="U260" i="1"/>
  <c r="K261" i="1"/>
  <c r="U261" i="1"/>
  <c r="K262" i="1"/>
  <c r="U262" i="1"/>
  <c r="K263" i="1"/>
  <c r="U263" i="1"/>
  <c r="K264" i="1"/>
  <c r="U264" i="1"/>
  <c r="K265" i="1"/>
  <c r="U265" i="1"/>
  <c r="K266" i="1"/>
  <c r="U266" i="1"/>
  <c r="K267" i="1"/>
  <c r="U267" i="1"/>
  <c r="K268" i="1"/>
  <c r="U268" i="1"/>
  <c r="K269" i="1"/>
  <c r="U269" i="1"/>
  <c r="K270" i="1"/>
  <c r="U270" i="1"/>
  <c r="K271" i="1"/>
  <c r="U271" i="1"/>
  <c r="K272" i="1"/>
  <c r="U272" i="1"/>
  <c r="K273" i="1"/>
  <c r="U273" i="1"/>
  <c r="K274" i="1"/>
  <c r="U274" i="1"/>
  <c r="K275" i="1"/>
  <c r="U275" i="1"/>
  <c r="K276" i="1"/>
  <c r="U276" i="1"/>
  <c r="K277" i="1"/>
  <c r="U277" i="1"/>
  <c r="K278" i="1"/>
  <c r="U278" i="1"/>
  <c r="K279" i="1"/>
  <c r="U279" i="1"/>
  <c r="K280" i="1"/>
  <c r="U280" i="1"/>
  <c r="K281" i="1"/>
  <c r="U281" i="1"/>
  <c r="K282" i="1"/>
  <c r="U282" i="1"/>
  <c r="K283" i="1"/>
  <c r="U283" i="1"/>
  <c r="K284" i="1"/>
  <c r="U284" i="1"/>
  <c r="K285" i="1"/>
  <c r="U285" i="1"/>
  <c r="K286" i="1"/>
  <c r="U286" i="1"/>
  <c r="K287" i="1"/>
  <c r="U287" i="1"/>
  <c r="K288" i="1"/>
  <c r="U288" i="1"/>
  <c r="K289" i="1"/>
  <c r="U289" i="1"/>
  <c r="K290" i="1"/>
  <c r="U290" i="1"/>
  <c r="K291" i="1"/>
  <c r="U291" i="1"/>
  <c r="K292" i="1"/>
  <c r="U292" i="1"/>
  <c r="K293" i="1"/>
  <c r="U293" i="1"/>
  <c r="K294" i="1"/>
  <c r="U294" i="1"/>
  <c r="K295" i="1"/>
  <c r="U295" i="1"/>
  <c r="K296" i="1"/>
  <c r="U296" i="1"/>
  <c r="K297" i="1"/>
  <c r="U297" i="1"/>
  <c r="K298" i="1"/>
  <c r="U298" i="1"/>
  <c r="K299" i="1"/>
  <c r="U299" i="1"/>
  <c r="K300" i="1"/>
  <c r="U300" i="1"/>
  <c r="K301" i="1"/>
  <c r="U301" i="1"/>
  <c r="K302" i="1"/>
  <c r="U302" i="1"/>
  <c r="K303" i="1"/>
  <c r="U303" i="1"/>
  <c r="K304" i="1"/>
  <c r="U304" i="1"/>
  <c r="K305" i="1"/>
  <c r="U305" i="1"/>
  <c r="K306" i="1"/>
  <c r="U306" i="1"/>
  <c r="K307" i="1"/>
  <c r="U307" i="1"/>
  <c r="K308" i="1"/>
  <c r="U308" i="1"/>
  <c r="K309" i="1"/>
  <c r="U309" i="1"/>
  <c r="K310" i="1"/>
  <c r="U310" i="1"/>
  <c r="K311" i="1"/>
  <c r="U311" i="1"/>
  <c r="K312" i="1"/>
  <c r="U312" i="1"/>
  <c r="K313" i="1"/>
  <c r="U313" i="1"/>
  <c r="K314" i="1"/>
  <c r="U314" i="1"/>
  <c r="K315" i="1"/>
  <c r="U315" i="1"/>
  <c r="K316" i="1"/>
  <c r="U316" i="1"/>
  <c r="K317" i="1"/>
  <c r="U317" i="1"/>
  <c r="K318" i="1"/>
  <c r="U318" i="1"/>
  <c r="K319" i="1"/>
  <c r="U319" i="1"/>
  <c r="K320" i="1"/>
  <c r="U320" i="1"/>
  <c r="K321" i="1"/>
  <c r="U321" i="1"/>
  <c r="K322" i="1"/>
  <c r="U322" i="1"/>
  <c r="K323" i="1"/>
  <c r="U323" i="1"/>
  <c r="K324" i="1"/>
  <c r="U324" i="1"/>
  <c r="K325" i="1"/>
  <c r="U325" i="1"/>
  <c r="K326" i="1"/>
  <c r="U326" i="1"/>
  <c r="K327" i="1"/>
  <c r="U327" i="1"/>
  <c r="K328" i="1"/>
  <c r="U328" i="1"/>
  <c r="K329" i="1"/>
  <c r="U329" i="1"/>
  <c r="K330" i="1"/>
  <c r="U330" i="1"/>
  <c r="K331" i="1"/>
  <c r="U331" i="1"/>
  <c r="K332" i="1"/>
  <c r="U332" i="1"/>
  <c r="K333" i="1"/>
  <c r="U333" i="1"/>
  <c r="K334" i="1"/>
  <c r="U334" i="1"/>
  <c r="K335" i="1"/>
  <c r="U335" i="1"/>
  <c r="K336" i="1"/>
  <c r="U336" i="1"/>
  <c r="K337" i="1"/>
  <c r="U337" i="1"/>
  <c r="K338" i="1"/>
  <c r="U338" i="1"/>
  <c r="K339" i="1"/>
  <c r="U339" i="1"/>
  <c r="K340" i="1"/>
  <c r="U340" i="1"/>
  <c r="K341" i="1"/>
  <c r="U341" i="1"/>
  <c r="K342" i="1"/>
  <c r="U342" i="1"/>
  <c r="K343" i="1"/>
  <c r="U343" i="1"/>
  <c r="K344" i="1"/>
  <c r="U344" i="1"/>
  <c r="K345" i="1"/>
  <c r="U345" i="1"/>
  <c r="K346" i="1"/>
  <c r="U346" i="1"/>
  <c r="K347" i="1"/>
  <c r="U347" i="1"/>
  <c r="K348" i="1"/>
  <c r="U348" i="1"/>
  <c r="K349" i="1"/>
  <c r="U349" i="1"/>
  <c r="K350" i="1"/>
  <c r="U350" i="1"/>
  <c r="K351" i="1"/>
  <c r="U351" i="1"/>
  <c r="K352" i="1"/>
  <c r="U352" i="1"/>
  <c r="K353" i="1"/>
  <c r="U353" i="1"/>
  <c r="K354" i="1"/>
  <c r="U354" i="1"/>
  <c r="K355" i="1"/>
  <c r="U355" i="1"/>
  <c r="K356" i="1"/>
  <c r="U356" i="1"/>
  <c r="K357" i="1"/>
  <c r="U357" i="1"/>
  <c r="K358" i="1"/>
  <c r="U358" i="1"/>
  <c r="K359" i="1"/>
  <c r="U359" i="1"/>
  <c r="K360" i="1"/>
  <c r="U360" i="1"/>
  <c r="K361" i="1"/>
  <c r="U361" i="1"/>
  <c r="K362" i="1"/>
  <c r="U362" i="1"/>
  <c r="K363" i="1"/>
  <c r="U363" i="1"/>
  <c r="K364" i="1"/>
  <c r="U364" i="1"/>
  <c r="K365" i="1"/>
  <c r="U365" i="1"/>
  <c r="K366" i="1"/>
  <c r="U366" i="1"/>
  <c r="K367" i="1"/>
  <c r="U367" i="1"/>
  <c r="K368" i="1"/>
  <c r="U368" i="1"/>
  <c r="K369" i="1"/>
  <c r="U369" i="1"/>
  <c r="K370" i="1"/>
  <c r="U370" i="1"/>
  <c r="K371" i="1"/>
  <c r="U371" i="1"/>
  <c r="K372" i="1"/>
  <c r="U372" i="1"/>
  <c r="K373" i="1"/>
  <c r="U373" i="1"/>
  <c r="K374" i="1"/>
  <c r="U374" i="1"/>
  <c r="K375" i="1"/>
  <c r="U375" i="1"/>
  <c r="K376" i="1"/>
  <c r="U376" i="1"/>
  <c r="K377" i="1"/>
  <c r="U377" i="1"/>
  <c r="K378" i="1"/>
  <c r="U378" i="1"/>
  <c r="K379" i="1"/>
  <c r="U379" i="1"/>
  <c r="K380" i="1"/>
  <c r="U380" i="1"/>
  <c r="K381" i="1"/>
  <c r="U381" i="1"/>
  <c r="K382" i="1"/>
  <c r="U382" i="1"/>
  <c r="K383" i="1"/>
  <c r="U383" i="1"/>
  <c r="K384" i="1"/>
  <c r="U384" i="1"/>
  <c r="K385" i="1"/>
  <c r="U385" i="1"/>
  <c r="K386" i="1"/>
  <c r="U386" i="1"/>
  <c r="K387" i="1"/>
  <c r="U387" i="1"/>
  <c r="K388" i="1"/>
  <c r="U388" i="1"/>
  <c r="K389" i="1"/>
  <c r="U389" i="1"/>
  <c r="K390" i="1"/>
  <c r="U390" i="1"/>
  <c r="K391" i="1"/>
  <c r="U391" i="1"/>
  <c r="K392" i="1"/>
  <c r="U392" i="1"/>
  <c r="K393" i="1"/>
  <c r="U393" i="1"/>
  <c r="K394" i="1"/>
  <c r="U394" i="1"/>
  <c r="K395" i="1"/>
  <c r="U395" i="1"/>
  <c r="K396" i="1"/>
  <c r="U396" i="1"/>
  <c r="K397" i="1"/>
  <c r="U397" i="1"/>
  <c r="K398" i="1"/>
  <c r="U398" i="1"/>
  <c r="K399" i="1"/>
  <c r="U399" i="1"/>
  <c r="K400" i="1"/>
  <c r="U400" i="1"/>
  <c r="K401" i="1"/>
  <c r="U401" i="1"/>
  <c r="K402" i="1"/>
  <c r="U402" i="1"/>
  <c r="K403" i="1"/>
  <c r="U403" i="1"/>
  <c r="K404" i="1"/>
  <c r="U404" i="1"/>
  <c r="K405" i="1"/>
  <c r="U405" i="1"/>
  <c r="K406" i="1"/>
  <c r="U406" i="1"/>
  <c r="K407" i="1"/>
  <c r="U407" i="1"/>
  <c r="K408" i="1"/>
  <c r="U408" i="1"/>
  <c r="K409" i="1"/>
  <c r="U409" i="1"/>
  <c r="K410" i="1"/>
  <c r="U410" i="1"/>
  <c r="K411" i="1"/>
  <c r="U411" i="1"/>
  <c r="K412" i="1"/>
  <c r="U412" i="1"/>
  <c r="K413" i="1"/>
  <c r="U413" i="1"/>
  <c r="K414" i="1"/>
  <c r="U414" i="1"/>
  <c r="K415" i="1"/>
  <c r="U415" i="1"/>
  <c r="K416" i="1"/>
  <c r="U416" i="1"/>
  <c r="K417" i="1"/>
  <c r="U417" i="1"/>
  <c r="K418" i="1"/>
  <c r="U418" i="1"/>
  <c r="K419" i="1"/>
  <c r="U419" i="1"/>
  <c r="K420" i="1"/>
  <c r="U420" i="1"/>
  <c r="K421" i="1"/>
  <c r="U421" i="1"/>
  <c r="K422" i="1"/>
  <c r="U422" i="1"/>
  <c r="K423" i="1"/>
  <c r="U423" i="1"/>
  <c r="K424" i="1"/>
  <c r="U424" i="1"/>
  <c r="K425" i="1"/>
  <c r="U425" i="1"/>
  <c r="K426" i="1"/>
  <c r="U426" i="1"/>
  <c r="K427" i="1"/>
  <c r="U427" i="1"/>
  <c r="K428" i="1"/>
  <c r="U428" i="1"/>
  <c r="K429" i="1"/>
  <c r="U429" i="1"/>
  <c r="K430" i="1"/>
  <c r="U430" i="1"/>
  <c r="K431" i="1"/>
  <c r="U431" i="1"/>
  <c r="K432" i="1"/>
  <c r="U432" i="1"/>
  <c r="K433" i="1"/>
  <c r="U433" i="1"/>
  <c r="K434" i="1"/>
  <c r="U434" i="1"/>
  <c r="K435" i="1"/>
  <c r="U435" i="1"/>
  <c r="K436" i="1"/>
  <c r="U436" i="1"/>
  <c r="K437" i="1"/>
  <c r="U437" i="1"/>
  <c r="K438" i="1"/>
  <c r="U438" i="1"/>
  <c r="K439" i="1"/>
  <c r="U439" i="1"/>
  <c r="K440" i="1"/>
  <c r="U440" i="1"/>
  <c r="K441" i="1"/>
  <c r="U441" i="1"/>
  <c r="K442" i="1"/>
  <c r="U442" i="1"/>
  <c r="K443" i="1"/>
  <c r="U443" i="1"/>
  <c r="K444" i="1"/>
  <c r="U444" i="1"/>
  <c r="K445" i="1"/>
  <c r="U445" i="1"/>
  <c r="K446" i="1"/>
  <c r="U446" i="1"/>
  <c r="K447" i="1"/>
  <c r="U447" i="1"/>
  <c r="K448" i="1"/>
  <c r="U448" i="1"/>
  <c r="K449" i="1"/>
  <c r="U449" i="1"/>
  <c r="K450" i="1"/>
  <c r="U450" i="1"/>
  <c r="K451" i="1"/>
  <c r="U451" i="1"/>
  <c r="K452" i="1"/>
  <c r="U452" i="1"/>
  <c r="K453" i="1"/>
  <c r="U453" i="1"/>
  <c r="K454" i="1"/>
  <c r="U454" i="1"/>
  <c r="K455" i="1"/>
  <c r="U455" i="1"/>
  <c r="K456" i="1"/>
  <c r="U456" i="1"/>
  <c r="K457" i="1"/>
  <c r="U457" i="1"/>
  <c r="K458" i="1"/>
  <c r="U458" i="1"/>
  <c r="K459" i="1"/>
  <c r="U459" i="1"/>
  <c r="K460" i="1"/>
  <c r="U460" i="1"/>
  <c r="K461" i="1"/>
  <c r="U461" i="1"/>
  <c r="K462" i="1"/>
  <c r="U462" i="1"/>
  <c r="K463" i="1"/>
  <c r="U463" i="1"/>
  <c r="K464" i="1"/>
  <c r="U464" i="1"/>
  <c r="K465" i="1"/>
  <c r="U465" i="1"/>
  <c r="K466" i="1"/>
  <c r="U466" i="1"/>
  <c r="K467" i="1"/>
  <c r="U467" i="1"/>
  <c r="K468" i="1"/>
  <c r="U468" i="1"/>
  <c r="K469" i="1"/>
  <c r="U469" i="1"/>
  <c r="K470" i="1"/>
  <c r="U470" i="1"/>
  <c r="K471" i="1"/>
  <c r="U471" i="1"/>
  <c r="K472" i="1"/>
  <c r="U472" i="1"/>
  <c r="K473" i="1"/>
  <c r="U473" i="1"/>
  <c r="K474" i="1"/>
  <c r="U474" i="1"/>
  <c r="K475" i="1"/>
  <c r="U475" i="1"/>
  <c r="K476" i="1"/>
  <c r="U476" i="1"/>
  <c r="K477" i="1"/>
  <c r="U477" i="1"/>
  <c r="K478" i="1"/>
  <c r="U478" i="1"/>
  <c r="K479" i="1"/>
  <c r="U479" i="1"/>
  <c r="K480" i="1"/>
  <c r="U480" i="1"/>
  <c r="K481" i="1"/>
  <c r="U481" i="1"/>
  <c r="K482" i="1"/>
  <c r="U482" i="1"/>
  <c r="K483" i="1"/>
  <c r="U483" i="1"/>
  <c r="K484" i="1"/>
  <c r="U484" i="1"/>
  <c r="K485" i="1"/>
  <c r="U485" i="1"/>
  <c r="K486" i="1"/>
  <c r="U486" i="1"/>
  <c r="K487" i="1"/>
  <c r="U487" i="1"/>
  <c r="K488" i="1"/>
  <c r="U488" i="1"/>
  <c r="K489" i="1"/>
  <c r="U489" i="1"/>
  <c r="K490" i="1"/>
  <c r="U490" i="1"/>
  <c r="K491" i="1"/>
  <c r="U491" i="1"/>
  <c r="K492" i="1"/>
  <c r="U492" i="1"/>
  <c r="K493" i="1"/>
  <c r="U493" i="1"/>
  <c r="K494" i="1"/>
  <c r="U494" i="1"/>
  <c r="K495" i="1"/>
  <c r="U495" i="1"/>
  <c r="K496" i="1"/>
  <c r="U496" i="1"/>
  <c r="K497" i="1"/>
  <c r="U497" i="1"/>
  <c r="K498" i="1"/>
  <c r="U498" i="1"/>
  <c r="K499" i="1"/>
  <c r="U499" i="1"/>
  <c r="K500" i="1"/>
  <c r="U500" i="1"/>
  <c r="K501" i="1"/>
  <c r="U501" i="1"/>
  <c r="K502" i="1"/>
  <c r="U502" i="1"/>
  <c r="K503" i="1"/>
  <c r="U503" i="1"/>
  <c r="K504" i="1"/>
  <c r="U504" i="1"/>
  <c r="K505" i="1"/>
  <c r="U505" i="1"/>
  <c r="K506" i="1"/>
  <c r="U506" i="1"/>
  <c r="K507" i="1"/>
  <c r="U507" i="1"/>
  <c r="K508" i="1"/>
  <c r="U508" i="1"/>
  <c r="K509" i="1"/>
  <c r="U509" i="1"/>
  <c r="K510" i="1"/>
  <c r="U510" i="1"/>
  <c r="K511" i="1"/>
  <c r="U511" i="1"/>
  <c r="K512" i="1"/>
  <c r="U512" i="1"/>
  <c r="K513" i="1"/>
  <c r="U513" i="1"/>
  <c r="K514" i="1"/>
  <c r="U514" i="1"/>
  <c r="K515" i="1"/>
  <c r="U515" i="1"/>
  <c r="K516" i="1"/>
  <c r="U516" i="1"/>
  <c r="K517" i="1"/>
  <c r="U517" i="1"/>
  <c r="K518" i="1"/>
  <c r="U518" i="1"/>
  <c r="K519" i="1"/>
  <c r="U519" i="1"/>
  <c r="K520" i="1"/>
  <c r="U520" i="1"/>
  <c r="K521" i="1"/>
  <c r="U521" i="1"/>
  <c r="K522" i="1"/>
  <c r="U522" i="1"/>
  <c r="K523" i="1"/>
  <c r="U523" i="1"/>
  <c r="K524" i="1"/>
  <c r="U524" i="1"/>
  <c r="K525" i="1"/>
  <c r="U525" i="1"/>
  <c r="K526" i="1"/>
  <c r="U526" i="1"/>
  <c r="K527" i="1"/>
  <c r="U527" i="1"/>
  <c r="K528" i="1"/>
  <c r="U528" i="1"/>
  <c r="K529" i="1"/>
  <c r="U529" i="1"/>
  <c r="K530" i="1"/>
  <c r="U530" i="1"/>
  <c r="K531" i="1"/>
  <c r="U531" i="1"/>
  <c r="K532" i="1"/>
  <c r="U532" i="1"/>
  <c r="K533" i="1"/>
  <c r="U533" i="1"/>
  <c r="K534" i="1"/>
  <c r="U534" i="1"/>
  <c r="K535" i="1"/>
  <c r="U535" i="1"/>
  <c r="K536" i="1"/>
  <c r="U536" i="1"/>
  <c r="K537" i="1"/>
  <c r="U537" i="1"/>
  <c r="K538" i="1"/>
  <c r="U538" i="1"/>
  <c r="K539" i="1"/>
  <c r="U539" i="1"/>
  <c r="K540" i="1"/>
  <c r="U540" i="1"/>
  <c r="K541" i="1"/>
  <c r="U541" i="1"/>
  <c r="K542" i="1"/>
  <c r="U542" i="1"/>
  <c r="K543" i="1"/>
  <c r="U543" i="1"/>
  <c r="K544" i="1"/>
  <c r="U544" i="1"/>
  <c r="K545" i="1"/>
  <c r="U545" i="1"/>
  <c r="K546" i="1"/>
  <c r="U546" i="1"/>
  <c r="K547" i="1"/>
  <c r="U547" i="1"/>
  <c r="K548" i="1"/>
  <c r="U548" i="1"/>
  <c r="K549" i="1"/>
  <c r="U549" i="1"/>
  <c r="K550" i="1"/>
  <c r="U550" i="1"/>
  <c r="K551" i="1"/>
  <c r="U551" i="1"/>
  <c r="K552" i="1"/>
  <c r="U552" i="1"/>
  <c r="K553" i="1"/>
  <c r="U553" i="1"/>
  <c r="K554" i="1"/>
  <c r="U554" i="1"/>
  <c r="K555" i="1"/>
  <c r="U555" i="1"/>
  <c r="K556" i="1"/>
  <c r="U556" i="1"/>
  <c r="K557" i="1"/>
  <c r="U557" i="1"/>
  <c r="K558" i="1"/>
  <c r="U558" i="1"/>
  <c r="K559" i="1"/>
  <c r="U559" i="1"/>
  <c r="K560" i="1"/>
  <c r="U560" i="1"/>
  <c r="K561" i="1"/>
  <c r="U561" i="1"/>
  <c r="K562" i="1"/>
  <c r="U562" i="1"/>
  <c r="K563" i="1"/>
  <c r="U563" i="1"/>
  <c r="K564" i="1"/>
  <c r="U564" i="1"/>
  <c r="K565" i="1"/>
  <c r="U565" i="1"/>
  <c r="K566" i="1"/>
  <c r="U566" i="1"/>
  <c r="K567" i="1"/>
  <c r="U567" i="1"/>
  <c r="K568" i="1"/>
  <c r="U568" i="1"/>
  <c r="K569" i="1"/>
  <c r="U569" i="1"/>
  <c r="K570" i="1"/>
  <c r="U570" i="1"/>
  <c r="K571" i="1"/>
  <c r="U571" i="1"/>
  <c r="K572" i="1"/>
  <c r="U572" i="1"/>
  <c r="K573" i="1"/>
  <c r="U573" i="1"/>
  <c r="K574" i="1"/>
  <c r="U574" i="1"/>
  <c r="K575" i="1"/>
  <c r="U575" i="1"/>
  <c r="K576" i="1"/>
  <c r="U576" i="1"/>
  <c r="K577" i="1"/>
  <c r="U577" i="1"/>
  <c r="K578" i="1"/>
  <c r="U578" i="1"/>
  <c r="K579" i="1"/>
  <c r="U579" i="1"/>
  <c r="K580" i="1"/>
  <c r="U580" i="1"/>
  <c r="K581" i="1"/>
  <c r="U581" i="1"/>
  <c r="K582" i="1"/>
  <c r="U582" i="1"/>
  <c r="K583" i="1"/>
  <c r="U583" i="1"/>
  <c r="K584" i="1"/>
  <c r="U584" i="1"/>
  <c r="K585" i="1"/>
  <c r="U585" i="1"/>
  <c r="K586" i="1"/>
  <c r="U586" i="1"/>
  <c r="K587" i="1"/>
  <c r="U587" i="1"/>
  <c r="K588" i="1"/>
  <c r="U588" i="1"/>
  <c r="K589" i="1"/>
  <c r="U589" i="1"/>
  <c r="K590" i="1"/>
  <c r="U590" i="1"/>
  <c r="K591" i="1"/>
  <c r="U591" i="1"/>
  <c r="K592" i="1"/>
  <c r="U592" i="1"/>
  <c r="K593" i="1"/>
  <c r="U593" i="1"/>
  <c r="K594" i="1"/>
  <c r="U594" i="1"/>
  <c r="K595" i="1"/>
  <c r="U595" i="1"/>
  <c r="K596" i="1"/>
  <c r="U596" i="1"/>
  <c r="K597" i="1"/>
  <c r="U597" i="1"/>
  <c r="K598" i="1"/>
  <c r="U598" i="1"/>
  <c r="K599" i="1"/>
  <c r="U599" i="1"/>
  <c r="K600" i="1"/>
  <c r="U600" i="1"/>
  <c r="K601" i="1"/>
  <c r="U601" i="1"/>
  <c r="K602" i="1"/>
  <c r="U602" i="1"/>
  <c r="K603" i="1"/>
  <c r="U603" i="1"/>
  <c r="K604" i="1"/>
  <c r="U604" i="1"/>
  <c r="K605" i="1"/>
  <c r="U605" i="1"/>
  <c r="K606" i="1"/>
  <c r="U606" i="1"/>
  <c r="K607" i="1"/>
  <c r="U607" i="1"/>
  <c r="K608" i="1"/>
  <c r="U608" i="1"/>
  <c r="K609" i="1"/>
  <c r="U609" i="1"/>
  <c r="K610" i="1"/>
  <c r="U610" i="1"/>
  <c r="K611" i="1"/>
  <c r="U611" i="1"/>
  <c r="K612" i="1"/>
  <c r="U612" i="1"/>
  <c r="K613" i="1"/>
  <c r="U613" i="1"/>
  <c r="K614" i="1"/>
  <c r="U614" i="1"/>
  <c r="K615" i="1"/>
  <c r="U615" i="1"/>
  <c r="K616" i="1"/>
  <c r="U616" i="1"/>
  <c r="K617" i="1"/>
  <c r="U617" i="1"/>
  <c r="K618" i="1"/>
  <c r="U618" i="1"/>
  <c r="K619" i="1"/>
  <c r="U619" i="1"/>
  <c r="K620" i="1"/>
  <c r="U620" i="1"/>
  <c r="K621" i="1"/>
  <c r="U621" i="1"/>
  <c r="K622" i="1"/>
  <c r="U622" i="1"/>
  <c r="K623" i="1"/>
  <c r="U623" i="1"/>
  <c r="K624" i="1"/>
  <c r="U624" i="1"/>
  <c r="K625" i="1"/>
  <c r="U625" i="1"/>
  <c r="K626" i="1"/>
  <c r="U626" i="1"/>
  <c r="K627" i="1"/>
  <c r="U627" i="1"/>
  <c r="K628" i="1"/>
  <c r="U628" i="1"/>
  <c r="K629" i="1"/>
  <c r="U629" i="1"/>
  <c r="K630" i="1"/>
  <c r="U630" i="1"/>
  <c r="K631" i="1"/>
  <c r="U631" i="1"/>
  <c r="K632" i="1"/>
  <c r="U632" i="1"/>
  <c r="K633" i="1"/>
  <c r="U633" i="1"/>
  <c r="K634" i="1"/>
  <c r="U634" i="1"/>
  <c r="K635" i="1"/>
  <c r="U635" i="1"/>
  <c r="K636" i="1"/>
  <c r="U636" i="1"/>
  <c r="K637" i="1"/>
  <c r="U637" i="1"/>
  <c r="K638" i="1"/>
  <c r="U638" i="1"/>
  <c r="K639" i="1"/>
  <c r="U639" i="1"/>
  <c r="K640" i="1"/>
  <c r="U640" i="1"/>
  <c r="K641" i="1"/>
  <c r="U641" i="1"/>
  <c r="K642" i="1"/>
  <c r="U642" i="1"/>
  <c r="K643" i="1"/>
  <c r="U643" i="1"/>
  <c r="K644" i="1"/>
  <c r="U644" i="1"/>
  <c r="K645" i="1"/>
  <c r="U645" i="1"/>
  <c r="K646" i="1"/>
  <c r="U646" i="1"/>
  <c r="K647" i="1"/>
  <c r="U647" i="1"/>
  <c r="K648" i="1"/>
  <c r="U648" i="1"/>
  <c r="K649" i="1"/>
  <c r="U649" i="1"/>
  <c r="K650" i="1"/>
  <c r="U650" i="1"/>
  <c r="K651" i="1"/>
  <c r="U651" i="1"/>
  <c r="K652" i="1"/>
  <c r="U652" i="1"/>
  <c r="K653" i="1"/>
  <c r="U653" i="1"/>
  <c r="K654" i="1"/>
  <c r="U654" i="1"/>
  <c r="K655" i="1"/>
  <c r="U655" i="1"/>
  <c r="K656" i="1"/>
  <c r="U656" i="1"/>
  <c r="K657" i="1"/>
  <c r="U657" i="1"/>
  <c r="K658" i="1"/>
  <c r="U658" i="1"/>
  <c r="K659" i="1"/>
  <c r="U659" i="1"/>
  <c r="K660" i="1"/>
  <c r="U660" i="1"/>
  <c r="K661" i="1"/>
  <c r="U661" i="1"/>
  <c r="K662" i="1"/>
  <c r="U662" i="1"/>
  <c r="K663" i="1"/>
  <c r="U663" i="1"/>
  <c r="K664" i="1"/>
  <c r="U664" i="1"/>
  <c r="K665" i="1"/>
  <c r="U665" i="1"/>
  <c r="K666" i="1"/>
  <c r="U666" i="1"/>
  <c r="K667" i="1"/>
  <c r="U667" i="1"/>
  <c r="K668" i="1"/>
  <c r="U668" i="1"/>
  <c r="K669" i="1"/>
  <c r="U669" i="1"/>
  <c r="K670" i="1"/>
  <c r="U670" i="1"/>
  <c r="K671" i="1"/>
  <c r="U671" i="1"/>
  <c r="K672" i="1"/>
  <c r="U672" i="1"/>
  <c r="K673" i="1"/>
  <c r="U673" i="1"/>
  <c r="K674" i="1"/>
  <c r="U674" i="1"/>
  <c r="K675" i="1"/>
  <c r="U675" i="1"/>
  <c r="K676" i="1"/>
  <c r="U676" i="1"/>
  <c r="K677" i="1"/>
  <c r="U677" i="1"/>
  <c r="K678" i="1"/>
  <c r="U678" i="1"/>
  <c r="K679" i="1"/>
  <c r="U679" i="1"/>
  <c r="K680" i="1"/>
  <c r="U680" i="1"/>
  <c r="K681" i="1"/>
  <c r="U681" i="1"/>
  <c r="K682" i="1"/>
  <c r="U682" i="1"/>
  <c r="K683" i="1"/>
  <c r="U683" i="1"/>
  <c r="K684" i="1"/>
  <c r="U684" i="1"/>
  <c r="K685" i="1"/>
  <c r="U685" i="1"/>
  <c r="K686" i="1"/>
  <c r="U686" i="1"/>
  <c r="K687" i="1"/>
  <c r="U687" i="1"/>
  <c r="K688" i="1"/>
  <c r="U688" i="1"/>
  <c r="K689" i="1"/>
  <c r="U689" i="1"/>
  <c r="K690" i="1"/>
  <c r="U690" i="1"/>
  <c r="K691" i="1"/>
  <c r="U691" i="1"/>
  <c r="K692" i="1"/>
  <c r="U692" i="1"/>
  <c r="K693" i="1"/>
  <c r="U693" i="1"/>
  <c r="K694" i="1"/>
  <c r="U694" i="1"/>
  <c r="K695" i="1"/>
  <c r="U695" i="1"/>
  <c r="K696" i="1"/>
  <c r="U696" i="1"/>
  <c r="K697" i="1"/>
  <c r="U697" i="1"/>
  <c r="K698" i="1"/>
  <c r="U698" i="1"/>
  <c r="K699" i="1"/>
  <c r="U699" i="1"/>
  <c r="K700" i="1"/>
  <c r="U700" i="1"/>
  <c r="K701" i="1"/>
  <c r="U701" i="1"/>
  <c r="K702" i="1"/>
  <c r="U702" i="1"/>
  <c r="K703" i="1"/>
  <c r="U703" i="1"/>
  <c r="K704" i="1"/>
  <c r="U704" i="1"/>
  <c r="K705" i="1"/>
  <c r="U705" i="1"/>
  <c r="K706" i="1"/>
  <c r="U706" i="1"/>
  <c r="K707" i="1"/>
  <c r="U707" i="1"/>
  <c r="K708" i="1"/>
  <c r="U708" i="1"/>
  <c r="K709" i="1"/>
  <c r="U709" i="1"/>
  <c r="K710" i="1"/>
  <c r="U710" i="1"/>
  <c r="K711" i="1"/>
  <c r="U711" i="1"/>
  <c r="K712" i="1"/>
  <c r="U712" i="1"/>
  <c r="K713" i="1"/>
  <c r="U713" i="1"/>
  <c r="K714" i="1"/>
  <c r="U714" i="1"/>
  <c r="K715" i="1"/>
  <c r="U715" i="1"/>
  <c r="K716" i="1"/>
  <c r="U716" i="1"/>
  <c r="K717" i="1"/>
  <c r="U717" i="1"/>
  <c r="K718" i="1"/>
  <c r="U718" i="1"/>
  <c r="K719" i="1"/>
  <c r="U719" i="1"/>
  <c r="K720" i="1"/>
  <c r="U720" i="1"/>
  <c r="K721" i="1"/>
  <c r="U721" i="1"/>
  <c r="K722" i="1"/>
  <c r="U722" i="1"/>
  <c r="K723" i="1"/>
  <c r="U723" i="1"/>
  <c r="K724" i="1"/>
  <c r="U724" i="1"/>
  <c r="K725" i="1"/>
  <c r="U725" i="1"/>
  <c r="K726" i="1"/>
  <c r="U726" i="1"/>
  <c r="K727" i="1"/>
  <c r="U727" i="1"/>
  <c r="K728" i="1"/>
  <c r="U728" i="1"/>
  <c r="K729" i="1"/>
  <c r="U729" i="1"/>
  <c r="K730" i="1"/>
  <c r="U730" i="1"/>
  <c r="K731" i="1"/>
  <c r="U731" i="1"/>
  <c r="K732" i="1"/>
  <c r="U732" i="1"/>
  <c r="K733" i="1"/>
  <c r="U733" i="1"/>
  <c r="K734" i="1"/>
  <c r="U734" i="1"/>
  <c r="K735" i="1"/>
  <c r="U735" i="1"/>
  <c r="K736" i="1"/>
  <c r="U736" i="1"/>
  <c r="K737" i="1"/>
  <c r="U737" i="1"/>
  <c r="K738" i="1"/>
  <c r="U738" i="1"/>
  <c r="K739" i="1"/>
  <c r="U739" i="1"/>
  <c r="K740" i="1"/>
  <c r="U740" i="1"/>
  <c r="K741" i="1"/>
  <c r="U741" i="1"/>
  <c r="K742" i="1"/>
  <c r="U742" i="1"/>
  <c r="K743" i="1"/>
  <c r="U743" i="1"/>
  <c r="K744" i="1"/>
  <c r="U744" i="1"/>
  <c r="K745" i="1"/>
  <c r="U745" i="1"/>
  <c r="K746" i="1"/>
  <c r="U746" i="1"/>
  <c r="K747" i="1"/>
  <c r="U747" i="1"/>
  <c r="K748" i="1"/>
  <c r="U748" i="1"/>
  <c r="K749" i="1"/>
  <c r="U749" i="1"/>
  <c r="K750" i="1"/>
  <c r="U750" i="1"/>
  <c r="K751" i="1"/>
  <c r="U751" i="1"/>
  <c r="K752" i="1"/>
  <c r="U752" i="1"/>
  <c r="K753" i="1"/>
  <c r="U753" i="1"/>
  <c r="K754" i="1"/>
  <c r="U754" i="1"/>
  <c r="K755" i="1"/>
  <c r="U755" i="1"/>
  <c r="K756" i="1"/>
  <c r="U756" i="1"/>
  <c r="K757" i="1"/>
  <c r="U757" i="1"/>
  <c r="K758" i="1"/>
  <c r="U758" i="1"/>
  <c r="K759" i="1"/>
  <c r="U759" i="1"/>
  <c r="K760" i="1"/>
  <c r="U760" i="1"/>
  <c r="K761" i="1"/>
  <c r="U761" i="1"/>
  <c r="K762" i="1"/>
  <c r="U762" i="1"/>
  <c r="K763" i="1"/>
  <c r="U763" i="1"/>
  <c r="K764" i="1"/>
  <c r="U764" i="1"/>
  <c r="K765" i="1"/>
  <c r="U765" i="1"/>
  <c r="K766" i="1"/>
  <c r="U766" i="1"/>
  <c r="K767" i="1"/>
  <c r="U767" i="1"/>
  <c r="K768" i="1"/>
  <c r="U768" i="1"/>
  <c r="K769" i="1"/>
  <c r="U769" i="1"/>
  <c r="K770" i="1"/>
  <c r="U770" i="1"/>
  <c r="K771" i="1"/>
  <c r="U771" i="1"/>
  <c r="K772" i="1"/>
  <c r="U772" i="1"/>
  <c r="K773" i="1"/>
  <c r="U773" i="1"/>
  <c r="K774" i="1"/>
  <c r="U774" i="1"/>
  <c r="K775" i="1"/>
  <c r="U775" i="1"/>
  <c r="K776" i="1"/>
  <c r="U776" i="1"/>
  <c r="K777" i="1"/>
  <c r="U777" i="1"/>
  <c r="K778" i="1"/>
  <c r="U778" i="1"/>
  <c r="K779" i="1"/>
  <c r="U779" i="1"/>
  <c r="K780" i="1"/>
  <c r="U780" i="1"/>
  <c r="K781" i="1"/>
  <c r="U781" i="1"/>
  <c r="K782" i="1"/>
  <c r="U782" i="1"/>
  <c r="K783" i="1"/>
  <c r="U783" i="1"/>
  <c r="K784" i="1"/>
  <c r="U784" i="1"/>
  <c r="K785" i="1"/>
  <c r="U785" i="1"/>
  <c r="K786" i="1"/>
  <c r="U786" i="1"/>
  <c r="K787" i="1"/>
  <c r="U787" i="1"/>
  <c r="K788" i="1"/>
  <c r="U788" i="1"/>
  <c r="K789" i="1"/>
  <c r="U789" i="1"/>
  <c r="K790" i="1"/>
  <c r="U790" i="1"/>
  <c r="K791" i="1"/>
  <c r="U791" i="1"/>
  <c r="K792" i="1"/>
  <c r="U792" i="1"/>
  <c r="K793" i="1"/>
  <c r="U793" i="1"/>
  <c r="K794" i="1"/>
  <c r="U794" i="1"/>
  <c r="K795" i="1"/>
  <c r="U795" i="1"/>
  <c r="K796" i="1"/>
  <c r="U796" i="1"/>
  <c r="K797" i="1"/>
  <c r="U797" i="1"/>
  <c r="K798" i="1"/>
  <c r="U798" i="1"/>
  <c r="K799" i="1"/>
  <c r="U799" i="1"/>
  <c r="K800" i="1"/>
  <c r="U800" i="1"/>
  <c r="K801" i="1"/>
  <c r="U801" i="1"/>
  <c r="K802" i="1"/>
  <c r="U802" i="1"/>
  <c r="K803" i="1"/>
  <c r="U803" i="1"/>
  <c r="K804" i="1"/>
  <c r="U804" i="1"/>
  <c r="K805" i="1"/>
  <c r="U805" i="1"/>
  <c r="K806" i="1"/>
  <c r="U806" i="1"/>
  <c r="K807" i="1"/>
  <c r="U807" i="1"/>
  <c r="K808" i="1"/>
  <c r="U808" i="1"/>
  <c r="K809" i="1"/>
  <c r="U809" i="1"/>
  <c r="K810" i="1"/>
  <c r="U810" i="1"/>
  <c r="K811" i="1"/>
  <c r="U811" i="1"/>
  <c r="K812" i="1"/>
  <c r="U812" i="1"/>
  <c r="K813" i="1"/>
  <c r="U813" i="1"/>
  <c r="K814" i="1"/>
  <c r="U814" i="1"/>
  <c r="K815" i="1"/>
  <c r="U815" i="1"/>
  <c r="K816" i="1"/>
  <c r="U816" i="1"/>
  <c r="K817" i="1"/>
  <c r="U817" i="1"/>
  <c r="K818" i="1"/>
  <c r="U818" i="1"/>
  <c r="K819" i="1"/>
  <c r="U819" i="1"/>
  <c r="K820" i="1"/>
  <c r="U820" i="1"/>
  <c r="K821" i="1"/>
  <c r="U821" i="1"/>
  <c r="K822" i="1"/>
  <c r="U822" i="1"/>
  <c r="K823" i="1"/>
  <c r="U823" i="1"/>
  <c r="K824" i="1"/>
  <c r="U824" i="1"/>
  <c r="K825" i="1"/>
  <c r="U825" i="1"/>
  <c r="K826" i="1"/>
  <c r="U826" i="1"/>
  <c r="K827" i="1"/>
  <c r="U827" i="1"/>
  <c r="K828" i="1"/>
  <c r="U828" i="1"/>
  <c r="K829" i="1"/>
  <c r="U829" i="1"/>
  <c r="K830" i="1"/>
  <c r="U830" i="1"/>
  <c r="K831" i="1"/>
  <c r="U831" i="1"/>
  <c r="K832" i="1"/>
  <c r="U832" i="1"/>
  <c r="K833" i="1"/>
  <c r="U833" i="1"/>
  <c r="K834" i="1"/>
  <c r="U834" i="1"/>
  <c r="K835" i="1"/>
  <c r="U835" i="1"/>
  <c r="K836" i="1"/>
  <c r="U836" i="1"/>
  <c r="K837" i="1"/>
  <c r="U837" i="1"/>
  <c r="K838" i="1"/>
  <c r="U838" i="1"/>
  <c r="K839" i="1"/>
  <c r="U839" i="1"/>
  <c r="K840" i="1"/>
  <c r="U840" i="1"/>
  <c r="K841" i="1"/>
  <c r="U841" i="1"/>
  <c r="K842" i="1"/>
  <c r="U842" i="1"/>
  <c r="K843" i="1"/>
  <c r="U843" i="1"/>
  <c r="K844" i="1"/>
  <c r="U844" i="1"/>
  <c r="K845" i="1"/>
  <c r="U845" i="1"/>
  <c r="K846" i="1"/>
  <c r="U846" i="1"/>
  <c r="K847" i="1"/>
  <c r="U847" i="1"/>
  <c r="K848" i="1"/>
  <c r="U848" i="1"/>
  <c r="K849" i="1"/>
  <c r="U849" i="1"/>
  <c r="K850" i="1"/>
  <c r="U850" i="1"/>
  <c r="K851" i="1"/>
  <c r="U851" i="1"/>
  <c r="K852" i="1"/>
  <c r="U852" i="1"/>
  <c r="K853" i="1"/>
  <c r="U853" i="1"/>
  <c r="K854" i="1"/>
  <c r="U854" i="1"/>
  <c r="K855" i="1"/>
  <c r="U855" i="1"/>
  <c r="K856" i="1"/>
  <c r="U856" i="1"/>
  <c r="K857" i="1"/>
  <c r="U857" i="1"/>
  <c r="K858" i="1"/>
  <c r="U858" i="1"/>
  <c r="K859" i="1"/>
  <c r="U859" i="1"/>
  <c r="K860" i="1"/>
  <c r="U860" i="1"/>
  <c r="K861" i="1"/>
  <c r="U861" i="1"/>
  <c r="K862" i="1"/>
  <c r="U862" i="1"/>
  <c r="K863" i="1"/>
  <c r="U863" i="1"/>
  <c r="K864" i="1"/>
  <c r="U864" i="1"/>
  <c r="K865" i="1"/>
  <c r="U865" i="1"/>
  <c r="K866" i="1"/>
  <c r="U866" i="1"/>
  <c r="K867" i="1"/>
  <c r="U867" i="1"/>
  <c r="K868" i="1"/>
  <c r="U868" i="1"/>
  <c r="K869" i="1"/>
  <c r="U869" i="1"/>
  <c r="K870" i="1"/>
  <c r="U870" i="1"/>
  <c r="K871" i="1"/>
  <c r="U871" i="1"/>
  <c r="K872" i="1"/>
  <c r="U872" i="1"/>
  <c r="K873" i="1"/>
  <c r="U873" i="1"/>
  <c r="K874" i="1"/>
  <c r="U874" i="1"/>
  <c r="K875" i="1"/>
  <c r="U875" i="1"/>
  <c r="K876" i="1"/>
  <c r="U876" i="1"/>
  <c r="K877" i="1"/>
  <c r="U877" i="1"/>
  <c r="K878" i="1"/>
  <c r="U878" i="1"/>
  <c r="K879" i="1"/>
  <c r="U879" i="1"/>
  <c r="K880" i="1"/>
  <c r="U880" i="1"/>
  <c r="K881" i="1"/>
  <c r="U881" i="1"/>
  <c r="K882" i="1"/>
  <c r="U882" i="1"/>
  <c r="K883" i="1"/>
  <c r="U883" i="1"/>
  <c r="K884" i="1"/>
  <c r="U884" i="1"/>
  <c r="K885" i="1"/>
  <c r="U885" i="1"/>
  <c r="K886" i="1"/>
  <c r="U886" i="1"/>
  <c r="K887" i="1"/>
  <c r="U887" i="1"/>
  <c r="K888" i="1"/>
  <c r="U888" i="1"/>
  <c r="K889" i="1"/>
  <c r="U889" i="1"/>
  <c r="K890" i="1"/>
  <c r="U890" i="1"/>
  <c r="K891" i="1"/>
  <c r="U891" i="1"/>
  <c r="K892" i="1"/>
  <c r="U892" i="1"/>
  <c r="K893" i="1"/>
  <c r="U893" i="1"/>
  <c r="K894" i="1"/>
  <c r="U894" i="1"/>
  <c r="K895" i="1"/>
  <c r="U895" i="1"/>
  <c r="K896" i="1"/>
  <c r="U896" i="1"/>
  <c r="K897" i="1"/>
  <c r="U897" i="1"/>
  <c r="K898" i="1"/>
  <c r="U898" i="1"/>
  <c r="K899" i="1"/>
  <c r="U899" i="1"/>
  <c r="K900" i="1"/>
  <c r="U900" i="1"/>
  <c r="K901" i="1"/>
  <c r="U901" i="1"/>
  <c r="K902" i="1"/>
  <c r="U902" i="1"/>
  <c r="K903" i="1"/>
  <c r="U903" i="1"/>
  <c r="K904" i="1"/>
  <c r="U904" i="1"/>
  <c r="K905" i="1"/>
  <c r="U905" i="1"/>
  <c r="K906" i="1"/>
  <c r="U906" i="1"/>
  <c r="K907" i="1"/>
  <c r="U907" i="1"/>
  <c r="K908" i="1"/>
  <c r="U908" i="1"/>
  <c r="K909" i="1"/>
  <c r="U909" i="1"/>
  <c r="K910" i="1"/>
  <c r="U910" i="1"/>
  <c r="K911" i="1"/>
  <c r="U911" i="1"/>
  <c r="K912" i="1"/>
  <c r="U912" i="1"/>
  <c r="K913" i="1"/>
  <c r="U913" i="1"/>
  <c r="K914" i="1"/>
  <c r="U914" i="1"/>
  <c r="K915" i="1"/>
  <c r="U915" i="1"/>
  <c r="K916" i="1"/>
  <c r="U916" i="1"/>
  <c r="K917" i="1"/>
  <c r="U917" i="1"/>
  <c r="K918" i="1"/>
  <c r="U918" i="1"/>
  <c r="K919" i="1"/>
  <c r="U919" i="1"/>
  <c r="K920" i="1"/>
  <c r="U920" i="1"/>
  <c r="K921" i="1"/>
  <c r="U921" i="1"/>
  <c r="K922" i="1"/>
  <c r="U922" i="1"/>
  <c r="K923" i="1"/>
  <c r="U923" i="1"/>
  <c r="K924" i="1"/>
  <c r="U924" i="1"/>
  <c r="K925" i="1"/>
  <c r="U925" i="1"/>
  <c r="K926" i="1"/>
  <c r="U926" i="1"/>
  <c r="K927" i="1"/>
  <c r="U927" i="1"/>
  <c r="K928" i="1"/>
  <c r="U928" i="1"/>
  <c r="K929" i="1"/>
  <c r="U929" i="1"/>
  <c r="K930" i="1"/>
  <c r="U930" i="1"/>
  <c r="K931" i="1"/>
  <c r="U931" i="1"/>
  <c r="K932" i="1"/>
  <c r="U932" i="1"/>
  <c r="K933" i="1"/>
  <c r="U933" i="1"/>
  <c r="K934" i="1"/>
  <c r="U934" i="1"/>
  <c r="K935" i="1"/>
  <c r="U935" i="1"/>
  <c r="K936" i="1"/>
  <c r="U936" i="1"/>
  <c r="K937" i="1"/>
  <c r="U937" i="1"/>
  <c r="K938" i="1"/>
  <c r="U938" i="1"/>
  <c r="K939" i="1"/>
  <c r="U939" i="1"/>
  <c r="K940" i="1"/>
  <c r="U940" i="1"/>
  <c r="K941" i="1"/>
  <c r="U941" i="1"/>
  <c r="K942" i="1"/>
  <c r="U942" i="1"/>
  <c r="K943" i="1"/>
  <c r="U943" i="1"/>
  <c r="K944" i="1"/>
  <c r="U944" i="1"/>
  <c r="K945" i="1"/>
  <c r="U945" i="1"/>
  <c r="K946" i="1"/>
  <c r="U946" i="1"/>
  <c r="K947" i="1"/>
  <c r="U947" i="1"/>
  <c r="K948" i="1"/>
  <c r="U948" i="1"/>
  <c r="K949" i="1"/>
  <c r="U949" i="1"/>
  <c r="K950" i="1"/>
  <c r="U950" i="1"/>
  <c r="K951" i="1"/>
  <c r="U951" i="1"/>
  <c r="K952" i="1"/>
  <c r="U952" i="1"/>
  <c r="K953" i="1"/>
  <c r="U953" i="1"/>
  <c r="K954" i="1"/>
  <c r="U954" i="1"/>
  <c r="K955" i="1"/>
  <c r="U955" i="1"/>
  <c r="K956" i="1"/>
  <c r="U956" i="1"/>
  <c r="K957" i="1"/>
  <c r="U957" i="1"/>
  <c r="K958" i="1"/>
  <c r="U958" i="1"/>
  <c r="K959" i="1"/>
  <c r="U959" i="1"/>
  <c r="K960" i="1"/>
  <c r="U960" i="1"/>
  <c r="K961" i="1"/>
  <c r="U961" i="1"/>
  <c r="K962" i="1"/>
  <c r="U962" i="1"/>
  <c r="K963" i="1"/>
  <c r="U963" i="1"/>
  <c r="K964" i="1"/>
  <c r="U964" i="1"/>
  <c r="K965" i="1"/>
  <c r="U965" i="1"/>
  <c r="K966" i="1"/>
  <c r="U966" i="1"/>
  <c r="K967" i="1"/>
  <c r="U967" i="1"/>
  <c r="K968" i="1"/>
  <c r="U968" i="1"/>
  <c r="K969" i="1"/>
  <c r="U969" i="1"/>
  <c r="K970" i="1"/>
  <c r="U970" i="1"/>
  <c r="K971" i="1"/>
  <c r="U971" i="1"/>
  <c r="K972" i="1"/>
  <c r="U972" i="1"/>
  <c r="K973" i="1"/>
  <c r="U973" i="1"/>
  <c r="K974" i="1"/>
  <c r="U974" i="1"/>
  <c r="K975" i="1"/>
  <c r="U975" i="1"/>
  <c r="K976" i="1"/>
  <c r="U976" i="1"/>
  <c r="K977" i="1"/>
  <c r="U977" i="1"/>
  <c r="K978" i="1"/>
  <c r="U978" i="1"/>
  <c r="K979" i="1"/>
  <c r="U979" i="1"/>
  <c r="K980" i="1"/>
  <c r="U980" i="1"/>
  <c r="K981" i="1"/>
  <c r="U981" i="1"/>
  <c r="K982" i="1"/>
  <c r="U982" i="1"/>
  <c r="K983" i="1"/>
  <c r="U983" i="1"/>
  <c r="K984" i="1"/>
  <c r="U984" i="1"/>
  <c r="K985" i="1"/>
  <c r="U985" i="1"/>
  <c r="K986" i="1"/>
  <c r="U986" i="1"/>
  <c r="K987" i="1"/>
  <c r="U987" i="1"/>
  <c r="K988" i="1"/>
  <c r="U988" i="1"/>
  <c r="K989" i="1"/>
  <c r="U989" i="1"/>
  <c r="K990" i="1"/>
  <c r="U990" i="1"/>
  <c r="K991" i="1"/>
  <c r="U991" i="1"/>
  <c r="K992" i="1"/>
  <c r="U992" i="1"/>
  <c r="K993" i="1"/>
  <c r="U993" i="1"/>
  <c r="K994" i="1"/>
  <c r="U994" i="1"/>
  <c r="K995" i="1"/>
  <c r="U995" i="1"/>
  <c r="K996" i="1"/>
  <c r="U996" i="1"/>
  <c r="K997" i="1"/>
  <c r="U997" i="1"/>
  <c r="K998" i="1"/>
  <c r="U998" i="1"/>
  <c r="K999" i="1"/>
  <c r="U999" i="1"/>
  <c r="K1000" i="1"/>
  <c r="U1000" i="1"/>
  <c r="K1001" i="1"/>
  <c r="U1001" i="1"/>
  <c r="K1002" i="1"/>
  <c r="U1002" i="1"/>
  <c r="K1003" i="1"/>
  <c r="U1003" i="1"/>
  <c r="K1004" i="1"/>
  <c r="U1004" i="1"/>
  <c r="K1005" i="1"/>
  <c r="U1005" i="1"/>
  <c r="K1006" i="1"/>
  <c r="U1006" i="1"/>
  <c r="K1007" i="1"/>
  <c r="U1007" i="1"/>
  <c r="K1008" i="1"/>
  <c r="U1008" i="1"/>
  <c r="K1009" i="1"/>
  <c r="U1009" i="1"/>
  <c r="K1010" i="1"/>
  <c r="U1010" i="1"/>
  <c r="K1011" i="1"/>
  <c r="U1011" i="1"/>
  <c r="K1012" i="1"/>
  <c r="U1012" i="1"/>
  <c r="K1013" i="1"/>
  <c r="U1013" i="1"/>
  <c r="K1014" i="1"/>
  <c r="U1014" i="1"/>
  <c r="K1015" i="1"/>
  <c r="U1015" i="1"/>
  <c r="K1016" i="1"/>
  <c r="U1016" i="1"/>
  <c r="K1017" i="1"/>
  <c r="U1017" i="1"/>
  <c r="K1018" i="1"/>
  <c r="U1018" i="1"/>
  <c r="K1019" i="1"/>
  <c r="U1019" i="1"/>
  <c r="K1020" i="1"/>
  <c r="U1020" i="1"/>
  <c r="K1021" i="1"/>
  <c r="U1021" i="1"/>
  <c r="K1022" i="1"/>
  <c r="U1022" i="1"/>
  <c r="K1023" i="1"/>
  <c r="U1023" i="1"/>
  <c r="K1024" i="1"/>
  <c r="U1024" i="1"/>
  <c r="K1025" i="1"/>
  <c r="U1025" i="1"/>
  <c r="K1026" i="1"/>
  <c r="U1026" i="1"/>
  <c r="K1027" i="1"/>
  <c r="U1027" i="1"/>
  <c r="K1028" i="1"/>
  <c r="U1028" i="1"/>
  <c r="K1029" i="1"/>
  <c r="U1029" i="1"/>
  <c r="K1030" i="1"/>
  <c r="U1030" i="1"/>
  <c r="K1031" i="1"/>
  <c r="U1031" i="1"/>
  <c r="K1032" i="1"/>
  <c r="U1032" i="1"/>
  <c r="K1033" i="1"/>
  <c r="U1033" i="1"/>
  <c r="K1034" i="1"/>
  <c r="U1034" i="1"/>
  <c r="K1035" i="1"/>
  <c r="U1035" i="1"/>
  <c r="K1036" i="1"/>
  <c r="U1036" i="1"/>
  <c r="K1037" i="1"/>
  <c r="U1037" i="1"/>
  <c r="K1038" i="1"/>
  <c r="U1038" i="1"/>
  <c r="K1039" i="1"/>
  <c r="U1039" i="1"/>
  <c r="K1040" i="1"/>
  <c r="U1040" i="1"/>
  <c r="K1041" i="1"/>
  <c r="U1041" i="1"/>
  <c r="K1042" i="1"/>
  <c r="U1042" i="1"/>
  <c r="K1043" i="1"/>
  <c r="U1043" i="1"/>
  <c r="K1044" i="1"/>
  <c r="U1044" i="1"/>
  <c r="K1045" i="1"/>
  <c r="U1045" i="1"/>
  <c r="K1046" i="1"/>
  <c r="U1046" i="1"/>
  <c r="K1047" i="1"/>
  <c r="U1047" i="1"/>
  <c r="K1048" i="1"/>
  <c r="U1048" i="1"/>
  <c r="K1049" i="1"/>
  <c r="U1049" i="1"/>
  <c r="K1050" i="1"/>
  <c r="U1050" i="1"/>
  <c r="K1051" i="1"/>
  <c r="U1051" i="1"/>
  <c r="K1052" i="1"/>
  <c r="U1052" i="1"/>
  <c r="K1053" i="1"/>
  <c r="U1053" i="1"/>
  <c r="K1054" i="1"/>
  <c r="U1054" i="1"/>
  <c r="K1055" i="1"/>
  <c r="U1055" i="1"/>
  <c r="K1056" i="1"/>
  <c r="U1056" i="1"/>
  <c r="K1057" i="1"/>
  <c r="U1057" i="1"/>
  <c r="K1058" i="1"/>
  <c r="U1058" i="1"/>
  <c r="K1059" i="1"/>
  <c r="U1059" i="1"/>
  <c r="K1060" i="1"/>
  <c r="U1060" i="1"/>
  <c r="K1061" i="1"/>
  <c r="U1061" i="1"/>
  <c r="K1062" i="1"/>
  <c r="U1062" i="1"/>
  <c r="K1063" i="1"/>
  <c r="U1063" i="1"/>
  <c r="K1064" i="1"/>
  <c r="U1064" i="1"/>
  <c r="K1065" i="1"/>
  <c r="U1065" i="1"/>
  <c r="K1066" i="1"/>
  <c r="U1066" i="1"/>
  <c r="K1067" i="1"/>
  <c r="U1067" i="1"/>
  <c r="K1068" i="1"/>
  <c r="U1068" i="1"/>
  <c r="K1069" i="1"/>
  <c r="U1069" i="1"/>
  <c r="K1070" i="1"/>
  <c r="U1070" i="1"/>
  <c r="K1071" i="1"/>
  <c r="U1071" i="1"/>
  <c r="K1072" i="1"/>
  <c r="U1072" i="1"/>
  <c r="K1073" i="1"/>
  <c r="U1073" i="1"/>
  <c r="K1074" i="1"/>
  <c r="U1074" i="1"/>
  <c r="K1075" i="1"/>
  <c r="U1075" i="1"/>
  <c r="K1076" i="1"/>
  <c r="U1076" i="1"/>
  <c r="K1077" i="1"/>
  <c r="U1077" i="1"/>
  <c r="K1078" i="1"/>
  <c r="U1078" i="1"/>
  <c r="K1079" i="1"/>
  <c r="U1079" i="1"/>
  <c r="K1080" i="1"/>
  <c r="U1080" i="1"/>
  <c r="K1081" i="1"/>
  <c r="U1081" i="1"/>
  <c r="K1082" i="1"/>
  <c r="U1082" i="1"/>
  <c r="K1083" i="1"/>
  <c r="U1083" i="1"/>
  <c r="K1084" i="1"/>
  <c r="U1084" i="1"/>
  <c r="K1085" i="1"/>
  <c r="U1085" i="1"/>
  <c r="K1086" i="1"/>
  <c r="U1086" i="1"/>
  <c r="K1087" i="1"/>
  <c r="U1087" i="1"/>
  <c r="K1088" i="1"/>
  <c r="U1088" i="1"/>
  <c r="K1089" i="1"/>
  <c r="U1089" i="1"/>
  <c r="K1090" i="1"/>
  <c r="U1090" i="1"/>
  <c r="K1091" i="1"/>
  <c r="U1091" i="1"/>
  <c r="K1092" i="1"/>
  <c r="U1092" i="1"/>
  <c r="K1093" i="1"/>
  <c r="U1093" i="1"/>
  <c r="K1094" i="1"/>
  <c r="U1094" i="1"/>
  <c r="K1095" i="1"/>
  <c r="U1095" i="1"/>
  <c r="K1096" i="1"/>
  <c r="U1096" i="1"/>
  <c r="K1097" i="1"/>
  <c r="U1097" i="1"/>
  <c r="K1098" i="1"/>
  <c r="U1098" i="1"/>
  <c r="K1099" i="1"/>
  <c r="U1099" i="1"/>
  <c r="K1100" i="1"/>
  <c r="U1100" i="1"/>
  <c r="K1101" i="1"/>
  <c r="U1101" i="1"/>
  <c r="K1102" i="1"/>
  <c r="U1102" i="1"/>
  <c r="K1103" i="1"/>
  <c r="U1103" i="1"/>
  <c r="K1104" i="1"/>
  <c r="U1104" i="1"/>
  <c r="K1105" i="1"/>
  <c r="U1105" i="1"/>
  <c r="K1106" i="1"/>
  <c r="U1106" i="1"/>
  <c r="K1107" i="1"/>
  <c r="U1107" i="1"/>
  <c r="K1108" i="1"/>
  <c r="U1108" i="1"/>
  <c r="K1109" i="1"/>
  <c r="U1109" i="1"/>
  <c r="K1110" i="1"/>
  <c r="U1110" i="1"/>
  <c r="K1111" i="1"/>
  <c r="U1111" i="1"/>
  <c r="K1112" i="1"/>
  <c r="U1112" i="1"/>
  <c r="K1113" i="1"/>
  <c r="U1113" i="1"/>
  <c r="K1114" i="1"/>
  <c r="U1114" i="1"/>
  <c r="K1115" i="1"/>
  <c r="U1115" i="1"/>
  <c r="K1116" i="1"/>
  <c r="U1116" i="1"/>
  <c r="K1117" i="1"/>
  <c r="U1117" i="1"/>
  <c r="K1118" i="1"/>
  <c r="U1118" i="1"/>
  <c r="K1119" i="1"/>
  <c r="U1119" i="1"/>
  <c r="K1120" i="1"/>
  <c r="U1120" i="1"/>
  <c r="K1121" i="1"/>
  <c r="U1121" i="1"/>
  <c r="K1122" i="1"/>
  <c r="U1122" i="1"/>
  <c r="K1123" i="1"/>
  <c r="U1123" i="1"/>
  <c r="K1124" i="1"/>
  <c r="U1124" i="1"/>
  <c r="K1125" i="1"/>
  <c r="U1125" i="1"/>
  <c r="K1126" i="1"/>
  <c r="U1126" i="1"/>
  <c r="K1127" i="1"/>
  <c r="U1127" i="1"/>
  <c r="K1128" i="1"/>
  <c r="U1128" i="1"/>
  <c r="K1129" i="1"/>
  <c r="U1129" i="1"/>
  <c r="K1130" i="1"/>
  <c r="U1130" i="1"/>
  <c r="K1131" i="1"/>
  <c r="U1131" i="1"/>
  <c r="K1132" i="1"/>
  <c r="U1132" i="1"/>
  <c r="K1133" i="1"/>
  <c r="U1133" i="1"/>
  <c r="K1134" i="1"/>
  <c r="U1134" i="1"/>
  <c r="K1135" i="1"/>
  <c r="U1135" i="1"/>
  <c r="K1136" i="1"/>
  <c r="U1136" i="1"/>
  <c r="K1137" i="1"/>
  <c r="U1137" i="1"/>
  <c r="K1138" i="1"/>
  <c r="U1138" i="1"/>
  <c r="K1139" i="1"/>
  <c r="U1139" i="1"/>
  <c r="K1140" i="1"/>
  <c r="U1140" i="1"/>
  <c r="K1141" i="1"/>
  <c r="U1141" i="1"/>
  <c r="K1142" i="1"/>
  <c r="U1142" i="1"/>
  <c r="K1143" i="1"/>
  <c r="U1143" i="1"/>
  <c r="K1144" i="1"/>
  <c r="U1144" i="1"/>
  <c r="K1145" i="1"/>
  <c r="U1145" i="1"/>
  <c r="K1146" i="1"/>
  <c r="U1146" i="1"/>
  <c r="K1147" i="1"/>
  <c r="U1147" i="1"/>
  <c r="K1148" i="1"/>
  <c r="U1148" i="1"/>
  <c r="K1149" i="1"/>
  <c r="U1149" i="1"/>
  <c r="K1150" i="1"/>
  <c r="U1150" i="1"/>
  <c r="K1151" i="1"/>
  <c r="U1151" i="1"/>
  <c r="K1152" i="1"/>
  <c r="U1152" i="1"/>
  <c r="K1153" i="1"/>
  <c r="U1153" i="1"/>
  <c r="K1154" i="1"/>
  <c r="U1154" i="1"/>
  <c r="K1155" i="1"/>
  <c r="U1155" i="1"/>
  <c r="K1156" i="1"/>
  <c r="U1156" i="1"/>
  <c r="K1157" i="1"/>
  <c r="U1157" i="1"/>
  <c r="K1158" i="1"/>
  <c r="U1158" i="1"/>
  <c r="K1159" i="1"/>
  <c r="U1159" i="1"/>
  <c r="K1160" i="1"/>
  <c r="U1160" i="1"/>
  <c r="K1161" i="1"/>
  <c r="U1161" i="1"/>
  <c r="K1162" i="1"/>
  <c r="U1162" i="1"/>
  <c r="K1163" i="1"/>
  <c r="U1163" i="1"/>
  <c r="K1164" i="1"/>
  <c r="U1164" i="1"/>
  <c r="K1165" i="1"/>
  <c r="U1165" i="1"/>
  <c r="K1166" i="1"/>
  <c r="U1166" i="1"/>
  <c r="K1167" i="1"/>
  <c r="U1167" i="1"/>
  <c r="K1168" i="1"/>
  <c r="U1168" i="1"/>
  <c r="K1169" i="1"/>
  <c r="U1169" i="1"/>
  <c r="K1170" i="1"/>
  <c r="U1170" i="1"/>
  <c r="K1171" i="1"/>
  <c r="U1171" i="1"/>
  <c r="K1172" i="1"/>
  <c r="U1172" i="1"/>
  <c r="K1173" i="1"/>
  <c r="U1173" i="1"/>
  <c r="K1174" i="1"/>
  <c r="U1174" i="1"/>
  <c r="K1175" i="1"/>
  <c r="U1175" i="1"/>
  <c r="K1176" i="1"/>
  <c r="U1176" i="1"/>
  <c r="K1177" i="1"/>
  <c r="U1177" i="1"/>
  <c r="K1178" i="1"/>
  <c r="U1178" i="1"/>
  <c r="K1179" i="1"/>
  <c r="U1179" i="1"/>
  <c r="K1180" i="1"/>
  <c r="U1180" i="1"/>
  <c r="K1181" i="1"/>
  <c r="U1181" i="1"/>
  <c r="K1182" i="1"/>
  <c r="U1182" i="1"/>
  <c r="K1183" i="1"/>
  <c r="U1183" i="1"/>
  <c r="K1184" i="1"/>
  <c r="U1184" i="1"/>
  <c r="K1185" i="1"/>
  <c r="U1185" i="1"/>
  <c r="K1186" i="1"/>
  <c r="U1186" i="1"/>
  <c r="K1187" i="1"/>
  <c r="U1187" i="1"/>
  <c r="K1188" i="1"/>
  <c r="U1188" i="1"/>
  <c r="K1189" i="1"/>
  <c r="U1189" i="1"/>
  <c r="K1190" i="1"/>
  <c r="U1190" i="1"/>
  <c r="K1191" i="1"/>
  <c r="U1191" i="1"/>
  <c r="K1192" i="1"/>
  <c r="U1192" i="1"/>
  <c r="K1193" i="1"/>
  <c r="U1193" i="1"/>
  <c r="K1194" i="1"/>
  <c r="U1194" i="1"/>
  <c r="K1195" i="1"/>
  <c r="U1195" i="1"/>
  <c r="K1196" i="1"/>
  <c r="U1196" i="1"/>
  <c r="K1197" i="1"/>
  <c r="U1197" i="1"/>
  <c r="K1198" i="1"/>
  <c r="U1198" i="1"/>
  <c r="K1199" i="1"/>
  <c r="U1199" i="1"/>
  <c r="K1200" i="1"/>
  <c r="U1200" i="1"/>
  <c r="K1201" i="1"/>
  <c r="U1201" i="1"/>
  <c r="K1202" i="1"/>
  <c r="U1202" i="1"/>
  <c r="K1203" i="1"/>
  <c r="U1203" i="1"/>
  <c r="K1204" i="1"/>
  <c r="U1204" i="1"/>
  <c r="K1205" i="1"/>
  <c r="U1205" i="1"/>
  <c r="K1206" i="1"/>
  <c r="U1206" i="1"/>
  <c r="K1207" i="1"/>
  <c r="U1207" i="1"/>
  <c r="K1208" i="1"/>
  <c r="U1208" i="1"/>
  <c r="K1209" i="1"/>
  <c r="U1209" i="1"/>
  <c r="K1210" i="1"/>
  <c r="U1210" i="1"/>
  <c r="K1211" i="1"/>
  <c r="U1211" i="1"/>
  <c r="K1212" i="1"/>
  <c r="U1212" i="1"/>
  <c r="K1213" i="1"/>
  <c r="U1213" i="1"/>
  <c r="K1214" i="1"/>
  <c r="U1214" i="1"/>
  <c r="K1215" i="1"/>
  <c r="U1215" i="1"/>
  <c r="K1216" i="1"/>
  <c r="U1216" i="1"/>
  <c r="K1217" i="1"/>
  <c r="U1217" i="1"/>
  <c r="K1218" i="1"/>
  <c r="U1218" i="1"/>
  <c r="K1219" i="1"/>
  <c r="U1219" i="1"/>
  <c r="K1220" i="1"/>
  <c r="U1220" i="1"/>
  <c r="K1221" i="1"/>
  <c r="U1221" i="1"/>
  <c r="K1222" i="1"/>
  <c r="U1222" i="1"/>
  <c r="K1223" i="1"/>
  <c r="U1223" i="1"/>
  <c r="K1224" i="1"/>
  <c r="U1224" i="1"/>
  <c r="K1225" i="1"/>
  <c r="U1225" i="1"/>
  <c r="K1226" i="1"/>
  <c r="U1226" i="1"/>
  <c r="K1227" i="1"/>
  <c r="U1227" i="1"/>
  <c r="K1228" i="1"/>
  <c r="U1228" i="1"/>
  <c r="K1229" i="1"/>
  <c r="U1229" i="1"/>
  <c r="K1230" i="1"/>
  <c r="U1230" i="1"/>
  <c r="K1231" i="1"/>
  <c r="U1231" i="1"/>
  <c r="K1232" i="1"/>
  <c r="U1232" i="1"/>
  <c r="K1233" i="1"/>
  <c r="U1233" i="1"/>
  <c r="K1234" i="1"/>
  <c r="U1234" i="1"/>
  <c r="K1235" i="1"/>
  <c r="U1235" i="1"/>
  <c r="K1236" i="1"/>
  <c r="U1236" i="1"/>
  <c r="K1237" i="1"/>
  <c r="U1237" i="1"/>
  <c r="K1238" i="1"/>
  <c r="U1238" i="1"/>
  <c r="K1239" i="1"/>
  <c r="U1239" i="1"/>
  <c r="K1240" i="1"/>
  <c r="U1240" i="1"/>
  <c r="K1241" i="1"/>
  <c r="U1241" i="1"/>
  <c r="K1242" i="1"/>
  <c r="U1242" i="1"/>
  <c r="K1243" i="1"/>
  <c r="U1243" i="1"/>
  <c r="K1244" i="1"/>
  <c r="U1244" i="1"/>
  <c r="K1245" i="1"/>
  <c r="U1245" i="1"/>
  <c r="K1246" i="1"/>
  <c r="U1246" i="1"/>
  <c r="K1247" i="1"/>
  <c r="U1247" i="1"/>
  <c r="K1248" i="1"/>
  <c r="U1248" i="1"/>
  <c r="K1249" i="1"/>
  <c r="U1249" i="1"/>
  <c r="K1250" i="1"/>
  <c r="U1250" i="1"/>
  <c r="K1251" i="1"/>
  <c r="U1251" i="1"/>
  <c r="K1252" i="1"/>
  <c r="U1252" i="1"/>
  <c r="K1253" i="1"/>
  <c r="U1253" i="1"/>
  <c r="K1254" i="1"/>
  <c r="U1254" i="1"/>
  <c r="K1255" i="1"/>
  <c r="U1255" i="1"/>
  <c r="K1256" i="1"/>
  <c r="U1256" i="1"/>
  <c r="K1257" i="1"/>
  <c r="U1257" i="1"/>
  <c r="K1258" i="1"/>
  <c r="U1258" i="1"/>
  <c r="K1259" i="1"/>
  <c r="U1259" i="1"/>
  <c r="K1260" i="1"/>
  <c r="U1260" i="1"/>
  <c r="K1261" i="1"/>
  <c r="U1261" i="1"/>
  <c r="K1262" i="1"/>
  <c r="U1262" i="1"/>
  <c r="K1263" i="1"/>
  <c r="U1263" i="1"/>
  <c r="K1264" i="1"/>
  <c r="U1264" i="1"/>
  <c r="K1265" i="1"/>
  <c r="U1265" i="1"/>
  <c r="K1266" i="1"/>
  <c r="U1266" i="1"/>
  <c r="K1267" i="1"/>
  <c r="U1267" i="1"/>
  <c r="K1268" i="1"/>
  <c r="U1268" i="1"/>
  <c r="K1269" i="1"/>
  <c r="U1269" i="1"/>
  <c r="K1270" i="1"/>
  <c r="U1270" i="1"/>
  <c r="K1271" i="1"/>
  <c r="U1271" i="1"/>
  <c r="K1272" i="1"/>
  <c r="U1272" i="1"/>
  <c r="K1273" i="1"/>
  <c r="U1273" i="1"/>
  <c r="K1274" i="1"/>
  <c r="U1274" i="1"/>
  <c r="K1275" i="1"/>
  <c r="U1275" i="1"/>
  <c r="K1276" i="1"/>
  <c r="U1276" i="1"/>
  <c r="K1277" i="1"/>
  <c r="U1277" i="1"/>
  <c r="K1278" i="1"/>
  <c r="U1278" i="1"/>
  <c r="K1279" i="1"/>
  <c r="U1279" i="1"/>
  <c r="K1280" i="1"/>
  <c r="U1280" i="1"/>
  <c r="K1281" i="1"/>
  <c r="U1281" i="1"/>
  <c r="K1282" i="1"/>
  <c r="U1282" i="1"/>
  <c r="K1283" i="1"/>
  <c r="U1283" i="1"/>
  <c r="K1284" i="1"/>
  <c r="U1284" i="1"/>
  <c r="K1285" i="1"/>
  <c r="U1285" i="1"/>
  <c r="K1286" i="1"/>
  <c r="U1286" i="1"/>
  <c r="K1287" i="1"/>
  <c r="U1287" i="1"/>
  <c r="K1288" i="1"/>
  <c r="U1288" i="1"/>
  <c r="K1289" i="1"/>
  <c r="U1289" i="1"/>
  <c r="K1290" i="1"/>
  <c r="U1290" i="1"/>
  <c r="K1291" i="1"/>
  <c r="U1291" i="1"/>
  <c r="K1292" i="1"/>
  <c r="U1292" i="1"/>
  <c r="K1293" i="1"/>
  <c r="U1293" i="1"/>
  <c r="K1294" i="1"/>
  <c r="U1294" i="1"/>
  <c r="K1295" i="1"/>
  <c r="U1295" i="1"/>
  <c r="K1296" i="1"/>
  <c r="U1296" i="1"/>
  <c r="K1297" i="1"/>
  <c r="U1297" i="1"/>
  <c r="K1298" i="1"/>
  <c r="U1298" i="1"/>
  <c r="K1299" i="1"/>
  <c r="U1299" i="1"/>
  <c r="K1300" i="1"/>
  <c r="U1300" i="1"/>
  <c r="K1301" i="1"/>
  <c r="U1301" i="1"/>
  <c r="K1302" i="1"/>
  <c r="U1302" i="1"/>
  <c r="K1303" i="1"/>
  <c r="U1303" i="1"/>
  <c r="K1304" i="1"/>
  <c r="U1304" i="1"/>
  <c r="K1305" i="1"/>
  <c r="U1305" i="1"/>
  <c r="K1306" i="1"/>
  <c r="U1306" i="1"/>
  <c r="K1307" i="1"/>
  <c r="U1307" i="1"/>
  <c r="K1308" i="1"/>
  <c r="U1308" i="1"/>
  <c r="K1309" i="1"/>
  <c r="U1309" i="1"/>
  <c r="K1310" i="1"/>
  <c r="U1310" i="1"/>
  <c r="K1311" i="1"/>
  <c r="U1311" i="1"/>
  <c r="K1312" i="1"/>
  <c r="U1312" i="1"/>
  <c r="K1313" i="1"/>
  <c r="U1313" i="1"/>
  <c r="K1314" i="1"/>
  <c r="U1314" i="1"/>
  <c r="K1315" i="1"/>
  <c r="U1315" i="1"/>
  <c r="K1316" i="1"/>
  <c r="U1316" i="1"/>
  <c r="K1317" i="1"/>
  <c r="U1317" i="1"/>
  <c r="K1318" i="1"/>
  <c r="U1318" i="1"/>
  <c r="K1319" i="1"/>
  <c r="U1319" i="1"/>
  <c r="K1320" i="1"/>
  <c r="U1320" i="1"/>
  <c r="K1321" i="1"/>
  <c r="U1321" i="1"/>
  <c r="K1322" i="1"/>
  <c r="U1322" i="1"/>
  <c r="K1323" i="1"/>
  <c r="U1323" i="1"/>
  <c r="K1324" i="1"/>
  <c r="U1324" i="1"/>
  <c r="K1325" i="1"/>
  <c r="U1325" i="1"/>
  <c r="K1326" i="1"/>
  <c r="U1326" i="1"/>
  <c r="K1327" i="1"/>
  <c r="U1327" i="1"/>
  <c r="K1328" i="1"/>
  <c r="U1328" i="1"/>
  <c r="K1329" i="1"/>
  <c r="U1329" i="1"/>
  <c r="K1330" i="1"/>
  <c r="U1330" i="1"/>
  <c r="K1331" i="1"/>
  <c r="U1331" i="1"/>
  <c r="K1332" i="1"/>
  <c r="U1332" i="1"/>
  <c r="K1333" i="1"/>
  <c r="U1333" i="1"/>
  <c r="K1334" i="1"/>
  <c r="U1334" i="1"/>
  <c r="K1335" i="1"/>
  <c r="U1335" i="1"/>
  <c r="K1336" i="1"/>
  <c r="U1336" i="1"/>
  <c r="K1337" i="1"/>
  <c r="U1337" i="1"/>
  <c r="K1338" i="1"/>
  <c r="U1338" i="1"/>
  <c r="K1339" i="1"/>
  <c r="U1339" i="1"/>
  <c r="K1340" i="1"/>
  <c r="U1340" i="1"/>
  <c r="K1341" i="1"/>
  <c r="U1341" i="1"/>
  <c r="K1342" i="1"/>
  <c r="U1342" i="1"/>
  <c r="K1343" i="1"/>
  <c r="U1343" i="1"/>
  <c r="K1344" i="1"/>
  <c r="U1344" i="1"/>
  <c r="K1345" i="1"/>
  <c r="U1345" i="1"/>
  <c r="K1346" i="1"/>
  <c r="U1346" i="1"/>
  <c r="K1347" i="1"/>
  <c r="U1347" i="1"/>
  <c r="K1348" i="1"/>
  <c r="U1348" i="1"/>
  <c r="K1349" i="1"/>
  <c r="U1349" i="1"/>
  <c r="K1350" i="1"/>
  <c r="U1350" i="1"/>
  <c r="K1351" i="1"/>
  <c r="U1351" i="1"/>
  <c r="K1352" i="1"/>
  <c r="U1352" i="1"/>
  <c r="K1353" i="1"/>
  <c r="U1353" i="1"/>
  <c r="K1354" i="1"/>
  <c r="U1354" i="1"/>
  <c r="K1355" i="1"/>
  <c r="U1355" i="1"/>
  <c r="K1356" i="1"/>
  <c r="U1356" i="1"/>
  <c r="K1357" i="1"/>
  <c r="U1357" i="1"/>
  <c r="K1358" i="1"/>
  <c r="U1358" i="1"/>
  <c r="K1359" i="1"/>
  <c r="U1359" i="1"/>
  <c r="K1360" i="1"/>
  <c r="U1360" i="1"/>
  <c r="K1361" i="1"/>
  <c r="U1361" i="1"/>
  <c r="K1362" i="1"/>
  <c r="U1362" i="1"/>
  <c r="K1363" i="1"/>
  <c r="U1363" i="1"/>
  <c r="K1364" i="1"/>
  <c r="U1364" i="1"/>
  <c r="K1365" i="1"/>
  <c r="U1365" i="1"/>
  <c r="K1366" i="1"/>
  <c r="U1366" i="1"/>
  <c r="K1367" i="1"/>
  <c r="U1367" i="1"/>
  <c r="K1368" i="1"/>
  <c r="U1368" i="1"/>
  <c r="K1369" i="1"/>
  <c r="U1369" i="1"/>
  <c r="K1370" i="1"/>
  <c r="U1370" i="1"/>
  <c r="K1371" i="1"/>
  <c r="U1371" i="1"/>
  <c r="K1372" i="1"/>
  <c r="U1372" i="1"/>
  <c r="K1373" i="1"/>
  <c r="U1373" i="1"/>
  <c r="K1374" i="1"/>
  <c r="U1374" i="1"/>
  <c r="K1375" i="1"/>
  <c r="U1375" i="1"/>
  <c r="K1376" i="1"/>
  <c r="U1376" i="1"/>
  <c r="K1377" i="1"/>
  <c r="U1377" i="1"/>
  <c r="K1378" i="1"/>
  <c r="U1378" i="1"/>
  <c r="K1379" i="1"/>
  <c r="U1379" i="1"/>
  <c r="K1380" i="1"/>
  <c r="U1380" i="1"/>
  <c r="K1381" i="1"/>
  <c r="U1381" i="1"/>
  <c r="K1382" i="1"/>
  <c r="U1382" i="1"/>
  <c r="K1383" i="1"/>
  <c r="U1383" i="1"/>
  <c r="K1384" i="1"/>
  <c r="U1384" i="1"/>
  <c r="K1385" i="1"/>
  <c r="U1385" i="1"/>
  <c r="K1386" i="1"/>
  <c r="U1386" i="1"/>
  <c r="K1387" i="1"/>
  <c r="U1387" i="1"/>
  <c r="K1388" i="1"/>
  <c r="U1388" i="1"/>
  <c r="K1389" i="1"/>
  <c r="U1389" i="1"/>
  <c r="K1390" i="1"/>
  <c r="U1390" i="1"/>
  <c r="K1391" i="1"/>
  <c r="U1391" i="1"/>
  <c r="K1392" i="1"/>
  <c r="U1392" i="1"/>
  <c r="K1393" i="1"/>
  <c r="U1393" i="1"/>
  <c r="K1394" i="1"/>
  <c r="U1394" i="1"/>
  <c r="K1395" i="1"/>
  <c r="U1395" i="1"/>
  <c r="K1396" i="1"/>
  <c r="U1396" i="1"/>
  <c r="K1397" i="1"/>
  <c r="U1397" i="1"/>
  <c r="K1398" i="1"/>
  <c r="U1398" i="1"/>
  <c r="K1399" i="1"/>
  <c r="U1399" i="1"/>
  <c r="K1400" i="1"/>
  <c r="U1400" i="1"/>
  <c r="K1401" i="1"/>
  <c r="U1401" i="1"/>
  <c r="K1402" i="1"/>
  <c r="U1402" i="1"/>
  <c r="K1403" i="1"/>
  <c r="U1403" i="1"/>
  <c r="K1404" i="1"/>
  <c r="U1404" i="1"/>
  <c r="K1405" i="1"/>
  <c r="U1405" i="1"/>
  <c r="K1406" i="1"/>
  <c r="U1406" i="1"/>
  <c r="K1407" i="1"/>
  <c r="U1407" i="1"/>
  <c r="K1408" i="1"/>
  <c r="U1408" i="1"/>
  <c r="K1409" i="1"/>
  <c r="U1409" i="1"/>
  <c r="K1410" i="1"/>
  <c r="U1410" i="1"/>
  <c r="K1411" i="1"/>
  <c r="U1411" i="1"/>
  <c r="K1412" i="1"/>
  <c r="U1412" i="1"/>
  <c r="K1413" i="1"/>
  <c r="U1413" i="1"/>
  <c r="K1414" i="1"/>
  <c r="U1414" i="1"/>
  <c r="K1415" i="1"/>
  <c r="U1415" i="1"/>
  <c r="K1416" i="1"/>
  <c r="U1416" i="1"/>
  <c r="K1417" i="1"/>
  <c r="U1417" i="1"/>
  <c r="K1418" i="1"/>
  <c r="U1418" i="1"/>
  <c r="K1419" i="1"/>
  <c r="U1419" i="1"/>
  <c r="K1420" i="1"/>
  <c r="U1420" i="1"/>
  <c r="K1421" i="1"/>
  <c r="U1421" i="1"/>
  <c r="K1422" i="1"/>
  <c r="U1422" i="1"/>
  <c r="K1423" i="1"/>
  <c r="U1423" i="1"/>
  <c r="K1424" i="1"/>
  <c r="U1424" i="1"/>
  <c r="K1425" i="1"/>
  <c r="U1425" i="1"/>
  <c r="K1426" i="1"/>
  <c r="U1426" i="1"/>
  <c r="K1427" i="1"/>
  <c r="U1427" i="1"/>
  <c r="K1428" i="1"/>
  <c r="U1428" i="1"/>
  <c r="K1429" i="1"/>
  <c r="U1429" i="1"/>
  <c r="K1430" i="1"/>
  <c r="U1430" i="1"/>
  <c r="K1431" i="1"/>
  <c r="U1431" i="1"/>
  <c r="K1432" i="1"/>
  <c r="U1432" i="1"/>
  <c r="K1433" i="1"/>
  <c r="U1433" i="1"/>
  <c r="K1434" i="1"/>
  <c r="U1434" i="1"/>
  <c r="K1435" i="1"/>
  <c r="U1435" i="1"/>
  <c r="K1436" i="1"/>
  <c r="U1436" i="1"/>
  <c r="K1437" i="1"/>
  <c r="U1437" i="1"/>
  <c r="K1438" i="1"/>
  <c r="U1438" i="1"/>
  <c r="K1439" i="1"/>
  <c r="U1439" i="1"/>
  <c r="K1440" i="1"/>
  <c r="U1440" i="1"/>
  <c r="K1441" i="1"/>
  <c r="U1441" i="1"/>
  <c r="K1442" i="1"/>
  <c r="U1442" i="1"/>
  <c r="K1443" i="1"/>
  <c r="U1443" i="1"/>
  <c r="K1444" i="1"/>
  <c r="U1444" i="1"/>
  <c r="K1445" i="1"/>
  <c r="U1445" i="1"/>
  <c r="K1446" i="1"/>
  <c r="U1446" i="1"/>
  <c r="K1447" i="1"/>
  <c r="U1447" i="1"/>
  <c r="K1448" i="1"/>
  <c r="U1448" i="1"/>
  <c r="K1449" i="1"/>
  <c r="U1449" i="1"/>
  <c r="K1450" i="1"/>
  <c r="U1450" i="1"/>
  <c r="K1451" i="1"/>
  <c r="U1451" i="1"/>
  <c r="K1452" i="1"/>
  <c r="U1452" i="1"/>
  <c r="K1453" i="1"/>
  <c r="U1453" i="1"/>
  <c r="K1454" i="1"/>
  <c r="U1454" i="1"/>
  <c r="K1455" i="1"/>
  <c r="U1455" i="1"/>
  <c r="K1456" i="1"/>
  <c r="U1456" i="1"/>
  <c r="K1457" i="1"/>
  <c r="U1457" i="1"/>
  <c r="K1458" i="1"/>
  <c r="U1458" i="1"/>
  <c r="K1459" i="1"/>
  <c r="U1459" i="1"/>
  <c r="K1460" i="1"/>
  <c r="U1460" i="1"/>
  <c r="K1461" i="1"/>
  <c r="U1461" i="1"/>
  <c r="K1462" i="1"/>
  <c r="U1462" i="1"/>
  <c r="K1463" i="1"/>
  <c r="U1463" i="1"/>
  <c r="K1464" i="1"/>
  <c r="U1464" i="1"/>
  <c r="K1465" i="1"/>
  <c r="U1465" i="1"/>
  <c r="K1466" i="1"/>
  <c r="U1466" i="1"/>
  <c r="K1467" i="1"/>
  <c r="U1467" i="1"/>
  <c r="K1468" i="1"/>
  <c r="U1468" i="1"/>
  <c r="K1469" i="1"/>
  <c r="U1469" i="1"/>
  <c r="K1470" i="1"/>
  <c r="U1470" i="1"/>
  <c r="K1471" i="1"/>
  <c r="U1471" i="1"/>
  <c r="K1472" i="1"/>
  <c r="U1472" i="1"/>
  <c r="K1473" i="1"/>
  <c r="U1473" i="1"/>
  <c r="K1474" i="1"/>
  <c r="U1474" i="1"/>
  <c r="K1475" i="1"/>
  <c r="U1475" i="1"/>
  <c r="K1476" i="1"/>
  <c r="U1476" i="1"/>
  <c r="K1477" i="1"/>
  <c r="U1477" i="1"/>
  <c r="K1478" i="1"/>
  <c r="U1478" i="1"/>
  <c r="K1479" i="1"/>
  <c r="U1479" i="1"/>
  <c r="K1480" i="1"/>
  <c r="U1480" i="1"/>
  <c r="K1481" i="1"/>
  <c r="U1481" i="1"/>
  <c r="K1482" i="1"/>
  <c r="U1482" i="1"/>
  <c r="K1483" i="1"/>
  <c r="U1483" i="1"/>
  <c r="K1484" i="1"/>
  <c r="U1484" i="1"/>
  <c r="K1485" i="1"/>
  <c r="U1485" i="1"/>
  <c r="K1486" i="1"/>
  <c r="U1486" i="1"/>
  <c r="K1487" i="1"/>
  <c r="U1487" i="1"/>
  <c r="K1488" i="1"/>
  <c r="U1488" i="1"/>
  <c r="K1489" i="1"/>
  <c r="U1489" i="1"/>
  <c r="K1490" i="1"/>
  <c r="U1490" i="1"/>
  <c r="K1491" i="1"/>
  <c r="U1491" i="1"/>
  <c r="K1492" i="1"/>
  <c r="U1492" i="1"/>
  <c r="K1493" i="1"/>
  <c r="U1493" i="1"/>
  <c r="K1494" i="1"/>
  <c r="U1494" i="1"/>
  <c r="K1495" i="1"/>
  <c r="U1495" i="1"/>
  <c r="K1496" i="1"/>
  <c r="U1496" i="1"/>
  <c r="K1497" i="1"/>
  <c r="U1497" i="1"/>
  <c r="K1498" i="1"/>
  <c r="U1498" i="1"/>
  <c r="K1499" i="1"/>
  <c r="U1499" i="1"/>
  <c r="K1500" i="1"/>
  <c r="U1500" i="1"/>
  <c r="K1501" i="1"/>
  <c r="U1501" i="1"/>
  <c r="K1502" i="1"/>
  <c r="U1502" i="1"/>
  <c r="K1503" i="1"/>
  <c r="U1503" i="1"/>
  <c r="K1504" i="1"/>
  <c r="U1504" i="1"/>
  <c r="K1505" i="1"/>
  <c r="U1505" i="1"/>
  <c r="K1506" i="1"/>
  <c r="U1506" i="1"/>
  <c r="K1507" i="1"/>
  <c r="U1507" i="1"/>
  <c r="K1508" i="1"/>
  <c r="U1508" i="1"/>
  <c r="K1509" i="1"/>
  <c r="U1509" i="1"/>
  <c r="K1510" i="1"/>
  <c r="U1510" i="1"/>
  <c r="K1511" i="1"/>
  <c r="U1511" i="1"/>
  <c r="K1512" i="1"/>
  <c r="U1512" i="1"/>
  <c r="K1513" i="1"/>
  <c r="U1513" i="1"/>
  <c r="K1514" i="1"/>
  <c r="U1514" i="1"/>
  <c r="K1515" i="1"/>
  <c r="U1515" i="1"/>
  <c r="K1516" i="1"/>
  <c r="U1516" i="1"/>
  <c r="K1517" i="1"/>
  <c r="U1517" i="1"/>
  <c r="K1518" i="1"/>
  <c r="U1518" i="1"/>
  <c r="K1519" i="1"/>
  <c r="U1519" i="1"/>
  <c r="K1520" i="1"/>
  <c r="U1520" i="1"/>
  <c r="K1521" i="1"/>
  <c r="U1521" i="1"/>
  <c r="K1522" i="1"/>
  <c r="U1522" i="1"/>
  <c r="K1523" i="1"/>
  <c r="U1523" i="1"/>
  <c r="K1524" i="1"/>
  <c r="U1524" i="1"/>
  <c r="K1525" i="1"/>
  <c r="U1525" i="1"/>
  <c r="K1526" i="1"/>
  <c r="U1526" i="1"/>
  <c r="K1527" i="1"/>
  <c r="U1527" i="1"/>
  <c r="K1528" i="1"/>
  <c r="U1528" i="1"/>
  <c r="K1529" i="1"/>
  <c r="U1529" i="1"/>
  <c r="K1530" i="1"/>
  <c r="U1530" i="1"/>
  <c r="K1531" i="1"/>
  <c r="U1531" i="1"/>
  <c r="K1532" i="1"/>
  <c r="U1532" i="1"/>
  <c r="K1533" i="1"/>
  <c r="U1533" i="1"/>
  <c r="K1534" i="1"/>
  <c r="U1534" i="1"/>
  <c r="K1535" i="1"/>
  <c r="U1535" i="1"/>
  <c r="K1536" i="1"/>
  <c r="U1536" i="1"/>
  <c r="K1537" i="1"/>
  <c r="U1537" i="1"/>
  <c r="K1538" i="1"/>
  <c r="U1538" i="1"/>
  <c r="K1539" i="1"/>
  <c r="U1539" i="1"/>
  <c r="K1540" i="1"/>
  <c r="U1540" i="1"/>
  <c r="K1541" i="1"/>
  <c r="U1541" i="1"/>
  <c r="K1542" i="1"/>
  <c r="U1542" i="1"/>
  <c r="K1543" i="1"/>
  <c r="U1543" i="1"/>
  <c r="K1544" i="1"/>
  <c r="U1544" i="1"/>
  <c r="K1545" i="1"/>
  <c r="U1545" i="1"/>
  <c r="K1546" i="1"/>
  <c r="U1546" i="1"/>
  <c r="K1547" i="1"/>
  <c r="U1547" i="1"/>
  <c r="K1548" i="1"/>
  <c r="U1548" i="1"/>
  <c r="K1549" i="1"/>
  <c r="U1549" i="1"/>
  <c r="K1550" i="1"/>
  <c r="U1550" i="1"/>
  <c r="K1551" i="1"/>
  <c r="U1551" i="1"/>
  <c r="K1552" i="1"/>
  <c r="U1552" i="1"/>
  <c r="K1553" i="1"/>
  <c r="U1553" i="1"/>
  <c r="K1554" i="1"/>
  <c r="U1554" i="1"/>
  <c r="K1555" i="1"/>
  <c r="U1555" i="1"/>
  <c r="K1556" i="1"/>
  <c r="U1556" i="1"/>
  <c r="K1557" i="1"/>
  <c r="U1557" i="1"/>
  <c r="K1558" i="1"/>
  <c r="U1558" i="1"/>
  <c r="K1559" i="1"/>
  <c r="U1559" i="1"/>
  <c r="K1560" i="1"/>
  <c r="U1560" i="1"/>
  <c r="K1561" i="1"/>
  <c r="U1561" i="1"/>
  <c r="K1562" i="1"/>
  <c r="U1562" i="1"/>
  <c r="K1563" i="1"/>
  <c r="U1563" i="1"/>
  <c r="K1564" i="1"/>
  <c r="U1564" i="1"/>
  <c r="K1565" i="1"/>
  <c r="U1565" i="1"/>
  <c r="K1566" i="1"/>
  <c r="U1566" i="1"/>
  <c r="K1567" i="1"/>
  <c r="U1567" i="1"/>
  <c r="K1568" i="1"/>
  <c r="U1568" i="1"/>
  <c r="K1569" i="1"/>
  <c r="U1569" i="1"/>
  <c r="K1570" i="1"/>
  <c r="U1570" i="1"/>
  <c r="K1571" i="1"/>
  <c r="U1571" i="1"/>
  <c r="K1572" i="1"/>
  <c r="U1572" i="1"/>
  <c r="K1573" i="1"/>
  <c r="U1573" i="1"/>
  <c r="K1574" i="1"/>
  <c r="U1574" i="1"/>
  <c r="K1575" i="1"/>
  <c r="U1575" i="1"/>
  <c r="K1576" i="1"/>
  <c r="U1576" i="1"/>
  <c r="K1577" i="1"/>
  <c r="U1577" i="1"/>
  <c r="K1578" i="1"/>
  <c r="U1578" i="1"/>
  <c r="K1579" i="1"/>
  <c r="U1579" i="1"/>
  <c r="K1580" i="1"/>
  <c r="U1580" i="1"/>
  <c r="K1581" i="1"/>
  <c r="U1581" i="1"/>
  <c r="K1582" i="1"/>
  <c r="U1582" i="1"/>
  <c r="K1583" i="1"/>
  <c r="U1583" i="1"/>
  <c r="K1584" i="1"/>
  <c r="U1584" i="1"/>
  <c r="K1585" i="1"/>
  <c r="U1585" i="1"/>
  <c r="K1586" i="1"/>
  <c r="U1586" i="1"/>
  <c r="K1587" i="1"/>
  <c r="U1587" i="1"/>
  <c r="K1588" i="1"/>
  <c r="U1588" i="1"/>
  <c r="K1589" i="1"/>
  <c r="U1589" i="1"/>
  <c r="K1590" i="1"/>
  <c r="U1590" i="1"/>
  <c r="K1591" i="1"/>
  <c r="U1591" i="1"/>
  <c r="K1592" i="1"/>
  <c r="U1592" i="1"/>
  <c r="K1593" i="1"/>
  <c r="U1593" i="1"/>
  <c r="K1594" i="1"/>
  <c r="U1594" i="1"/>
  <c r="K1595" i="1"/>
  <c r="U1595" i="1"/>
  <c r="K1596" i="1"/>
  <c r="U1596" i="1"/>
  <c r="K1597" i="1"/>
  <c r="U1597" i="1"/>
  <c r="K1598" i="1"/>
  <c r="U1598" i="1"/>
  <c r="K1599" i="1"/>
  <c r="U1599" i="1"/>
  <c r="K1600" i="1"/>
  <c r="U1600" i="1"/>
  <c r="K1601" i="1"/>
  <c r="U1601" i="1"/>
  <c r="K1602" i="1"/>
  <c r="U1602" i="1"/>
  <c r="K1603" i="1"/>
  <c r="U1603" i="1"/>
  <c r="K1604" i="1"/>
  <c r="U1604" i="1"/>
  <c r="K1605" i="1"/>
  <c r="U1605" i="1"/>
  <c r="K1606" i="1"/>
  <c r="U1606" i="1"/>
  <c r="K1607" i="1"/>
  <c r="U1607" i="1"/>
  <c r="K1608" i="1"/>
  <c r="U1608" i="1"/>
  <c r="K1609" i="1"/>
  <c r="U1609" i="1"/>
  <c r="K1610" i="1"/>
  <c r="U1610" i="1"/>
  <c r="K1611" i="1"/>
  <c r="U1611" i="1"/>
  <c r="K1612" i="1"/>
  <c r="U1612" i="1"/>
  <c r="K1613" i="1"/>
  <c r="U1613" i="1"/>
  <c r="K1614" i="1"/>
  <c r="U1614" i="1"/>
  <c r="K1615" i="1"/>
  <c r="U1615" i="1"/>
  <c r="K1616" i="1"/>
  <c r="U1616" i="1"/>
  <c r="K1617" i="1"/>
  <c r="U1617" i="1"/>
  <c r="K1618" i="1"/>
  <c r="U1618" i="1"/>
  <c r="K1619" i="1"/>
  <c r="U1619" i="1"/>
  <c r="K1620" i="1"/>
  <c r="U1620" i="1"/>
  <c r="K1621" i="1"/>
  <c r="U1621" i="1"/>
  <c r="K1622" i="1"/>
  <c r="U1622" i="1"/>
  <c r="K1623" i="1"/>
  <c r="U1623" i="1"/>
  <c r="K1624" i="1"/>
  <c r="U1624" i="1"/>
  <c r="K1625" i="1"/>
  <c r="U1625" i="1"/>
  <c r="K1626" i="1"/>
  <c r="U1626" i="1"/>
  <c r="K1627" i="1"/>
  <c r="U1627" i="1"/>
  <c r="K1628" i="1"/>
  <c r="U1628" i="1"/>
  <c r="K1629" i="1"/>
  <c r="U1629" i="1"/>
  <c r="K1630" i="1"/>
  <c r="U1630" i="1"/>
  <c r="K1631" i="1"/>
  <c r="U1631" i="1"/>
  <c r="K1632" i="1"/>
  <c r="U1632" i="1"/>
  <c r="K1633" i="1"/>
  <c r="U1633" i="1"/>
  <c r="K1634" i="1"/>
  <c r="U1634" i="1"/>
  <c r="K1635" i="1"/>
  <c r="U1635" i="1"/>
  <c r="K1636" i="1"/>
  <c r="U1636" i="1"/>
  <c r="K1637" i="1"/>
  <c r="U1637" i="1"/>
  <c r="K1638" i="1"/>
  <c r="U1638" i="1"/>
  <c r="K1639" i="1"/>
  <c r="U1639" i="1"/>
  <c r="K1640" i="1"/>
  <c r="U1640" i="1"/>
  <c r="K1641" i="1"/>
  <c r="U1641" i="1"/>
  <c r="K1642" i="1"/>
  <c r="U1642" i="1"/>
  <c r="K1643" i="1"/>
  <c r="U1643" i="1"/>
  <c r="K1644" i="1"/>
  <c r="U1644" i="1"/>
  <c r="K1645" i="1"/>
  <c r="U1645" i="1"/>
  <c r="K1646" i="1"/>
  <c r="U1646" i="1"/>
  <c r="K1647" i="1"/>
  <c r="U1647" i="1"/>
  <c r="K1648" i="1"/>
  <c r="U1648" i="1"/>
  <c r="K1649" i="1"/>
  <c r="U1649" i="1"/>
  <c r="K1650" i="1"/>
  <c r="U1650" i="1"/>
  <c r="K1651" i="1"/>
  <c r="U1651" i="1"/>
  <c r="K1652" i="1"/>
  <c r="U1652" i="1"/>
  <c r="K1653" i="1"/>
  <c r="U1653" i="1"/>
  <c r="K1654" i="1"/>
  <c r="U1654" i="1"/>
  <c r="K1655" i="1"/>
  <c r="U1655" i="1"/>
  <c r="K1656" i="1"/>
  <c r="U1656" i="1"/>
  <c r="K1657" i="1"/>
  <c r="U1657" i="1"/>
  <c r="K1658" i="1"/>
  <c r="U1658" i="1"/>
  <c r="K1659" i="1"/>
  <c r="U1659" i="1"/>
  <c r="K1660" i="1"/>
  <c r="U1660" i="1"/>
  <c r="K1661" i="1"/>
  <c r="U1661" i="1"/>
  <c r="K1662" i="1"/>
  <c r="U1662" i="1"/>
  <c r="K1663" i="1"/>
  <c r="U1663" i="1"/>
  <c r="K1664" i="1"/>
  <c r="U1664" i="1"/>
  <c r="K1665" i="1"/>
  <c r="U1665" i="1"/>
  <c r="K1666" i="1"/>
  <c r="U1666" i="1"/>
  <c r="K1667" i="1"/>
  <c r="U1667" i="1"/>
  <c r="K1668" i="1"/>
  <c r="U1668" i="1"/>
  <c r="K1669" i="1"/>
  <c r="U1669" i="1"/>
  <c r="K1670" i="1"/>
  <c r="U1670" i="1"/>
  <c r="K1671" i="1"/>
  <c r="U1671" i="1"/>
  <c r="K1672" i="1"/>
  <c r="U1672" i="1"/>
  <c r="K1673" i="1"/>
  <c r="U1673" i="1"/>
  <c r="K1674" i="1"/>
  <c r="U1674" i="1"/>
  <c r="K1675" i="1"/>
  <c r="U1675" i="1"/>
  <c r="K1676" i="1"/>
  <c r="U1676" i="1"/>
  <c r="K1677" i="1"/>
  <c r="U1677" i="1"/>
  <c r="K1678" i="1"/>
  <c r="U1678" i="1"/>
  <c r="K1679" i="1"/>
  <c r="U1679" i="1"/>
  <c r="K1680" i="1"/>
  <c r="U1680" i="1"/>
  <c r="K1681" i="1"/>
  <c r="U1681" i="1"/>
  <c r="K1682" i="1"/>
  <c r="U1682" i="1"/>
  <c r="K1683" i="1"/>
  <c r="U1683" i="1"/>
  <c r="K1684" i="1"/>
  <c r="U1684" i="1"/>
  <c r="K1685" i="1"/>
  <c r="U1685" i="1"/>
  <c r="K1686" i="1"/>
  <c r="U1686" i="1"/>
  <c r="K1687" i="1"/>
  <c r="U1687" i="1"/>
  <c r="K1688" i="1"/>
  <c r="U1688" i="1"/>
  <c r="K1689" i="1"/>
  <c r="U1689" i="1"/>
  <c r="K1690" i="1"/>
  <c r="U1690" i="1"/>
  <c r="K1691" i="1"/>
  <c r="U1691" i="1"/>
  <c r="K1692" i="1"/>
  <c r="U1692" i="1"/>
  <c r="K1693" i="1"/>
  <c r="U1693" i="1"/>
  <c r="K1694" i="1"/>
  <c r="U1694" i="1"/>
  <c r="K1695" i="1"/>
  <c r="U1695" i="1"/>
  <c r="K1696" i="1"/>
  <c r="U1696" i="1"/>
  <c r="K1697" i="1"/>
  <c r="U1697" i="1"/>
  <c r="K1698" i="1"/>
  <c r="U1698" i="1"/>
  <c r="K1699" i="1"/>
  <c r="U1699" i="1"/>
  <c r="K1700" i="1"/>
  <c r="U1700" i="1"/>
  <c r="K1701" i="1"/>
  <c r="U1701" i="1"/>
  <c r="K1702" i="1"/>
  <c r="U1702" i="1"/>
  <c r="K1703" i="1"/>
  <c r="U1703" i="1"/>
  <c r="K1704" i="1"/>
  <c r="U1704" i="1"/>
  <c r="K1705" i="1"/>
  <c r="U1705" i="1"/>
  <c r="K1706" i="1"/>
  <c r="U1706" i="1"/>
  <c r="K1707" i="1"/>
  <c r="U1707" i="1"/>
  <c r="K1708" i="1"/>
  <c r="U1708" i="1"/>
  <c r="K1709" i="1"/>
  <c r="U1709" i="1"/>
  <c r="K1710" i="1"/>
  <c r="U1710" i="1"/>
  <c r="K1711" i="1"/>
  <c r="U1711" i="1"/>
  <c r="K1712" i="1"/>
  <c r="U1712" i="1"/>
  <c r="K1713" i="1"/>
  <c r="U1713" i="1"/>
  <c r="K1714" i="1"/>
  <c r="U1714" i="1"/>
  <c r="K1715" i="1"/>
  <c r="U1715" i="1"/>
  <c r="K1716" i="1"/>
  <c r="U1716" i="1"/>
  <c r="K1717" i="1"/>
  <c r="U1717" i="1"/>
  <c r="K1718" i="1"/>
  <c r="U1718" i="1"/>
  <c r="K1719" i="1"/>
  <c r="U1719" i="1"/>
  <c r="K1720" i="1"/>
  <c r="U1720" i="1"/>
  <c r="K1721" i="1"/>
  <c r="U1721" i="1"/>
  <c r="K1722" i="1"/>
  <c r="U1722" i="1"/>
  <c r="K1723" i="1"/>
  <c r="U1723" i="1"/>
  <c r="K1724" i="1"/>
  <c r="U1724" i="1"/>
  <c r="K1725" i="1"/>
  <c r="U1725" i="1"/>
  <c r="K1726" i="1"/>
  <c r="U1726" i="1"/>
  <c r="K1727" i="1"/>
  <c r="U1727" i="1"/>
  <c r="K1728" i="1"/>
  <c r="U1728" i="1"/>
  <c r="K1729" i="1"/>
  <c r="U1729" i="1"/>
  <c r="K1730" i="1"/>
  <c r="U1730" i="1"/>
  <c r="K1731" i="1"/>
  <c r="U1731" i="1"/>
  <c r="K1732" i="1"/>
  <c r="U1732" i="1"/>
  <c r="K1733" i="1"/>
  <c r="U1733" i="1"/>
  <c r="K1734" i="1"/>
  <c r="U1734" i="1"/>
  <c r="K1735" i="1"/>
  <c r="U1735" i="1"/>
  <c r="K1736" i="1"/>
  <c r="U1736" i="1"/>
  <c r="K1737" i="1"/>
  <c r="U1737" i="1"/>
  <c r="K1738" i="1"/>
  <c r="U1738" i="1"/>
  <c r="K1739" i="1"/>
  <c r="U1739" i="1"/>
  <c r="K1740" i="1"/>
  <c r="U1740" i="1"/>
  <c r="K1741" i="1"/>
  <c r="U1741" i="1"/>
  <c r="K1742" i="1"/>
  <c r="U1742" i="1"/>
  <c r="K1743" i="1"/>
  <c r="U1743" i="1"/>
  <c r="K1744" i="1"/>
  <c r="U1744" i="1"/>
  <c r="K1745" i="1"/>
  <c r="U1745" i="1"/>
  <c r="K1746" i="1"/>
  <c r="U1746" i="1"/>
  <c r="K1747" i="1"/>
  <c r="U1747" i="1"/>
  <c r="K1748" i="1"/>
  <c r="U1748" i="1"/>
  <c r="K1749" i="1"/>
  <c r="U1749" i="1"/>
  <c r="K1750" i="1"/>
  <c r="U1750" i="1"/>
  <c r="K1751" i="1"/>
  <c r="U1751" i="1"/>
  <c r="K1752" i="1"/>
  <c r="U1752" i="1"/>
  <c r="K1753" i="1"/>
  <c r="U1753" i="1"/>
  <c r="K1754" i="1"/>
  <c r="U1754" i="1"/>
  <c r="K1755" i="1"/>
  <c r="U1755" i="1"/>
  <c r="K1756" i="1"/>
  <c r="U1756" i="1"/>
  <c r="K1757" i="1"/>
  <c r="U1757" i="1"/>
  <c r="K1758" i="1"/>
  <c r="U1758" i="1"/>
  <c r="K1759" i="1"/>
  <c r="U1759" i="1"/>
  <c r="K1760" i="1"/>
  <c r="U1760" i="1"/>
  <c r="K1761" i="1"/>
  <c r="U1761" i="1"/>
  <c r="K1762" i="1"/>
  <c r="U1762" i="1"/>
  <c r="K1763" i="1"/>
  <c r="U1763" i="1"/>
  <c r="K1764" i="1"/>
  <c r="U1764" i="1"/>
  <c r="K1765" i="1"/>
  <c r="U1765" i="1"/>
  <c r="K1766" i="1"/>
  <c r="U1766" i="1"/>
  <c r="K1767" i="1"/>
  <c r="U1767" i="1"/>
  <c r="K1768" i="1"/>
  <c r="U1768" i="1"/>
  <c r="K1769" i="1"/>
  <c r="U1769" i="1"/>
  <c r="K1770" i="1"/>
  <c r="U1770" i="1"/>
  <c r="K1771" i="1"/>
  <c r="U1771" i="1"/>
  <c r="K1772" i="1"/>
  <c r="U1772" i="1"/>
  <c r="K1773" i="1"/>
  <c r="U1773" i="1"/>
  <c r="K1774" i="1"/>
  <c r="U1774" i="1"/>
  <c r="K1775" i="1"/>
  <c r="U1775" i="1"/>
  <c r="K1776" i="1"/>
  <c r="U1776" i="1"/>
  <c r="K1777" i="1"/>
  <c r="U1777" i="1"/>
  <c r="K1778" i="1"/>
  <c r="U1778" i="1"/>
  <c r="K1779" i="1"/>
  <c r="U1779" i="1"/>
  <c r="K1780" i="1"/>
  <c r="U1780" i="1"/>
  <c r="K1781" i="1"/>
  <c r="U1781" i="1"/>
  <c r="K1782" i="1"/>
  <c r="U1782" i="1"/>
  <c r="K1783" i="1"/>
  <c r="U1783" i="1"/>
  <c r="K1784" i="1"/>
  <c r="U1784" i="1"/>
  <c r="K1785" i="1"/>
  <c r="U1785" i="1"/>
  <c r="K1786" i="1"/>
  <c r="U1786" i="1"/>
  <c r="K1787" i="1"/>
  <c r="U1787" i="1"/>
  <c r="K1788" i="1"/>
  <c r="U1788" i="1"/>
  <c r="K1789" i="1"/>
  <c r="U1789" i="1"/>
  <c r="K1790" i="1"/>
  <c r="U1790" i="1"/>
  <c r="K1791" i="1"/>
  <c r="U1791" i="1"/>
  <c r="K1792" i="1"/>
  <c r="U1792" i="1"/>
  <c r="K1793" i="1"/>
  <c r="U1793" i="1"/>
  <c r="K1794" i="1"/>
  <c r="U1794" i="1"/>
  <c r="K1795" i="1"/>
  <c r="U1795" i="1"/>
  <c r="K1796" i="1"/>
  <c r="U1796" i="1"/>
  <c r="K1797" i="1"/>
  <c r="U1797" i="1"/>
  <c r="K1798" i="1"/>
  <c r="U1798" i="1"/>
  <c r="K1799" i="1"/>
  <c r="U1799" i="1"/>
  <c r="K1800" i="1"/>
  <c r="U1800" i="1"/>
  <c r="K1801" i="1"/>
  <c r="U1801" i="1"/>
  <c r="K1802" i="1"/>
  <c r="U1802" i="1"/>
  <c r="K1803" i="1"/>
  <c r="U1803" i="1"/>
  <c r="K1804" i="1"/>
  <c r="U1804" i="1"/>
  <c r="K1805" i="1"/>
  <c r="U1805" i="1"/>
  <c r="K1806" i="1"/>
  <c r="U1806" i="1"/>
  <c r="K1807" i="1"/>
  <c r="U1807" i="1"/>
  <c r="K1808" i="1"/>
  <c r="U1808" i="1"/>
  <c r="K1809" i="1"/>
  <c r="U1809" i="1"/>
  <c r="K1810" i="1"/>
  <c r="U1810" i="1"/>
  <c r="K1811" i="1"/>
  <c r="U1811" i="1"/>
  <c r="K1812" i="1"/>
  <c r="U1812" i="1"/>
  <c r="K1813" i="1"/>
  <c r="U1813" i="1"/>
  <c r="K1814" i="1"/>
  <c r="U1814" i="1"/>
  <c r="K1815" i="1"/>
  <c r="U1815" i="1"/>
  <c r="K1816" i="1"/>
  <c r="U1816" i="1"/>
  <c r="K1817" i="1"/>
  <c r="U1817" i="1"/>
  <c r="K1818" i="1"/>
  <c r="U1818" i="1"/>
  <c r="K1819" i="1"/>
  <c r="U1819" i="1"/>
  <c r="K1820" i="1"/>
  <c r="U1820" i="1"/>
  <c r="K1821" i="1"/>
  <c r="U1821" i="1"/>
  <c r="K1822" i="1"/>
  <c r="U1822" i="1"/>
  <c r="K1823" i="1"/>
  <c r="U1823" i="1"/>
  <c r="K1824" i="1"/>
  <c r="U1824" i="1"/>
  <c r="K1825" i="1"/>
  <c r="U1825" i="1"/>
  <c r="K1826" i="1"/>
  <c r="U1826" i="1"/>
  <c r="K1827" i="1"/>
  <c r="U1827" i="1"/>
  <c r="K1828" i="1"/>
  <c r="U1828" i="1"/>
  <c r="K1829" i="1"/>
  <c r="U1829" i="1"/>
  <c r="K1830" i="1"/>
  <c r="U1830" i="1"/>
  <c r="K1831" i="1"/>
  <c r="U1831" i="1"/>
  <c r="K1832" i="1"/>
  <c r="U1832" i="1"/>
  <c r="K1833" i="1"/>
  <c r="U1833" i="1"/>
  <c r="K1834" i="1"/>
  <c r="U1834" i="1"/>
  <c r="K1835" i="1"/>
  <c r="U1835" i="1"/>
  <c r="K1836" i="1"/>
  <c r="U1836" i="1"/>
  <c r="K1837" i="1"/>
  <c r="U1837" i="1"/>
  <c r="K1838" i="1"/>
  <c r="U1838" i="1"/>
  <c r="K1839" i="1"/>
  <c r="U1839" i="1"/>
  <c r="K1840" i="1"/>
  <c r="U1840" i="1"/>
  <c r="K1841" i="1"/>
  <c r="U1841" i="1"/>
  <c r="K1842" i="1"/>
  <c r="U1842" i="1"/>
  <c r="K1843" i="1"/>
  <c r="U1843" i="1"/>
  <c r="K1844" i="1"/>
  <c r="U1844" i="1"/>
  <c r="K1845" i="1"/>
  <c r="U1845" i="1"/>
  <c r="K1846" i="1"/>
  <c r="U1846" i="1"/>
  <c r="K1847" i="1"/>
  <c r="U1847" i="1"/>
  <c r="K1848" i="1"/>
  <c r="U1848" i="1"/>
  <c r="K1849" i="1"/>
  <c r="U1849" i="1"/>
  <c r="K1850" i="1"/>
  <c r="U1850" i="1"/>
  <c r="K1851" i="1"/>
  <c r="U1851" i="1"/>
  <c r="K1852" i="1"/>
  <c r="U1852" i="1"/>
  <c r="K1853" i="1"/>
  <c r="U1853" i="1"/>
  <c r="K1854" i="1"/>
  <c r="U1854" i="1"/>
  <c r="K1855" i="1"/>
  <c r="U1855" i="1"/>
  <c r="K1856" i="1"/>
  <c r="U1856" i="1"/>
  <c r="K1857" i="1"/>
  <c r="U1857" i="1"/>
  <c r="K1858" i="1"/>
  <c r="U1858" i="1"/>
  <c r="K1859" i="1"/>
  <c r="U1859" i="1"/>
  <c r="K1860" i="1"/>
  <c r="U1860" i="1"/>
  <c r="K1861" i="1"/>
  <c r="U1861" i="1"/>
  <c r="K1862" i="1"/>
  <c r="U1862" i="1"/>
  <c r="K1863" i="1"/>
  <c r="U1863" i="1"/>
  <c r="K1864" i="1"/>
  <c r="U1864" i="1"/>
  <c r="K1865" i="1"/>
  <c r="U1865" i="1"/>
  <c r="K1866" i="1"/>
  <c r="U1866" i="1"/>
  <c r="K1867" i="1"/>
  <c r="U1867" i="1"/>
  <c r="K1868" i="1"/>
  <c r="U1868" i="1"/>
  <c r="K1869" i="1"/>
  <c r="U1869" i="1"/>
  <c r="K1870" i="1"/>
  <c r="U1870" i="1"/>
  <c r="K1871" i="1"/>
  <c r="U1871" i="1"/>
  <c r="K1872" i="1"/>
  <c r="U1872" i="1"/>
  <c r="K1873" i="1"/>
  <c r="U1873" i="1"/>
  <c r="K1874" i="1"/>
  <c r="U1874" i="1"/>
  <c r="K1875" i="1"/>
  <c r="U1875" i="1"/>
  <c r="K1876" i="1"/>
  <c r="U1876" i="1"/>
  <c r="K1877" i="1"/>
  <c r="U1877" i="1"/>
  <c r="K1878" i="1"/>
  <c r="U1878" i="1"/>
  <c r="K1879" i="1"/>
  <c r="U1879" i="1"/>
  <c r="K1880" i="1"/>
  <c r="U1880" i="1"/>
  <c r="K1881" i="1"/>
  <c r="U1881" i="1"/>
  <c r="K1882" i="1"/>
  <c r="U1882" i="1"/>
  <c r="K1883" i="1"/>
  <c r="U1883" i="1"/>
  <c r="K1884" i="1"/>
  <c r="U1884" i="1"/>
  <c r="K1885" i="1"/>
  <c r="U1885" i="1"/>
  <c r="K1886" i="1"/>
  <c r="U1886" i="1"/>
  <c r="K1887" i="1"/>
  <c r="U1887" i="1"/>
  <c r="K1888" i="1"/>
  <c r="U1888" i="1"/>
  <c r="K1889" i="1"/>
  <c r="U1889" i="1"/>
  <c r="K1890" i="1"/>
  <c r="U1890" i="1"/>
  <c r="K1891" i="1"/>
  <c r="U1891" i="1"/>
  <c r="K1892" i="1"/>
  <c r="U1892" i="1"/>
  <c r="K1893" i="1"/>
  <c r="U1893" i="1"/>
  <c r="K1894" i="1"/>
  <c r="U1894" i="1"/>
  <c r="K1895" i="1"/>
  <c r="U1895" i="1"/>
  <c r="K1896" i="1"/>
  <c r="U1896" i="1"/>
  <c r="K1897" i="1"/>
  <c r="U1897" i="1"/>
  <c r="K1898" i="1"/>
  <c r="U1898" i="1"/>
  <c r="K1899" i="1"/>
  <c r="U1899" i="1"/>
  <c r="K1900" i="1"/>
  <c r="U1900" i="1"/>
  <c r="K1901" i="1"/>
  <c r="U1901" i="1"/>
  <c r="K1902" i="1"/>
  <c r="U1902" i="1"/>
  <c r="K1903" i="1"/>
  <c r="U1903" i="1"/>
  <c r="K1904" i="1"/>
  <c r="U1904" i="1"/>
  <c r="K1905" i="1"/>
  <c r="U1905" i="1"/>
  <c r="K1906" i="1"/>
  <c r="U1906" i="1"/>
  <c r="K1907" i="1"/>
  <c r="U1907" i="1"/>
  <c r="K1908" i="1"/>
  <c r="U1908" i="1"/>
  <c r="K1909" i="1"/>
  <c r="U1909" i="1"/>
  <c r="K1910" i="1"/>
  <c r="U1910" i="1"/>
  <c r="K1911" i="1"/>
  <c r="U1911" i="1"/>
  <c r="K1912" i="1"/>
  <c r="U1912" i="1"/>
  <c r="K1913" i="1"/>
  <c r="U1913" i="1"/>
  <c r="K1914" i="1"/>
  <c r="U1914" i="1"/>
  <c r="K1915" i="1"/>
  <c r="U1915" i="1"/>
  <c r="K1916" i="1"/>
  <c r="U1916" i="1"/>
  <c r="K1917" i="1"/>
  <c r="U1917" i="1"/>
  <c r="K1918" i="1"/>
  <c r="U1918" i="1"/>
  <c r="K1919" i="1"/>
  <c r="U1919" i="1"/>
  <c r="K1920" i="1"/>
  <c r="U1920" i="1"/>
  <c r="K1921" i="1"/>
  <c r="U1921" i="1"/>
  <c r="K1922" i="1"/>
  <c r="U1922" i="1"/>
  <c r="K1923" i="1"/>
  <c r="U1923" i="1"/>
  <c r="K1924" i="1"/>
  <c r="U1924" i="1"/>
  <c r="K1925" i="1"/>
  <c r="U1925" i="1"/>
  <c r="K1926" i="1"/>
  <c r="U1926" i="1"/>
  <c r="K1927" i="1"/>
  <c r="U1927" i="1"/>
  <c r="K1928" i="1"/>
  <c r="U1928" i="1"/>
  <c r="K1929" i="1"/>
  <c r="U1929" i="1"/>
  <c r="K1930" i="1"/>
  <c r="U1930" i="1"/>
  <c r="K1931" i="1"/>
  <c r="U1931" i="1"/>
  <c r="K1932" i="1"/>
  <c r="U1932" i="1"/>
  <c r="K1933" i="1"/>
  <c r="U1933" i="1"/>
  <c r="K1934" i="1"/>
  <c r="U1934" i="1"/>
  <c r="K1935" i="1"/>
  <c r="U1935" i="1"/>
  <c r="K1936" i="1"/>
  <c r="U1936" i="1"/>
  <c r="K1937" i="1"/>
  <c r="U1937" i="1"/>
  <c r="K1938" i="1"/>
  <c r="U1938" i="1"/>
  <c r="K1939" i="1"/>
  <c r="U1939" i="1"/>
  <c r="K1940" i="1"/>
  <c r="U1940" i="1"/>
  <c r="K1941" i="1"/>
  <c r="U1941" i="1"/>
  <c r="K1942" i="1"/>
  <c r="U1942" i="1"/>
  <c r="K1943" i="1"/>
  <c r="U1943" i="1"/>
  <c r="K1944" i="1"/>
  <c r="U1944" i="1"/>
  <c r="K1945" i="1"/>
  <c r="U1945" i="1"/>
  <c r="K1946" i="1"/>
  <c r="U1946" i="1"/>
  <c r="K1947" i="1"/>
  <c r="U1947" i="1"/>
  <c r="K1948" i="1"/>
  <c r="U1948" i="1"/>
  <c r="K1949" i="1"/>
  <c r="U1949" i="1"/>
  <c r="K1950" i="1"/>
  <c r="U1950" i="1"/>
  <c r="K1951" i="1"/>
  <c r="U1951" i="1"/>
  <c r="K1952" i="1"/>
  <c r="U1952" i="1"/>
  <c r="K1953" i="1"/>
  <c r="U1953" i="1"/>
  <c r="K1954" i="1"/>
  <c r="U1954" i="1"/>
  <c r="K1955" i="1"/>
  <c r="U1955" i="1"/>
  <c r="K1956" i="1"/>
  <c r="U1956" i="1"/>
  <c r="K1957" i="1"/>
  <c r="U1957" i="1"/>
  <c r="K1958" i="1"/>
  <c r="U1958" i="1"/>
  <c r="K1959" i="1"/>
  <c r="U1959" i="1"/>
  <c r="K1960" i="1"/>
  <c r="U1960" i="1"/>
  <c r="K1961" i="1"/>
  <c r="U1961" i="1"/>
  <c r="K1962" i="1"/>
  <c r="U1962" i="1"/>
  <c r="K1963" i="1"/>
  <c r="U1963" i="1"/>
  <c r="K1964" i="1"/>
  <c r="U1964" i="1"/>
  <c r="K1965" i="1"/>
  <c r="U1965" i="1"/>
  <c r="K1966" i="1"/>
  <c r="U1966" i="1"/>
  <c r="K1967" i="1"/>
  <c r="U1967" i="1"/>
  <c r="K1968" i="1"/>
  <c r="U1968" i="1"/>
  <c r="K1969" i="1"/>
  <c r="U1969" i="1"/>
  <c r="K1970" i="1"/>
  <c r="U1970" i="1"/>
  <c r="K1971" i="1"/>
  <c r="U1971" i="1"/>
  <c r="K1972" i="1"/>
  <c r="U1972" i="1"/>
  <c r="K1973" i="1"/>
  <c r="U1973" i="1"/>
  <c r="K1974" i="1"/>
  <c r="U1974" i="1"/>
  <c r="K1975" i="1"/>
  <c r="U1975" i="1"/>
  <c r="K1976" i="1"/>
  <c r="U1976" i="1"/>
  <c r="K1977" i="1"/>
  <c r="U1977" i="1"/>
  <c r="K1978" i="1"/>
  <c r="U1978" i="1"/>
  <c r="K1979" i="1"/>
  <c r="U1979" i="1"/>
  <c r="K1980" i="1"/>
  <c r="U1980" i="1"/>
  <c r="K1981" i="1"/>
  <c r="U1981" i="1"/>
  <c r="K1982" i="1"/>
  <c r="U1982" i="1"/>
  <c r="K1983" i="1"/>
  <c r="U1983" i="1"/>
  <c r="K1984" i="1"/>
  <c r="U1984" i="1"/>
  <c r="K1985" i="1"/>
  <c r="U1985" i="1"/>
  <c r="K1986" i="1"/>
  <c r="U1986" i="1"/>
  <c r="K1987" i="1"/>
  <c r="U1987" i="1"/>
  <c r="K1988" i="1"/>
  <c r="U1988" i="1"/>
  <c r="K1989" i="1"/>
  <c r="U1989" i="1"/>
  <c r="K1990" i="1"/>
  <c r="U1990" i="1"/>
  <c r="K1991" i="1"/>
  <c r="U1991" i="1"/>
  <c r="K1992" i="1"/>
  <c r="U1992" i="1"/>
  <c r="K1993" i="1"/>
  <c r="U1993" i="1"/>
  <c r="K1994" i="1"/>
  <c r="U1994" i="1"/>
  <c r="K1995" i="1"/>
  <c r="U1995" i="1"/>
  <c r="K1996" i="1"/>
  <c r="U1996" i="1"/>
  <c r="K1997" i="1"/>
  <c r="U1997" i="1"/>
  <c r="K1998" i="1"/>
  <c r="U1998" i="1"/>
  <c r="K1999" i="1"/>
  <c r="U1999" i="1"/>
  <c r="K2000" i="1"/>
  <c r="U2000" i="1"/>
  <c r="K2001" i="1"/>
  <c r="U2001" i="1"/>
  <c r="K2002" i="1"/>
  <c r="U2002" i="1"/>
  <c r="K2003" i="1"/>
  <c r="U2003" i="1"/>
  <c r="K2004" i="1"/>
  <c r="U2004" i="1"/>
  <c r="K2005" i="1"/>
  <c r="U2005" i="1"/>
  <c r="K2006" i="1"/>
  <c r="U2006" i="1"/>
  <c r="K2007" i="1"/>
  <c r="U2007" i="1"/>
  <c r="K2008" i="1"/>
  <c r="U2008" i="1"/>
  <c r="K2009" i="1"/>
  <c r="U2009" i="1"/>
  <c r="K2010" i="1"/>
  <c r="U2010" i="1"/>
  <c r="K2011" i="1"/>
  <c r="U2011" i="1"/>
  <c r="K2012" i="1"/>
  <c r="U2012" i="1"/>
  <c r="K2013" i="1"/>
  <c r="U2013" i="1"/>
  <c r="K2014" i="1"/>
  <c r="U2014" i="1"/>
  <c r="K2015" i="1"/>
  <c r="U2015" i="1"/>
  <c r="K2016" i="1"/>
  <c r="U2016" i="1"/>
  <c r="K2017" i="1"/>
  <c r="U2017" i="1"/>
  <c r="K2018" i="1"/>
  <c r="U2018" i="1"/>
  <c r="K2019" i="1"/>
  <c r="U2019" i="1"/>
  <c r="K2020" i="1"/>
  <c r="U2020" i="1"/>
  <c r="K2021" i="1"/>
  <c r="U2021" i="1"/>
  <c r="K2022" i="1"/>
  <c r="U2022" i="1"/>
  <c r="K2023" i="1"/>
  <c r="U2023" i="1"/>
  <c r="K2024" i="1"/>
  <c r="U2024" i="1"/>
  <c r="K2025" i="1"/>
  <c r="U2025" i="1"/>
  <c r="K2026" i="1"/>
  <c r="U2026" i="1"/>
  <c r="K2027" i="1"/>
  <c r="U2027" i="1"/>
  <c r="K2028" i="1"/>
  <c r="U2028" i="1"/>
  <c r="K2029" i="1"/>
  <c r="U2029" i="1"/>
  <c r="K2030" i="1"/>
  <c r="U2030" i="1"/>
  <c r="K2031" i="1"/>
  <c r="U2031" i="1"/>
  <c r="K2032" i="1"/>
  <c r="U2032" i="1"/>
  <c r="K2033" i="1"/>
  <c r="U2033" i="1"/>
  <c r="K2034" i="1"/>
  <c r="U2034" i="1"/>
  <c r="K2035" i="1"/>
  <c r="U2035" i="1"/>
  <c r="K2036" i="1"/>
  <c r="U2036" i="1"/>
  <c r="K2037" i="1"/>
  <c r="U2037" i="1"/>
  <c r="K2038" i="1"/>
  <c r="U2038" i="1"/>
  <c r="K2039" i="1"/>
  <c r="U2039" i="1"/>
  <c r="K2040" i="1"/>
  <c r="U2040" i="1"/>
  <c r="K2041" i="1"/>
  <c r="U2041" i="1"/>
  <c r="K2042" i="1"/>
  <c r="U2042" i="1"/>
  <c r="K2043" i="1"/>
  <c r="U2043" i="1"/>
  <c r="K2044" i="1"/>
  <c r="U2044" i="1"/>
  <c r="K2045" i="1"/>
  <c r="U2045" i="1"/>
  <c r="K2046" i="1"/>
  <c r="U2046" i="1"/>
  <c r="K2047" i="1"/>
  <c r="U2047" i="1"/>
  <c r="K2048" i="1"/>
  <c r="U2048" i="1"/>
  <c r="K2049" i="1"/>
  <c r="U2049" i="1"/>
  <c r="K2050" i="1"/>
  <c r="U2050" i="1"/>
  <c r="K2051" i="1"/>
  <c r="U2051" i="1"/>
  <c r="K2052" i="1"/>
  <c r="U2052" i="1"/>
  <c r="K2053" i="1"/>
  <c r="U2053" i="1"/>
  <c r="K2054" i="1"/>
  <c r="U2054" i="1"/>
  <c r="K2055" i="1"/>
  <c r="U2055" i="1"/>
  <c r="K2056" i="1"/>
  <c r="U2056" i="1"/>
  <c r="K2057" i="1"/>
  <c r="U2057" i="1"/>
  <c r="K2058" i="1"/>
  <c r="U2058" i="1"/>
  <c r="K2059" i="1"/>
  <c r="U2059" i="1"/>
  <c r="K2060" i="1"/>
  <c r="U2060" i="1"/>
  <c r="K2061" i="1"/>
  <c r="U2061" i="1"/>
  <c r="K2062" i="1"/>
  <c r="U2062" i="1"/>
  <c r="K2063" i="1"/>
  <c r="U2063" i="1"/>
  <c r="K2064" i="1"/>
  <c r="U2064" i="1"/>
  <c r="K2065" i="1"/>
  <c r="U2065" i="1"/>
  <c r="K2066" i="1"/>
  <c r="U2066" i="1"/>
  <c r="K2067" i="1"/>
  <c r="U2067" i="1"/>
  <c r="K2068" i="1"/>
  <c r="U2068" i="1"/>
  <c r="K2069" i="1"/>
  <c r="U2069" i="1"/>
  <c r="K2070" i="1"/>
  <c r="U2070" i="1"/>
  <c r="K2071" i="1"/>
  <c r="U2071" i="1"/>
  <c r="K2072" i="1"/>
  <c r="U2072" i="1"/>
  <c r="K2073" i="1"/>
  <c r="U2073" i="1"/>
  <c r="K2074" i="1"/>
  <c r="U2074" i="1"/>
  <c r="K2075" i="1"/>
  <c r="U2075" i="1"/>
  <c r="K2076" i="1"/>
  <c r="U2076" i="1"/>
  <c r="K2077" i="1"/>
  <c r="U2077" i="1"/>
  <c r="K2078" i="1"/>
  <c r="U2078" i="1"/>
  <c r="K2079" i="1"/>
  <c r="U2079" i="1"/>
  <c r="K2080" i="1"/>
  <c r="U2080" i="1"/>
  <c r="K2081" i="1"/>
  <c r="U2081" i="1"/>
  <c r="K2082" i="1"/>
  <c r="U2082" i="1"/>
  <c r="K2083" i="1"/>
  <c r="U2083" i="1"/>
  <c r="K2084" i="1"/>
  <c r="U2084" i="1"/>
  <c r="K2085" i="1"/>
  <c r="U2085" i="1"/>
  <c r="K2086" i="1"/>
  <c r="U2086" i="1"/>
  <c r="K2087" i="1"/>
  <c r="U2087" i="1"/>
  <c r="K2088" i="1"/>
  <c r="U2088" i="1"/>
  <c r="K2089" i="1"/>
  <c r="U2089" i="1"/>
  <c r="K2090" i="1"/>
  <c r="U2090" i="1"/>
  <c r="K2091" i="1"/>
  <c r="U2091" i="1"/>
  <c r="K2092" i="1"/>
  <c r="U2092" i="1"/>
  <c r="K2093" i="1"/>
  <c r="U2093" i="1"/>
  <c r="K2094" i="1"/>
  <c r="U2094" i="1"/>
  <c r="K2095" i="1"/>
  <c r="U2095" i="1"/>
  <c r="K2096" i="1"/>
  <c r="U2096" i="1"/>
  <c r="K2097" i="1"/>
  <c r="U2097" i="1"/>
  <c r="K2098" i="1"/>
  <c r="U2098" i="1"/>
  <c r="K2099" i="1"/>
  <c r="U2099" i="1"/>
  <c r="K2100" i="1"/>
  <c r="U2100" i="1"/>
  <c r="K2101" i="1"/>
  <c r="U2101" i="1"/>
  <c r="K2102" i="1"/>
  <c r="U2102" i="1"/>
  <c r="K2103" i="1"/>
  <c r="U2103" i="1"/>
  <c r="K2104" i="1"/>
  <c r="U2104" i="1"/>
  <c r="K2105" i="1"/>
  <c r="U2105" i="1"/>
  <c r="K2106" i="1"/>
  <c r="U2106" i="1"/>
  <c r="K2107" i="1"/>
  <c r="U2107" i="1"/>
  <c r="K2108" i="1"/>
  <c r="U2108" i="1"/>
  <c r="K2109" i="1"/>
  <c r="U2109" i="1"/>
  <c r="K2110" i="1"/>
  <c r="U2110" i="1"/>
  <c r="K2111" i="1"/>
  <c r="U2111" i="1"/>
  <c r="K2112" i="1"/>
  <c r="U2112" i="1"/>
  <c r="K2113" i="1"/>
  <c r="U2113" i="1"/>
  <c r="K2114" i="1"/>
  <c r="U2114" i="1"/>
  <c r="K2115" i="1"/>
  <c r="U2115" i="1"/>
  <c r="K2116" i="1"/>
  <c r="U2116" i="1"/>
  <c r="K2117" i="1"/>
  <c r="U2117" i="1"/>
  <c r="K2118" i="1"/>
  <c r="U2118" i="1"/>
  <c r="K2119" i="1"/>
  <c r="U2119" i="1"/>
  <c r="K2120" i="1"/>
  <c r="U2120" i="1"/>
  <c r="K2121" i="1"/>
  <c r="U2121" i="1"/>
  <c r="K2122" i="1"/>
  <c r="U2122" i="1"/>
  <c r="K2123" i="1"/>
  <c r="U2123" i="1"/>
  <c r="K2124" i="1"/>
  <c r="U2124" i="1"/>
  <c r="K2125" i="1"/>
  <c r="U2125" i="1"/>
  <c r="K2126" i="1"/>
  <c r="U2126" i="1"/>
  <c r="K2127" i="1"/>
  <c r="U2127" i="1"/>
  <c r="K2128" i="1"/>
  <c r="U2128" i="1"/>
  <c r="K2129" i="1"/>
  <c r="U2129" i="1"/>
  <c r="K2130" i="1"/>
  <c r="U2130" i="1"/>
  <c r="K2131" i="1"/>
  <c r="U2131" i="1"/>
  <c r="K2132" i="1"/>
  <c r="U2132" i="1"/>
  <c r="K2133" i="1"/>
  <c r="U2133" i="1"/>
  <c r="K2134" i="1"/>
  <c r="U2134" i="1"/>
  <c r="K2135" i="1"/>
  <c r="U2135" i="1"/>
  <c r="K2136" i="1"/>
  <c r="U2136" i="1"/>
  <c r="K2137" i="1"/>
  <c r="U2137" i="1"/>
  <c r="K2138" i="1"/>
  <c r="U2138" i="1"/>
  <c r="K2139" i="1"/>
  <c r="U2139" i="1"/>
  <c r="K2140" i="1"/>
  <c r="U2140" i="1"/>
  <c r="K2141" i="1"/>
  <c r="U2141" i="1"/>
  <c r="K2142" i="1"/>
  <c r="U2142" i="1"/>
  <c r="K2143" i="1"/>
  <c r="U2143" i="1"/>
  <c r="K2144" i="1"/>
  <c r="U2144" i="1"/>
  <c r="K2145" i="1"/>
  <c r="U2145" i="1"/>
  <c r="K2146" i="1"/>
  <c r="U2146" i="1"/>
  <c r="K2147" i="1"/>
  <c r="U2147" i="1"/>
  <c r="K2148" i="1"/>
  <c r="U2148" i="1"/>
  <c r="K2149" i="1"/>
  <c r="U2149" i="1"/>
  <c r="K2150" i="1"/>
  <c r="U2150" i="1"/>
  <c r="K2151" i="1"/>
  <c r="U2151" i="1"/>
  <c r="K2152" i="1"/>
  <c r="U2152" i="1"/>
  <c r="K2153" i="1"/>
  <c r="U2153" i="1"/>
  <c r="K2154" i="1"/>
  <c r="U2154" i="1"/>
  <c r="K2155" i="1"/>
  <c r="U2155" i="1"/>
  <c r="K2156" i="1"/>
  <c r="U2156" i="1"/>
  <c r="K2157" i="1"/>
  <c r="U2157" i="1"/>
  <c r="K2158" i="1"/>
  <c r="U2158" i="1"/>
  <c r="K2159" i="1"/>
  <c r="U2159" i="1"/>
  <c r="K2160" i="1"/>
  <c r="U2160" i="1"/>
  <c r="K2161" i="1"/>
  <c r="U2161" i="1"/>
  <c r="K2162" i="1"/>
  <c r="U2162" i="1"/>
  <c r="K2163" i="1"/>
  <c r="U2163" i="1"/>
  <c r="K2164" i="1"/>
  <c r="U2164" i="1"/>
  <c r="K2165" i="1"/>
  <c r="U2165" i="1"/>
  <c r="K2166" i="1"/>
  <c r="U2166" i="1"/>
  <c r="K2167" i="1"/>
  <c r="U2167" i="1"/>
  <c r="K2168" i="1"/>
  <c r="U2168" i="1"/>
  <c r="K2169" i="1"/>
  <c r="U2169" i="1"/>
  <c r="K2170" i="1"/>
  <c r="U2170" i="1"/>
  <c r="K2171" i="1"/>
  <c r="U2171" i="1"/>
  <c r="K2172" i="1"/>
  <c r="U2172" i="1"/>
  <c r="K2173" i="1"/>
  <c r="U2173" i="1"/>
  <c r="K2174" i="1"/>
  <c r="U2174" i="1"/>
  <c r="K2175" i="1"/>
  <c r="U2175" i="1"/>
  <c r="K2176" i="1"/>
  <c r="U2176" i="1"/>
  <c r="K2177" i="1"/>
  <c r="U2177" i="1"/>
  <c r="K2178" i="1"/>
  <c r="U2178" i="1"/>
  <c r="K2179" i="1"/>
  <c r="U2179" i="1"/>
  <c r="K2180" i="1"/>
  <c r="U2180" i="1"/>
  <c r="K2181" i="1"/>
  <c r="U2181" i="1"/>
  <c r="K2182" i="1"/>
  <c r="U2182" i="1"/>
  <c r="K2183" i="1"/>
  <c r="U2183" i="1"/>
  <c r="K2184" i="1"/>
  <c r="U2184" i="1"/>
  <c r="K2185" i="1"/>
  <c r="U2185" i="1"/>
  <c r="K2186" i="1"/>
  <c r="U2186" i="1"/>
  <c r="K2187" i="1"/>
  <c r="U2187" i="1"/>
  <c r="K2188" i="1"/>
  <c r="U2188" i="1"/>
  <c r="K2189" i="1"/>
  <c r="U2189" i="1"/>
  <c r="K2190" i="1"/>
  <c r="U2190" i="1"/>
  <c r="K2191" i="1"/>
  <c r="U2191" i="1"/>
  <c r="K2192" i="1"/>
  <c r="U2192" i="1"/>
  <c r="K2193" i="1"/>
  <c r="U2193" i="1"/>
  <c r="K2194" i="1"/>
  <c r="U2194" i="1"/>
  <c r="K2195" i="1"/>
  <c r="U2195" i="1"/>
  <c r="K2196" i="1"/>
  <c r="U2196" i="1"/>
  <c r="K2197" i="1"/>
  <c r="U2197" i="1"/>
  <c r="K2198" i="1"/>
  <c r="U2198" i="1"/>
  <c r="K2199" i="1"/>
  <c r="U2199" i="1"/>
  <c r="K2200" i="1"/>
  <c r="U2200" i="1"/>
  <c r="K2201" i="1"/>
  <c r="U2201" i="1"/>
  <c r="K2202" i="1"/>
  <c r="U2202" i="1"/>
  <c r="K2203" i="1"/>
  <c r="U2203" i="1"/>
  <c r="K2204" i="1"/>
  <c r="U2204" i="1"/>
  <c r="K2205" i="1"/>
  <c r="U2205" i="1"/>
  <c r="K2206" i="1"/>
  <c r="U2206" i="1"/>
  <c r="K2207" i="1"/>
  <c r="U2207" i="1"/>
  <c r="K2208" i="1"/>
  <c r="U2208" i="1"/>
  <c r="K2209" i="1"/>
  <c r="U2209" i="1"/>
  <c r="K2210" i="1"/>
  <c r="U2210" i="1"/>
  <c r="K2211" i="1"/>
  <c r="U2211" i="1"/>
  <c r="K2212" i="1"/>
  <c r="U2212" i="1"/>
  <c r="K2213" i="1"/>
  <c r="U2213" i="1"/>
  <c r="K2214" i="1"/>
  <c r="U2214" i="1"/>
  <c r="K2215" i="1"/>
  <c r="U2215" i="1"/>
  <c r="K2216" i="1"/>
  <c r="U2216" i="1"/>
  <c r="K2217" i="1"/>
  <c r="U2217" i="1"/>
  <c r="K2218" i="1"/>
  <c r="U2218" i="1"/>
  <c r="K2219" i="1"/>
  <c r="U2219" i="1"/>
  <c r="K2220" i="1"/>
  <c r="U2220" i="1"/>
  <c r="K2221" i="1"/>
  <c r="U2221" i="1"/>
  <c r="K2222" i="1"/>
  <c r="U2222" i="1"/>
  <c r="K2223" i="1"/>
  <c r="U2223" i="1"/>
  <c r="K2224" i="1"/>
  <c r="U2224" i="1"/>
  <c r="K2225" i="1"/>
  <c r="U2225" i="1"/>
  <c r="K2226" i="1"/>
  <c r="U2226" i="1"/>
  <c r="K2227" i="1"/>
  <c r="U2227" i="1"/>
  <c r="K2228" i="1"/>
  <c r="U2228" i="1"/>
  <c r="K2229" i="1"/>
  <c r="U2229" i="1"/>
  <c r="K2230" i="1"/>
  <c r="U2230" i="1"/>
  <c r="K2231" i="1"/>
  <c r="U2231" i="1"/>
  <c r="K2232" i="1"/>
  <c r="U2232" i="1"/>
  <c r="K2233" i="1"/>
  <c r="U2233" i="1"/>
  <c r="K2234" i="1"/>
  <c r="U2234" i="1"/>
  <c r="K2235" i="1"/>
  <c r="U2235" i="1"/>
  <c r="K2236" i="1"/>
  <c r="U2236" i="1"/>
  <c r="K2237" i="1"/>
  <c r="U2237" i="1"/>
  <c r="K2238" i="1"/>
  <c r="U2238" i="1"/>
  <c r="K2239" i="1"/>
  <c r="U2239" i="1"/>
  <c r="K2240" i="1"/>
  <c r="U2240" i="1"/>
  <c r="K2241" i="1"/>
  <c r="U2241" i="1"/>
  <c r="K2242" i="1"/>
  <c r="U2242" i="1"/>
  <c r="K2243" i="1"/>
  <c r="U2243" i="1"/>
  <c r="K2244" i="1"/>
  <c r="U2244" i="1"/>
  <c r="K2245" i="1"/>
  <c r="U2245" i="1"/>
  <c r="K2246" i="1"/>
  <c r="U2246" i="1"/>
  <c r="K2247" i="1"/>
  <c r="U2247" i="1"/>
  <c r="K2248" i="1"/>
  <c r="U2248" i="1"/>
  <c r="K2249" i="1"/>
  <c r="U2249" i="1"/>
  <c r="K2250" i="1"/>
  <c r="U2250" i="1"/>
  <c r="K2251" i="1"/>
  <c r="U2251" i="1"/>
  <c r="K2252" i="1"/>
  <c r="U2252" i="1"/>
  <c r="K2253" i="1"/>
  <c r="U2253" i="1"/>
  <c r="K2254" i="1"/>
  <c r="U2254" i="1"/>
  <c r="K2255" i="1"/>
  <c r="U2255" i="1"/>
  <c r="K2256" i="1"/>
  <c r="U2256" i="1"/>
  <c r="K2257" i="1"/>
  <c r="U2257" i="1"/>
  <c r="K2258" i="1"/>
  <c r="U2258" i="1"/>
  <c r="K2259" i="1"/>
  <c r="U2259" i="1"/>
  <c r="K2260" i="1"/>
  <c r="U2260" i="1"/>
  <c r="K2261" i="1"/>
  <c r="U2261" i="1"/>
  <c r="K2262" i="1"/>
  <c r="U2262" i="1"/>
  <c r="K2263" i="1"/>
  <c r="U2263" i="1"/>
  <c r="K2264" i="1"/>
  <c r="U2264" i="1"/>
  <c r="K2265" i="1"/>
  <c r="U2265" i="1"/>
  <c r="K2266" i="1"/>
  <c r="U2266" i="1"/>
  <c r="K2267" i="1"/>
  <c r="U2267" i="1"/>
  <c r="K2268" i="1"/>
  <c r="U2268" i="1"/>
  <c r="K2269" i="1"/>
  <c r="U2269" i="1"/>
  <c r="K2270" i="1"/>
  <c r="U2270" i="1"/>
  <c r="K2271" i="1"/>
  <c r="U2271" i="1"/>
  <c r="K2272" i="1"/>
  <c r="U2272" i="1"/>
  <c r="K2273" i="1"/>
  <c r="U2273" i="1"/>
  <c r="K2274" i="1"/>
  <c r="U2274" i="1"/>
  <c r="K2275" i="1"/>
  <c r="U2275" i="1"/>
  <c r="K2276" i="1"/>
  <c r="U2276" i="1"/>
  <c r="K2277" i="1"/>
  <c r="U2277" i="1"/>
  <c r="K2278" i="1"/>
  <c r="U2278" i="1"/>
  <c r="K2279" i="1"/>
  <c r="U2279" i="1"/>
  <c r="K2280" i="1"/>
  <c r="U2280" i="1"/>
  <c r="K2281" i="1"/>
  <c r="U2281" i="1"/>
  <c r="K2282" i="1"/>
  <c r="U2282" i="1"/>
  <c r="K2283" i="1"/>
  <c r="U2283" i="1"/>
  <c r="K2284" i="1"/>
  <c r="U2284" i="1"/>
  <c r="K2285" i="1"/>
  <c r="U2285" i="1"/>
  <c r="K2286" i="1"/>
  <c r="U2286" i="1"/>
  <c r="K2287" i="1"/>
  <c r="U2287" i="1"/>
  <c r="K2288" i="1"/>
  <c r="U2288" i="1"/>
  <c r="K2289" i="1"/>
  <c r="U2289" i="1"/>
  <c r="K2290" i="1"/>
  <c r="U2290" i="1"/>
  <c r="K2291" i="1"/>
  <c r="U2291" i="1"/>
  <c r="K2292" i="1"/>
  <c r="U2292" i="1"/>
  <c r="K2293" i="1"/>
  <c r="U2293" i="1"/>
  <c r="K2294" i="1"/>
  <c r="U2294" i="1"/>
  <c r="K2295" i="1"/>
  <c r="U2295" i="1"/>
  <c r="K2296" i="1"/>
  <c r="U2296" i="1"/>
  <c r="K2297" i="1"/>
  <c r="U2297" i="1"/>
  <c r="K2298" i="1"/>
  <c r="U2298" i="1"/>
  <c r="K2299" i="1"/>
  <c r="U2299" i="1"/>
  <c r="K2300" i="1"/>
  <c r="U2300" i="1"/>
  <c r="K2301" i="1"/>
  <c r="U2301" i="1"/>
  <c r="K2302" i="1"/>
  <c r="U2302" i="1"/>
  <c r="K2303" i="1"/>
  <c r="U2303" i="1"/>
  <c r="K2304" i="1"/>
  <c r="U2304" i="1"/>
  <c r="K2305" i="1"/>
  <c r="U2305" i="1"/>
  <c r="K2306" i="1"/>
  <c r="U2306" i="1"/>
  <c r="K2307" i="1"/>
  <c r="U2307" i="1"/>
  <c r="K2308" i="1"/>
  <c r="U2308" i="1"/>
  <c r="K2309" i="1"/>
  <c r="U2309" i="1"/>
  <c r="K2310" i="1"/>
  <c r="U2310" i="1"/>
  <c r="K2311" i="1"/>
  <c r="U2311" i="1"/>
  <c r="K2312" i="1"/>
  <c r="U2312" i="1"/>
  <c r="K2313" i="1"/>
  <c r="U2313" i="1"/>
  <c r="K2314" i="1"/>
  <c r="U2314" i="1"/>
  <c r="K2315" i="1"/>
  <c r="U2315" i="1"/>
  <c r="K2316" i="1"/>
  <c r="U2316" i="1"/>
  <c r="K2317" i="1"/>
  <c r="U2317" i="1"/>
  <c r="K2318" i="1"/>
  <c r="U2318" i="1"/>
  <c r="K2319" i="1"/>
  <c r="U2319" i="1"/>
  <c r="K2320" i="1"/>
  <c r="U2320" i="1"/>
  <c r="K2321" i="1"/>
  <c r="U2321" i="1"/>
  <c r="K2322" i="1"/>
  <c r="U2322" i="1"/>
  <c r="K2323" i="1"/>
  <c r="U2323" i="1"/>
  <c r="K2324" i="1"/>
  <c r="U2324" i="1"/>
  <c r="K2325" i="1"/>
  <c r="U2325" i="1"/>
  <c r="K2326" i="1"/>
  <c r="U2326" i="1"/>
  <c r="K2327" i="1"/>
  <c r="U2327" i="1"/>
  <c r="K2328" i="1"/>
  <c r="U2328" i="1"/>
  <c r="K2329" i="1"/>
  <c r="U2329" i="1"/>
  <c r="K2330" i="1"/>
  <c r="U2330" i="1"/>
  <c r="K2331" i="1"/>
  <c r="U2331" i="1"/>
  <c r="K2332" i="1"/>
  <c r="U2332" i="1"/>
  <c r="K2333" i="1"/>
  <c r="U2333" i="1"/>
  <c r="K2334" i="1"/>
  <c r="U2334" i="1"/>
  <c r="K2335" i="1"/>
  <c r="U2335" i="1"/>
  <c r="K2336" i="1"/>
  <c r="U2336" i="1"/>
  <c r="K2337" i="1"/>
  <c r="U2337" i="1"/>
  <c r="K2338" i="1"/>
  <c r="U2338" i="1"/>
  <c r="K2339" i="1"/>
  <c r="U2339" i="1"/>
  <c r="K2340" i="1"/>
  <c r="U2340" i="1"/>
  <c r="K2341" i="1"/>
  <c r="U2341" i="1"/>
  <c r="K2342" i="1"/>
  <c r="U2342" i="1"/>
  <c r="K2343" i="1"/>
  <c r="U2343" i="1"/>
  <c r="K2344" i="1"/>
  <c r="U2344" i="1"/>
  <c r="K2345" i="1"/>
  <c r="U2345" i="1"/>
  <c r="K2346" i="1"/>
  <c r="U2346" i="1"/>
  <c r="K2347" i="1"/>
  <c r="U2347" i="1"/>
  <c r="K2348" i="1"/>
  <c r="U2348" i="1"/>
  <c r="K2349" i="1"/>
  <c r="U2349" i="1"/>
  <c r="K2350" i="1"/>
  <c r="U2350" i="1"/>
  <c r="K2351" i="1"/>
  <c r="U2351" i="1"/>
  <c r="K2352" i="1"/>
  <c r="U2352" i="1"/>
  <c r="K2353" i="1"/>
  <c r="U2353" i="1"/>
  <c r="K2354" i="1"/>
  <c r="U2354" i="1"/>
  <c r="K2355" i="1"/>
  <c r="U2355" i="1"/>
  <c r="K2356" i="1"/>
  <c r="U2356" i="1"/>
  <c r="K2357" i="1"/>
  <c r="U2357" i="1"/>
  <c r="K2358" i="1"/>
  <c r="U2358" i="1"/>
  <c r="K2359" i="1"/>
  <c r="U2359" i="1"/>
  <c r="K2360" i="1"/>
  <c r="U2360" i="1"/>
  <c r="K2361" i="1"/>
  <c r="U2361" i="1"/>
  <c r="K2362" i="1"/>
  <c r="U2362" i="1"/>
  <c r="K2363" i="1"/>
  <c r="U2363" i="1"/>
  <c r="K2364" i="1"/>
  <c r="U2364" i="1"/>
  <c r="K2365" i="1"/>
  <c r="U2365" i="1"/>
  <c r="K2366" i="1"/>
  <c r="U2366" i="1"/>
  <c r="K2367" i="1"/>
  <c r="U2367" i="1"/>
  <c r="K2368" i="1"/>
  <c r="U2368" i="1"/>
  <c r="K2369" i="1"/>
  <c r="U2369" i="1"/>
  <c r="K2370" i="1"/>
  <c r="U2370" i="1"/>
  <c r="K2371" i="1"/>
  <c r="U2371" i="1"/>
  <c r="K2372" i="1"/>
  <c r="U2372" i="1"/>
  <c r="K2373" i="1"/>
  <c r="U2373" i="1"/>
  <c r="K2374" i="1"/>
  <c r="U2374" i="1"/>
  <c r="K2375" i="1"/>
  <c r="U2375" i="1"/>
  <c r="K2376" i="1"/>
  <c r="U2376" i="1"/>
  <c r="K2377" i="1"/>
  <c r="U2377" i="1"/>
  <c r="K2378" i="1"/>
  <c r="U2378" i="1"/>
  <c r="K2379" i="1"/>
  <c r="U2379" i="1"/>
  <c r="K2380" i="1"/>
  <c r="U2380" i="1"/>
  <c r="K2381" i="1"/>
  <c r="U2381" i="1"/>
  <c r="K2382" i="1"/>
  <c r="U2382" i="1"/>
  <c r="K2383" i="1"/>
  <c r="U2383" i="1"/>
  <c r="K2384" i="1"/>
  <c r="U2384" i="1"/>
  <c r="K2385" i="1"/>
  <c r="U2385" i="1"/>
  <c r="K2386" i="1"/>
  <c r="U2386" i="1"/>
  <c r="K2387" i="1"/>
  <c r="U2387" i="1"/>
  <c r="K2388" i="1"/>
  <c r="U2388" i="1"/>
  <c r="K2389" i="1"/>
  <c r="U2389" i="1"/>
  <c r="K2390" i="1"/>
  <c r="U2390" i="1"/>
  <c r="K2391" i="1"/>
  <c r="U2391" i="1"/>
  <c r="K2392" i="1"/>
  <c r="U2392" i="1"/>
  <c r="K2393" i="1"/>
  <c r="U2393" i="1"/>
  <c r="K2394" i="1"/>
  <c r="U2394" i="1"/>
  <c r="K2395" i="1"/>
  <c r="U2395" i="1"/>
  <c r="K2396" i="1"/>
  <c r="U2396" i="1"/>
  <c r="K2397" i="1"/>
  <c r="U2397" i="1"/>
  <c r="K2398" i="1"/>
  <c r="U2398" i="1"/>
  <c r="K2399" i="1"/>
  <c r="U2399" i="1"/>
  <c r="K2400" i="1"/>
  <c r="U2400" i="1"/>
  <c r="K2401" i="1"/>
  <c r="U2401" i="1"/>
  <c r="K2402" i="1"/>
  <c r="U2402" i="1"/>
  <c r="K2403" i="1"/>
  <c r="U2403" i="1"/>
  <c r="K2404" i="1"/>
  <c r="U2404" i="1"/>
  <c r="K2405" i="1"/>
  <c r="U2405" i="1"/>
  <c r="K2406" i="1"/>
  <c r="U2406" i="1"/>
  <c r="K2407" i="1"/>
  <c r="U2407" i="1"/>
  <c r="K2408" i="1"/>
  <c r="U2408" i="1"/>
  <c r="K2409" i="1"/>
  <c r="U2409" i="1"/>
  <c r="K2410" i="1"/>
  <c r="U2410" i="1"/>
  <c r="K2411" i="1"/>
  <c r="U2411" i="1"/>
  <c r="K2412" i="1"/>
  <c r="U2412" i="1"/>
  <c r="K2413" i="1"/>
  <c r="U2413" i="1"/>
  <c r="K2414" i="1"/>
  <c r="U2414" i="1"/>
  <c r="K2415" i="1"/>
  <c r="U2415" i="1"/>
  <c r="K2416" i="1"/>
  <c r="U2416" i="1"/>
  <c r="K2417" i="1"/>
  <c r="U2417" i="1"/>
  <c r="K2418" i="1"/>
  <c r="U2418" i="1"/>
  <c r="K2419" i="1"/>
  <c r="U2419" i="1"/>
  <c r="K2420" i="1"/>
  <c r="U2420" i="1"/>
  <c r="K2421" i="1"/>
  <c r="U2421" i="1"/>
  <c r="K2422" i="1"/>
  <c r="U2422" i="1"/>
  <c r="K2423" i="1"/>
  <c r="U2423" i="1"/>
  <c r="K2424" i="1"/>
  <c r="U2424" i="1"/>
  <c r="K2425" i="1"/>
  <c r="U2425" i="1"/>
  <c r="K2426" i="1"/>
  <c r="U2426" i="1"/>
  <c r="K2427" i="1"/>
  <c r="U2427" i="1"/>
  <c r="K2428" i="1"/>
  <c r="U2428" i="1"/>
  <c r="K2429" i="1"/>
  <c r="U2429" i="1"/>
  <c r="K2430" i="1"/>
  <c r="U2430" i="1"/>
  <c r="K2431" i="1"/>
  <c r="U2431" i="1"/>
  <c r="K2432" i="1"/>
  <c r="U2432" i="1"/>
  <c r="K2433" i="1"/>
  <c r="U2433" i="1"/>
  <c r="K2434" i="1"/>
  <c r="U2434" i="1"/>
  <c r="K2435" i="1"/>
  <c r="U2435" i="1"/>
  <c r="K2436" i="1"/>
  <c r="U2436" i="1"/>
  <c r="K2437" i="1"/>
  <c r="U2437" i="1"/>
  <c r="K2438" i="1"/>
  <c r="U2438" i="1"/>
  <c r="K2439" i="1"/>
  <c r="U2439" i="1"/>
  <c r="K2440" i="1"/>
  <c r="U2440" i="1"/>
  <c r="K2441" i="1"/>
  <c r="U2441" i="1"/>
  <c r="K2442" i="1"/>
  <c r="U2442" i="1"/>
  <c r="K2443" i="1"/>
  <c r="U2443" i="1"/>
  <c r="K2444" i="1"/>
  <c r="U2444" i="1"/>
  <c r="K2445" i="1"/>
  <c r="U2445" i="1"/>
  <c r="K2446" i="1"/>
  <c r="U2446" i="1"/>
  <c r="K2447" i="1"/>
  <c r="U2447" i="1"/>
  <c r="K2448" i="1"/>
  <c r="U2448" i="1"/>
  <c r="K2449" i="1"/>
  <c r="U2449" i="1"/>
  <c r="K2450" i="1"/>
  <c r="U2450" i="1"/>
  <c r="K2451" i="1"/>
  <c r="U2451" i="1"/>
  <c r="K2452" i="1"/>
  <c r="U2452" i="1"/>
  <c r="K2453" i="1"/>
  <c r="U2453" i="1"/>
  <c r="K2454" i="1"/>
  <c r="U2454" i="1"/>
  <c r="K2455" i="1"/>
  <c r="U2455" i="1"/>
  <c r="K2456" i="1"/>
  <c r="U2456" i="1"/>
  <c r="K2457" i="1"/>
  <c r="U2457" i="1"/>
  <c r="K2458" i="1"/>
  <c r="U2458" i="1"/>
  <c r="K2459" i="1"/>
  <c r="U2459" i="1"/>
  <c r="K2460" i="1"/>
  <c r="U2460" i="1"/>
  <c r="K2461" i="1"/>
  <c r="U2461" i="1"/>
  <c r="K2462" i="1"/>
  <c r="U2462" i="1"/>
  <c r="K2463" i="1"/>
  <c r="U2463" i="1"/>
  <c r="K2464" i="1"/>
  <c r="U2464" i="1"/>
  <c r="K2465" i="1"/>
  <c r="U2465" i="1"/>
  <c r="K2466" i="1"/>
  <c r="U2466" i="1"/>
  <c r="K2467" i="1"/>
  <c r="U2467" i="1"/>
  <c r="K2468" i="1"/>
  <c r="U2468" i="1"/>
  <c r="K2469" i="1"/>
  <c r="U2469" i="1"/>
  <c r="K2470" i="1"/>
  <c r="U2470" i="1"/>
  <c r="K2471" i="1"/>
  <c r="U2471" i="1"/>
  <c r="K2472" i="1"/>
  <c r="U2472" i="1"/>
  <c r="K2473" i="1"/>
  <c r="U2473" i="1"/>
  <c r="K2474" i="1"/>
  <c r="U2474" i="1"/>
  <c r="K2475" i="1"/>
  <c r="U2475" i="1"/>
  <c r="K2476" i="1"/>
  <c r="U2476" i="1"/>
  <c r="K2477" i="1"/>
  <c r="U2477" i="1"/>
  <c r="K2478" i="1"/>
  <c r="U2478" i="1"/>
  <c r="K2479" i="1"/>
  <c r="U2479" i="1"/>
  <c r="K2480" i="1"/>
  <c r="U2480" i="1"/>
  <c r="K2481" i="1"/>
  <c r="U2481" i="1"/>
  <c r="K2482" i="1"/>
  <c r="U2482" i="1"/>
  <c r="K2483" i="1"/>
  <c r="U2483" i="1"/>
  <c r="K2484" i="1"/>
  <c r="U2484" i="1"/>
  <c r="K2485" i="1"/>
  <c r="U2485" i="1"/>
  <c r="K2486" i="1"/>
  <c r="U2486" i="1"/>
  <c r="K2487" i="1"/>
  <c r="U2487" i="1"/>
  <c r="K2488" i="1"/>
  <c r="U2488" i="1"/>
  <c r="K2489" i="1"/>
  <c r="U2489" i="1"/>
  <c r="K2490" i="1"/>
  <c r="U2490" i="1"/>
  <c r="K2491" i="1"/>
  <c r="U2491" i="1"/>
  <c r="K2492" i="1"/>
  <c r="U2492" i="1"/>
  <c r="K2493" i="1"/>
  <c r="U2493" i="1"/>
  <c r="K2494" i="1"/>
  <c r="U2494" i="1"/>
  <c r="K2495" i="1"/>
  <c r="U2495" i="1"/>
  <c r="K2496" i="1"/>
  <c r="U2496" i="1"/>
  <c r="K2497" i="1"/>
  <c r="U2497" i="1"/>
  <c r="K2498" i="1"/>
  <c r="U2498" i="1"/>
  <c r="K2499" i="1"/>
  <c r="U2499" i="1"/>
  <c r="K2500" i="1"/>
  <c r="U2500" i="1"/>
  <c r="K2501" i="1"/>
  <c r="U2501" i="1"/>
  <c r="K2502" i="1"/>
  <c r="U2502" i="1"/>
  <c r="K2503" i="1"/>
  <c r="U2503" i="1"/>
  <c r="K2504" i="1"/>
  <c r="U2504" i="1"/>
  <c r="K2505" i="1"/>
  <c r="U2505" i="1"/>
  <c r="K2506" i="1"/>
  <c r="U2506" i="1"/>
  <c r="K2507" i="1"/>
  <c r="U2507" i="1"/>
  <c r="K2508" i="1"/>
  <c r="U2508" i="1"/>
  <c r="K2509" i="1"/>
  <c r="U2509" i="1"/>
  <c r="K2510" i="1"/>
  <c r="U2510" i="1"/>
  <c r="K2511" i="1"/>
  <c r="U2511" i="1"/>
  <c r="K2512" i="1"/>
  <c r="U2512" i="1"/>
  <c r="K2513" i="1"/>
  <c r="U2513" i="1"/>
  <c r="K2514" i="1"/>
  <c r="U2514" i="1"/>
  <c r="K2515" i="1"/>
  <c r="U2515" i="1"/>
  <c r="K2516" i="1"/>
  <c r="U2516" i="1"/>
  <c r="K2517" i="1"/>
  <c r="U2517" i="1"/>
  <c r="K2518" i="1"/>
  <c r="U2518" i="1"/>
  <c r="K2519" i="1"/>
  <c r="U2519" i="1"/>
  <c r="K2520" i="1"/>
  <c r="U2520" i="1"/>
  <c r="K2521" i="1"/>
  <c r="U2521" i="1"/>
  <c r="K2522" i="1"/>
  <c r="U2522" i="1"/>
  <c r="K2523" i="1"/>
  <c r="U2523" i="1"/>
  <c r="K2524" i="1"/>
  <c r="U2524" i="1"/>
  <c r="K2525" i="1"/>
  <c r="U2525" i="1"/>
  <c r="K2526" i="1"/>
  <c r="U2526" i="1"/>
  <c r="K2527" i="1"/>
  <c r="U2527" i="1"/>
  <c r="K2528" i="1"/>
  <c r="U2528" i="1"/>
  <c r="K2529" i="1"/>
  <c r="U2529" i="1"/>
  <c r="K2530" i="1"/>
  <c r="U2530" i="1"/>
  <c r="K2531" i="1"/>
  <c r="U2531" i="1"/>
  <c r="K2532" i="1"/>
  <c r="U2532" i="1"/>
  <c r="K2533" i="1"/>
  <c r="U2533" i="1"/>
  <c r="K2534" i="1"/>
  <c r="U2534" i="1"/>
  <c r="K2535" i="1"/>
  <c r="U2535" i="1"/>
  <c r="K2536" i="1"/>
  <c r="U2536" i="1"/>
  <c r="K2537" i="1"/>
  <c r="U2537" i="1"/>
  <c r="K2538" i="1"/>
  <c r="U2538" i="1"/>
  <c r="K2539" i="1"/>
  <c r="U2539" i="1"/>
  <c r="K2540" i="1"/>
  <c r="U2540" i="1"/>
  <c r="K2541" i="1"/>
  <c r="U2541" i="1"/>
  <c r="K2542" i="1"/>
  <c r="U2542" i="1"/>
  <c r="K2543" i="1"/>
  <c r="U2543" i="1"/>
  <c r="K2544" i="1"/>
  <c r="U2544" i="1"/>
  <c r="K2545" i="1"/>
  <c r="U2545" i="1"/>
  <c r="K2546" i="1"/>
  <c r="U2546" i="1"/>
  <c r="K2547" i="1"/>
  <c r="U2547" i="1"/>
  <c r="K2548" i="1"/>
  <c r="U2548" i="1"/>
  <c r="K2549" i="1"/>
  <c r="U2549" i="1"/>
  <c r="K2550" i="1"/>
  <c r="U2550" i="1"/>
  <c r="K2551" i="1"/>
  <c r="U2551" i="1"/>
  <c r="K2552" i="1"/>
  <c r="U2552" i="1"/>
  <c r="K2553" i="1"/>
  <c r="U2553" i="1"/>
  <c r="K2554" i="1"/>
  <c r="U2554" i="1"/>
  <c r="K2555" i="1"/>
  <c r="U2555" i="1"/>
  <c r="K2556" i="1"/>
  <c r="U2556" i="1"/>
  <c r="K2557" i="1"/>
  <c r="U2557" i="1"/>
  <c r="K2558" i="1"/>
  <c r="U2558" i="1"/>
  <c r="K2559" i="1"/>
  <c r="U2559" i="1"/>
  <c r="K2560" i="1"/>
  <c r="U2560" i="1"/>
  <c r="K2561" i="1"/>
  <c r="U2561" i="1"/>
  <c r="K2562" i="1"/>
  <c r="U2562" i="1"/>
  <c r="K2563" i="1"/>
  <c r="U2563" i="1"/>
  <c r="K2564" i="1"/>
  <c r="U2564" i="1"/>
  <c r="K2565" i="1"/>
  <c r="U2565" i="1"/>
  <c r="K2566" i="1"/>
  <c r="U2566" i="1"/>
  <c r="K2567" i="1"/>
  <c r="U2567" i="1"/>
  <c r="K2568" i="1"/>
  <c r="U2568" i="1"/>
  <c r="K2569" i="1"/>
  <c r="U2569" i="1"/>
  <c r="K2570" i="1"/>
  <c r="U2570" i="1"/>
  <c r="K2571" i="1"/>
  <c r="U2571" i="1"/>
  <c r="K2572" i="1"/>
  <c r="U2572" i="1"/>
  <c r="K2573" i="1"/>
  <c r="U2573" i="1"/>
  <c r="K2574" i="1"/>
  <c r="U2574" i="1"/>
  <c r="K2575" i="1"/>
  <c r="U2575" i="1"/>
  <c r="K2576" i="1"/>
  <c r="U2576" i="1"/>
  <c r="K2577" i="1"/>
  <c r="U2577" i="1"/>
  <c r="K2578" i="1"/>
  <c r="U2578" i="1"/>
  <c r="K2579" i="1"/>
  <c r="U2579" i="1"/>
  <c r="K2580" i="1"/>
  <c r="U2580" i="1"/>
  <c r="K2581" i="1"/>
  <c r="U2581" i="1"/>
  <c r="K2582" i="1"/>
  <c r="U2582" i="1"/>
  <c r="K2583" i="1"/>
  <c r="U2583" i="1"/>
  <c r="K2584" i="1"/>
  <c r="U2584" i="1"/>
  <c r="K2585" i="1"/>
  <c r="U2585" i="1"/>
  <c r="K2586" i="1"/>
  <c r="U2586" i="1"/>
  <c r="K2587" i="1"/>
  <c r="U2587" i="1"/>
  <c r="K2588" i="1"/>
  <c r="U2588" i="1"/>
  <c r="K2589" i="1"/>
  <c r="U2589" i="1"/>
  <c r="K2590" i="1"/>
  <c r="U2590" i="1"/>
  <c r="K2591" i="1"/>
  <c r="U2591" i="1"/>
  <c r="K2592" i="1"/>
  <c r="U2592" i="1"/>
  <c r="K2593" i="1"/>
  <c r="U2593" i="1"/>
  <c r="K2594" i="1"/>
  <c r="U2594" i="1"/>
  <c r="K2595" i="1"/>
  <c r="U2595" i="1"/>
  <c r="K2596" i="1"/>
  <c r="U2596" i="1"/>
  <c r="K2597" i="1"/>
  <c r="U2597" i="1"/>
  <c r="K2598" i="1"/>
  <c r="U2598" i="1"/>
  <c r="K2599" i="1"/>
  <c r="U2599" i="1"/>
  <c r="K2600" i="1"/>
  <c r="U2600" i="1"/>
  <c r="K2601" i="1"/>
  <c r="U2601" i="1"/>
  <c r="K2602" i="1"/>
  <c r="U2602" i="1"/>
  <c r="K2603" i="1"/>
  <c r="U2603" i="1"/>
  <c r="K2604" i="1"/>
  <c r="U2604" i="1"/>
  <c r="K2605" i="1"/>
  <c r="U2605" i="1"/>
  <c r="K2606" i="1"/>
  <c r="U2606" i="1"/>
  <c r="K2607" i="1"/>
  <c r="U2607" i="1"/>
  <c r="K2608" i="1"/>
  <c r="U2608" i="1"/>
  <c r="K2609" i="1"/>
  <c r="U2609" i="1"/>
  <c r="K2610" i="1"/>
  <c r="U2610" i="1"/>
  <c r="K2611" i="1"/>
  <c r="U2611" i="1"/>
  <c r="K2612" i="1"/>
  <c r="U2612" i="1"/>
  <c r="K2613" i="1"/>
  <c r="U2613" i="1"/>
  <c r="K2614" i="1"/>
  <c r="U2614" i="1"/>
  <c r="K2615" i="1"/>
  <c r="U2615" i="1"/>
  <c r="K2616" i="1"/>
  <c r="U2616" i="1"/>
  <c r="K2617" i="1"/>
  <c r="U2617" i="1"/>
  <c r="K2618" i="1"/>
  <c r="U2618" i="1"/>
  <c r="K2619" i="1"/>
  <c r="U2619" i="1"/>
  <c r="K2620" i="1"/>
  <c r="U2620" i="1"/>
  <c r="K2621" i="1"/>
  <c r="U2621" i="1"/>
  <c r="K2622" i="1"/>
  <c r="U2622" i="1"/>
  <c r="K2623" i="1"/>
  <c r="U2623" i="1"/>
  <c r="K2624" i="1"/>
  <c r="U2624" i="1"/>
  <c r="K2625" i="1"/>
  <c r="U2625" i="1"/>
  <c r="K2626" i="1"/>
  <c r="U2626" i="1"/>
  <c r="K2627" i="1"/>
  <c r="U2627" i="1"/>
  <c r="K2628" i="1"/>
  <c r="U2628" i="1"/>
  <c r="K2629" i="1"/>
  <c r="U2629" i="1"/>
  <c r="K2630" i="1"/>
  <c r="U2630" i="1"/>
  <c r="K2631" i="1"/>
  <c r="U2631" i="1"/>
  <c r="K2632" i="1"/>
  <c r="U2632" i="1"/>
  <c r="K2633" i="1"/>
  <c r="U2633" i="1"/>
  <c r="K2634" i="1"/>
  <c r="U2634" i="1"/>
  <c r="K2635" i="1"/>
  <c r="U2635" i="1"/>
  <c r="K2636" i="1"/>
  <c r="U2636" i="1"/>
  <c r="K2637" i="1"/>
  <c r="U2637" i="1"/>
  <c r="K2638" i="1"/>
  <c r="U2638" i="1"/>
  <c r="K2639" i="1"/>
  <c r="U2639" i="1"/>
  <c r="K2640" i="1"/>
  <c r="U2640" i="1"/>
  <c r="K2641" i="1"/>
  <c r="U2641" i="1"/>
  <c r="K2642" i="1"/>
  <c r="U2642" i="1"/>
  <c r="K2643" i="1"/>
  <c r="U2643" i="1"/>
  <c r="K2644" i="1"/>
  <c r="U2644" i="1"/>
  <c r="K2645" i="1"/>
  <c r="U2645" i="1"/>
  <c r="K2646" i="1"/>
  <c r="U2646" i="1"/>
  <c r="K2647" i="1"/>
  <c r="U2647" i="1"/>
  <c r="K2648" i="1"/>
  <c r="U2648" i="1"/>
  <c r="K2649" i="1"/>
  <c r="U2649" i="1"/>
  <c r="K2650" i="1"/>
  <c r="U2650" i="1"/>
  <c r="K2651" i="1"/>
  <c r="U2651" i="1"/>
  <c r="K2652" i="1"/>
  <c r="U2652" i="1"/>
  <c r="K2653" i="1"/>
  <c r="U2653" i="1"/>
  <c r="K2654" i="1"/>
  <c r="U2654" i="1"/>
  <c r="K2655" i="1"/>
  <c r="U2655" i="1"/>
  <c r="K2656" i="1"/>
  <c r="U2656" i="1"/>
  <c r="K2657" i="1"/>
  <c r="U2657" i="1"/>
  <c r="K2658" i="1"/>
  <c r="U2658" i="1"/>
  <c r="K2659" i="1"/>
  <c r="U2659" i="1"/>
  <c r="K2660" i="1"/>
  <c r="U2660" i="1"/>
  <c r="K2661" i="1"/>
  <c r="U2661" i="1"/>
  <c r="K2662" i="1"/>
  <c r="U2662" i="1"/>
  <c r="K2663" i="1"/>
  <c r="U2663" i="1"/>
  <c r="K2664" i="1"/>
  <c r="U2664" i="1"/>
  <c r="K2665" i="1"/>
  <c r="U2665" i="1"/>
  <c r="K2666" i="1"/>
  <c r="U2666" i="1"/>
  <c r="K2667" i="1"/>
  <c r="U2667" i="1"/>
  <c r="K2668" i="1"/>
  <c r="U2668" i="1"/>
  <c r="K2669" i="1"/>
  <c r="U2669" i="1"/>
  <c r="K2670" i="1"/>
  <c r="U2670" i="1"/>
  <c r="K2671" i="1"/>
  <c r="U2671" i="1"/>
  <c r="K2672" i="1"/>
  <c r="U2672" i="1"/>
  <c r="K2673" i="1"/>
  <c r="U2673" i="1"/>
  <c r="K2674" i="1"/>
  <c r="U2674" i="1"/>
  <c r="K2675" i="1"/>
  <c r="U2675" i="1"/>
  <c r="K2676" i="1"/>
  <c r="U2676" i="1"/>
  <c r="K2677" i="1"/>
  <c r="U2677" i="1"/>
  <c r="K2678" i="1"/>
  <c r="U2678" i="1"/>
  <c r="K2679" i="1"/>
  <c r="U2679" i="1"/>
  <c r="K2680" i="1"/>
  <c r="U2680" i="1"/>
  <c r="K2681" i="1"/>
  <c r="U2681" i="1"/>
  <c r="K2682" i="1"/>
  <c r="U2682" i="1"/>
  <c r="K2683" i="1"/>
  <c r="U2683" i="1"/>
  <c r="K2684" i="1"/>
  <c r="U2684" i="1"/>
  <c r="K2685" i="1"/>
  <c r="U2685" i="1"/>
  <c r="K2686" i="1"/>
  <c r="U2686" i="1"/>
  <c r="K2687" i="1"/>
  <c r="U2687" i="1"/>
  <c r="K2688" i="1"/>
  <c r="U2688" i="1"/>
  <c r="K2689" i="1"/>
  <c r="U2689" i="1"/>
  <c r="K2690" i="1"/>
  <c r="U2690" i="1"/>
  <c r="K2691" i="1"/>
  <c r="U2691" i="1"/>
  <c r="K2692" i="1"/>
  <c r="U2692" i="1"/>
  <c r="K2693" i="1"/>
  <c r="U2693" i="1"/>
  <c r="K2694" i="1"/>
  <c r="U2694" i="1"/>
  <c r="K2695" i="1"/>
  <c r="U2695" i="1"/>
  <c r="K2696" i="1"/>
  <c r="U2696" i="1"/>
  <c r="K2697" i="1"/>
  <c r="U2697" i="1"/>
  <c r="K2698" i="1"/>
  <c r="U2698" i="1"/>
  <c r="K2699" i="1"/>
  <c r="U2699" i="1"/>
  <c r="K2700" i="1"/>
  <c r="U2700" i="1"/>
  <c r="K2701" i="1"/>
  <c r="U2701" i="1"/>
  <c r="K2702" i="1"/>
  <c r="U2702" i="1"/>
  <c r="K2703" i="1"/>
  <c r="U2703" i="1"/>
  <c r="K2704" i="1"/>
  <c r="U2704" i="1"/>
  <c r="K2705" i="1"/>
  <c r="U2705" i="1"/>
  <c r="K2706" i="1"/>
  <c r="U2706" i="1"/>
  <c r="K2707" i="1"/>
  <c r="U2707" i="1"/>
  <c r="K2708" i="1"/>
  <c r="U2708" i="1"/>
  <c r="K2709" i="1"/>
  <c r="U2709" i="1"/>
  <c r="K2710" i="1"/>
  <c r="U2710" i="1"/>
  <c r="K2711" i="1"/>
  <c r="U2711" i="1"/>
  <c r="K2712" i="1"/>
  <c r="U2712" i="1"/>
  <c r="K2713" i="1"/>
  <c r="U2713" i="1"/>
  <c r="K2714" i="1"/>
  <c r="U2714" i="1"/>
  <c r="K2715" i="1"/>
  <c r="U2715" i="1"/>
  <c r="K2716" i="1"/>
  <c r="U2716" i="1"/>
  <c r="K2717" i="1"/>
  <c r="U2717" i="1"/>
  <c r="K2718" i="1"/>
  <c r="U2718" i="1"/>
  <c r="K2719" i="1"/>
  <c r="U2719" i="1"/>
  <c r="K2720" i="1"/>
  <c r="U2720" i="1"/>
  <c r="K2721" i="1"/>
  <c r="U2721" i="1"/>
  <c r="K2722" i="1"/>
  <c r="U2722" i="1"/>
  <c r="K2723" i="1"/>
  <c r="U2723" i="1"/>
  <c r="K2724" i="1"/>
  <c r="U2724" i="1"/>
  <c r="K2725" i="1"/>
  <c r="U2725" i="1"/>
  <c r="K2726" i="1"/>
  <c r="U2726" i="1"/>
  <c r="K2727" i="1"/>
  <c r="U2727" i="1"/>
  <c r="K2728" i="1"/>
  <c r="U2728" i="1"/>
  <c r="K2729" i="1"/>
  <c r="U2729" i="1"/>
  <c r="K2730" i="1"/>
  <c r="U2730" i="1"/>
  <c r="K2731" i="1"/>
  <c r="U2731" i="1"/>
  <c r="K2732" i="1"/>
  <c r="U2732" i="1"/>
  <c r="K2733" i="1"/>
  <c r="U2733" i="1"/>
  <c r="K2734" i="1"/>
  <c r="U2734" i="1"/>
  <c r="K2735" i="1"/>
  <c r="U2735" i="1"/>
  <c r="K2736" i="1"/>
  <c r="U2736" i="1"/>
  <c r="K2737" i="1"/>
  <c r="U2737" i="1"/>
  <c r="K2738" i="1"/>
  <c r="U2738" i="1"/>
  <c r="K2739" i="1"/>
  <c r="U2739" i="1"/>
  <c r="K2740" i="1"/>
  <c r="U2740" i="1"/>
  <c r="K2741" i="1"/>
  <c r="U2741" i="1"/>
  <c r="K2742" i="1"/>
  <c r="U2742" i="1"/>
  <c r="K2743" i="1"/>
  <c r="U2743" i="1"/>
  <c r="K2744" i="1"/>
  <c r="U2744" i="1"/>
  <c r="K2745" i="1"/>
  <c r="U2745" i="1"/>
  <c r="K2746" i="1"/>
  <c r="U2746" i="1"/>
  <c r="K2747" i="1"/>
  <c r="U2747" i="1"/>
  <c r="K2748" i="1"/>
  <c r="U2748" i="1"/>
  <c r="K2749" i="1"/>
  <c r="U2749" i="1"/>
  <c r="K2750" i="1"/>
  <c r="U2750" i="1"/>
  <c r="K2751" i="1"/>
  <c r="U2751" i="1"/>
  <c r="K2752" i="1"/>
  <c r="U2752" i="1"/>
  <c r="K2753" i="1"/>
  <c r="U2753" i="1"/>
  <c r="K2754" i="1"/>
  <c r="U2754" i="1"/>
  <c r="K2755" i="1"/>
  <c r="U2755" i="1"/>
  <c r="K2756" i="1"/>
  <c r="U2756" i="1"/>
  <c r="K2757" i="1"/>
  <c r="U2757" i="1"/>
  <c r="K2758" i="1"/>
  <c r="U2758" i="1"/>
  <c r="K2759" i="1"/>
  <c r="U2759" i="1"/>
  <c r="K2760" i="1"/>
  <c r="U2760" i="1"/>
  <c r="K2761" i="1"/>
  <c r="U2761" i="1"/>
  <c r="K2762" i="1"/>
  <c r="U2762" i="1"/>
  <c r="K2763" i="1"/>
  <c r="U2763" i="1"/>
  <c r="K2764" i="1"/>
  <c r="U2764" i="1"/>
  <c r="K2765" i="1"/>
  <c r="U2765" i="1"/>
  <c r="K2766" i="1"/>
  <c r="U2766" i="1"/>
  <c r="K2767" i="1"/>
  <c r="U2767" i="1"/>
  <c r="K2768" i="1"/>
  <c r="U2768" i="1"/>
  <c r="K2769" i="1"/>
  <c r="U2769" i="1"/>
  <c r="K2770" i="1"/>
  <c r="U2770" i="1"/>
  <c r="K2771" i="1"/>
  <c r="U2771" i="1"/>
  <c r="K2772" i="1"/>
  <c r="U2772" i="1"/>
  <c r="K2773" i="1"/>
  <c r="U2773" i="1"/>
  <c r="K2774" i="1"/>
  <c r="U2774" i="1"/>
  <c r="K2775" i="1"/>
  <c r="U2775" i="1"/>
  <c r="K2776" i="1"/>
  <c r="U2776" i="1"/>
  <c r="K2777" i="1"/>
  <c r="U2777" i="1"/>
  <c r="K2778" i="1"/>
  <c r="U2778" i="1"/>
  <c r="K2779" i="1"/>
  <c r="U2779" i="1"/>
  <c r="K2780" i="1"/>
  <c r="U2780" i="1"/>
  <c r="K2781" i="1"/>
  <c r="U2781" i="1"/>
  <c r="K2782" i="1"/>
  <c r="U2782" i="1"/>
  <c r="K2783" i="1"/>
  <c r="U2783" i="1"/>
  <c r="K2784" i="1"/>
  <c r="U2784" i="1"/>
  <c r="K2785" i="1"/>
  <c r="U2785" i="1"/>
  <c r="K2786" i="1"/>
  <c r="U2786" i="1"/>
  <c r="K2787" i="1"/>
  <c r="U2787" i="1"/>
  <c r="K2788" i="1"/>
  <c r="U2788" i="1"/>
  <c r="K2789" i="1"/>
  <c r="U2789" i="1"/>
  <c r="K2790" i="1"/>
  <c r="U2790" i="1"/>
  <c r="K2791" i="1"/>
  <c r="U2791" i="1"/>
  <c r="K2792" i="1"/>
  <c r="U2792" i="1"/>
  <c r="K2793" i="1"/>
  <c r="U2793" i="1"/>
  <c r="K2794" i="1"/>
  <c r="U2794" i="1"/>
  <c r="K2795" i="1"/>
  <c r="U2795" i="1"/>
  <c r="K2796" i="1"/>
  <c r="U2796" i="1"/>
  <c r="K2797" i="1"/>
  <c r="U2797" i="1"/>
  <c r="K2798" i="1"/>
  <c r="U2798" i="1"/>
  <c r="K2799" i="1"/>
  <c r="U2799" i="1"/>
  <c r="K2800" i="1"/>
  <c r="U2800" i="1"/>
  <c r="K2801" i="1"/>
  <c r="U2801" i="1"/>
  <c r="K2802" i="1"/>
  <c r="U2802" i="1"/>
  <c r="K2803" i="1"/>
  <c r="U2803" i="1"/>
  <c r="K2804" i="1"/>
  <c r="U2804" i="1"/>
  <c r="K2805" i="1"/>
  <c r="U2805" i="1"/>
  <c r="K2806" i="1"/>
  <c r="U2806" i="1"/>
  <c r="K2807" i="1"/>
  <c r="U2807" i="1"/>
  <c r="K2808" i="1"/>
  <c r="U2808" i="1"/>
  <c r="K2809" i="1"/>
  <c r="U2809" i="1"/>
  <c r="K2810" i="1"/>
  <c r="U2810" i="1"/>
  <c r="K2811" i="1"/>
  <c r="U2811" i="1"/>
  <c r="K2812" i="1"/>
  <c r="U2812" i="1"/>
  <c r="K2813" i="1"/>
  <c r="U2813" i="1"/>
  <c r="K2814" i="1"/>
  <c r="U2814" i="1"/>
  <c r="K2815" i="1"/>
  <c r="U2815" i="1"/>
  <c r="K2816" i="1"/>
  <c r="U2816" i="1"/>
  <c r="K2817" i="1"/>
  <c r="U2817" i="1"/>
  <c r="K2818" i="1"/>
  <c r="U2818" i="1"/>
  <c r="K2819" i="1"/>
  <c r="U2819" i="1"/>
  <c r="K2820" i="1"/>
  <c r="U2820" i="1"/>
  <c r="K2821" i="1"/>
  <c r="U2821" i="1"/>
  <c r="K2822" i="1"/>
  <c r="U2822" i="1"/>
  <c r="K2823" i="1"/>
  <c r="U2823" i="1"/>
  <c r="K2824" i="1"/>
  <c r="U2824" i="1"/>
  <c r="K2825" i="1"/>
  <c r="U2825" i="1"/>
  <c r="K2826" i="1"/>
  <c r="U2826" i="1"/>
  <c r="K2827" i="1"/>
  <c r="U2827" i="1"/>
  <c r="K2828" i="1"/>
  <c r="U2828" i="1"/>
  <c r="K2829" i="1"/>
  <c r="U2829" i="1"/>
  <c r="K2830" i="1"/>
  <c r="U2830" i="1"/>
  <c r="K2831" i="1"/>
  <c r="U2831" i="1"/>
  <c r="K2832" i="1"/>
  <c r="U2832" i="1"/>
  <c r="K2833" i="1"/>
  <c r="U2833" i="1"/>
  <c r="K2834" i="1"/>
  <c r="U2834" i="1"/>
  <c r="K2835" i="1"/>
  <c r="U2835" i="1"/>
  <c r="K2836" i="1"/>
  <c r="U2836" i="1"/>
  <c r="K2837" i="1"/>
  <c r="U2837" i="1"/>
  <c r="K2838" i="1"/>
  <c r="U2838" i="1"/>
  <c r="K2839" i="1"/>
  <c r="U2839" i="1"/>
  <c r="K2840" i="1"/>
  <c r="U2840" i="1"/>
  <c r="K2841" i="1"/>
  <c r="U2841" i="1"/>
  <c r="K2842" i="1"/>
  <c r="U2842" i="1"/>
  <c r="K2843" i="1"/>
  <c r="U2843" i="1"/>
  <c r="K2844" i="1"/>
  <c r="U2844" i="1"/>
  <c r="K2845" i="1"/>
  <c r="U2845" i="1"/>
  <c r="K2846" i="1"/>
  <c r="U2846" i="1"/>
  <c r="K2847" i="1"/>
  <c r="U2847" i="1"/>
  <c r="K2848" i="1"/>
  <c r="U2848" i="1"/>
  <c r="K2849" i="1"/>
  <c r="U2849" i="1"/>
  <c r="K2850" i="1"/>
  <c r="U2850" i="1"/>
  <c r="K2851" i="1"/>
  <c r="U2851" i="1"/>
  <c r="K2852" i="1"/>
  <c r="U2852" i="1"/>
  <c r="K2853" i="1"/>
  <c r="U2853" i="1"/>
  <c r="K2854" i="1"/>
  <c r="U2854" i="1"/>
  <c r="K2855" i="1"/>
  <c r="U2855" i="1"/>
  <c r="K2856" i="1"/>
  <c r="U2856" i="1"/>
  <c r="K2857" i="1"/>
  <c r="U2857" i="1"/>
  <c r="K2858" i="1"/>
  <c r="U2858" i="1"/>
  <c r="K2859" i="1"/>
  <c r="U2859" i="1"/>
  <c r="K2860" i="1"/>
  <c r="U2860" i="1"/>
  <c r="K2861" i="1"/>
  <c r="U2861" i="1"/>
  <c r="K2862" i="1"/>
  <c r="U2862" i="1"/>
  <c r="K2863" i="1"/>
  <c r="U2863" i="1"/>
  <c r="K2864" i="1"/>
  <c r="U2864" i="1"/>
  <c r="K2865" i="1"/>
  <c r="U2865" i="1"/>
  <c r="K2866" i="1"/>
  <c r="U2866" i="1"/>
  <c r="K2867" i="1"/>
  <c r="U2867" i="1"/>
  <c r="K2868" i="1"/>
  <c r="U2868" i="1"/>
  <c r="K2869" i="1"/>
  <c r="U2869" i="1"/>
  <c r="K2870" i="1"/>
  <c r="U2870" i="1"/>
  <c r="K2871" i="1"/>
  <c r="U2871" i="1"/>
  <c r="K2872" i="1"/>
  <c r="U2872" i="1"/>
  <c r="K2873" i="1"/>
  <c r="U2873" i="1"/>
  <c r="K2874" i="1"/>
  <c r="U2874" i="1"/>
  <c r="K2875" i="1"/>
  <c r="U2875" i="1"/>
  <c r="K2876" i="1"/>
  <c r="U2876" i="1"/>
  <c r="K2877" i="1"/>
  <c r="U2877" i="1"/>
  <c r="K2878" i="1"/>
  <c r="U2878" i="1"/>
  <c r="K2879" i="1"/>
  <c r="U2879" i="1"/>
  <c r="K2880" i="1"/>
  <c r="U2880" i="1"/>
  <c r="K2881" i="1"/>
  <c r="U2881" i="1"/>
  <c r="K2882" i="1"/>
  <c r="U2882" i="1"/>
  <c r="K2883" i="1"/>
  <c r="U2883" i="1"/>
  <c r="K2884" i="1"/>
  <c r="U2884" i="1"/>
  <c r="K2885" i="1"/>
  <c r="U2885" i="1"/>
  <c r="K2886" i="1"/>
  <c r="U2886" i="1"/>
  <c r="K2887" i="1"/>
  <c r="U2887" i="1"/>
  <c r="K2888" i="1"/>
  <c r="U2888" i="1"/>
  <c r="K2889" i="1"/>
  <c r="U2889" i="1"/>
  <c r="K2890" i="1"/>
  <c r="U2890" i="1"/>
  <c r="K2891" i="1"/>
  <c r="U2891" i="1"/>
  <c r="K2892" i="1"/>
  <c r="U2892" i="1"/>
  <c r="K2893" i="1"/>
  <c r="U2893" i="1"/>
  <c r="K2894" i="1"/>
  <c r="U2894" i="1"/>
  <c r="K2895" i="1"/>
  <c r="U2895" i="1"/>
  <c r="K2896" i="1"/>
  <c r="U2896" i="1"/>
  <c r="K2897" i="1"/>
  <c r="U2897" i="1"/>
  <c r="K2898" i="1"/>
  <c r="U2898" i="1"/>
  <c r="K2899" i="1"/>
  <c r="U2899" i="1"/>
  <c r="K2900" i="1"/>
  <c r="U2900" i="1"/>
  <c r="K2901" i="1"/>
  <c r="U2901" i="1"/>
  <c r="K2902" i="1"/>
  <c r="U2902" i="1"/>
  <c r="K2903" i="1"/>
  <c r="U2903" i="1"/>
  <c r="K2904" i="1"/>
  <c r="U2904" i="1"/>
  <c r="K2905" i="1"/>
  <c r="U2905" i="1"/>
  <c r="K2906" i="1"/>
  <c r="U2906" i="1"/>
  <c r="K2907" i="1"/>
  <c r="U2907" i="1"/>
  <c r="K2908" i="1"/>
  <c r="U2908" i="1"/>
  <c r="K2909" i="1"/>
  <c r="U2909" i="1"/>
  <c r="K2910" i="1"/>
  <c r="U2910" i="1"/>
  <c r="K2911" i="1"/>
  <c r="U2911" i="1"/>
  <c r="K2912" i="1"/>
  <c r="U2912" i="1"/>
  <c r="K2913" i="1"/>
  <c r="U2913" i="1"/>
  <c r="K2914" i="1"/>
  <c r="U2914" i="1"/>
  <c r="K2915" i="1"/>
  <c r="U2915" i="1"/>
  <c r="K2916" i="1"/>
  <c r="U2916" i="1"/>
  <c r="K2917" i="1"/>
  <c r="U2917" i="1"/>
  <c r="K2918" i="1"/>
  <c r="U2918" i="1"/>
  <c r="K2919" i="1"/>
  <c r="U2919" i="1"/>
  <c r="K2920" i="1"/>
  <c r="U2920" i="1"/>
  <c r="K2921" i="1"/>
  <c r="U2921" i="1"/>
  <c r="K2922" i="1"/>
  <c r="U2922" i="1"/>
  <c r="K2923" i="1"/>
  <c r="U2923" i="1"/>
  <c r="K2924" i="1"/>
  <c r="U2924" i="1"/>
  <c r="K2925" i="1"/>
  <c r="U2925" i="1"/>
  <c r="K2926" i="1"/>
  <c r="U2926" i="1"/>
  <c r="K2927" i="1"/>
  <c r="U2927" i="1"/>
  <c r="K2928" i="1"/>
  <c r="U2928" i="1"/>
  <c r="K2929" i="1"/>
  <c r="U2929" i="1"/>
  <c r="K2930" i="1"/>
  <c r="U2930" i="1"/>
  <c r="K2931" i="1"/>
  <c r="U2931" i="1"/>
  <c r="K2932" i="1"/>
  <c r="U2932" i="1"/>
  <c r="K2933" i="1"/>
  <c r="U2933" i="1"/>
  <c r="K2934" i="1"/>
  <c r="U2934" i="1"/>
  <c r="K2935" i="1"/>
  <c r="U2935" i="1"/>
  <c r="K2936" i="1"/>
  <c r="U2936" i="1"/>
  <c r="K2937" i="1"/>
  <c r="U2937" i="1"/>
  <c r="K2938" i="1"/>
  <c r="U2938" i="1"/>
  <c r="K2939" i="1"/>
  <c r="U2939" i="1"/>
  <c r="K2940" i="1"/>
  <c r="U2940" i="1"/>
  <c r="K2941" i="1"/>
  <c r="U2941" i="1"/>
  <c r="K2942" i="1"/>
  <c r="U2942" i="1"/>
  <c r="K2943" i="1"/>
  <c r="U2943" i="1"/>
  <c r="K2944" i="1"/>
  <c r="U2944" i="1"/>
  <c r="K2945" i="1"/>
  <c r="U2945" i="1"/>
  <c r="K2946" i="1"/>
  <c r="U2946" i="1"/>
  <c r="K2947" i="1"/>
  <c r="U2947" i="1"/>
  <c r="K2948" i="1"/>
  <c r="U2948" i="1"/>
  <c r="K2949" i="1"/>
  <c r="U2949" i="1"/>
  <c r="K2950" i="1"/>
  <c r="U2950" i="1"/>
  <c r="K2951" i="1"/>
  <c r="U2951" i="1"/>
  <c r="K2952" i="1"/>
  <c r="U2952" i="1"/>
  <c r="K2953" i="1"/>
  <c r="U2953" i="1"/>
  <c r="K2954" i="1"/>
  <c r="U2954" i="1"/>
  <c r="K2955" i="1"/>
  <c r="U2955" i="1"/>
  <c r="K2956" i="1"/>
  <c r="U2956" i="1"/>
  <c r="K2957" i="1"/>
  <c r="U2957" i="1"/>
  <c r="K2958" i="1"/>
  <c r="U2958" i="1"/>
  <c r="K2959" i="1"/>
  <c r="U2959" i="1"/>
  <c r="K2960" i="1"/>
  <c r="U2960" i="1"/>
  <c r="K2961" i="1"/>
  <c r="U2961" i="1"/>
  <c r="K2962" i="1"/>
  <c r="U2962" i="1"/>
  <c r="K2963" i="1"/>
  <c r="U2963" i="1"/>
  <c r="K2964" i="1"/>
  <c r="U2964" i="1"/>
  <c r="K2965" i="1"/>
  <c r="U2965" i="1"/>
  <c r="K2966" i="1"/>
  <c r="U2966" i="1"/>
  <c r="K2967" i="1"/>
  <c r="U2967" i="1"/>
  <c r="K2968" i="1"/>
  <c r="U2968" i="1"/>
  <c r="K2969" i="1"/>
  <c r="U2969" i="1"/>
  <c r="K2970" i="1"/>
  <c r="U2970" i="1"/>
  <c r="K2971" i="1"/>
  <c r="U2971" i="1"/>
  <c r="K2972" i="1"/>
  <c r="U2972" i="1"/>
  <c r="K2973" i="1"/>
  <c r="U2973" i="1"/>
  <c r="K2974" i="1"/>
  <c r="U2974" i="1"/>
  <c r="K2975" i="1"/>
  <c r="U2975" i="1"/>
  <c r="K2976" i="1"/>
  <c r="U2976" i="1"/>
  <c r="K2977" i="1"/>
  <c r="U2977" i="1"/>
  <c r="K2978" i="1"/>
  <c r="U2978" i="1"/>
  <c r="K2979" i="1"/>
  <c r="U2979" i="1"/>
  <c r="K2980" i="1"/>
  <c r="U2980" i="1"/>
  <c r="K2981" i="1"/>
  <c r="U2981" i="1"/>
  <c r="K2982" i="1"/>
  <c r="U2982" i="1"/>
  <c r="K2983" i="1"/>
  <c r="U2983" i="1"/>
  <c r="K2984" i="1"/>
  <c r="U2984" i="1"/>
  <c r="K2985" i="1"/>
  <c r="U2985" i="1"/>
  <c r="K2986" i="1"/>
  <c r="U2986" i="1"/>
  <c r="K2987" i="1"/>
  <c r="U2987" i="1"/>
  <c r="K2988" i="1"/>
  <c r="U2988" i="1"/>
  <c r="K2989" i="1"/>
  <c r="U2989" i="1"/>
  <c r="K2990" i="1"/>
  <c r="U2990" i="1"/>
  <c r="K2991" i="1"/>
  <c r="U2991" i="1"/>
  <c r="K2992" i="1"/>
  <c r="U2992" i="1"/>
  <c r="K2993" i="1"/>
  <c r="U2993" i="1"/>
  <c r="K2994" i="1"/>
  <c r="U2994" i="1"/>
  <c r="K2995" i="1"/>
  <c r="U2995" i="1"/>
  <c r="K2996" i="1"/>
  <c r="U2996" i="1"/>
  <c r="K2997" i="1"/>
  <c r="U2997" i="1"/>
  <c r="K2998" i="1"/>
  <c r="U2998" i="1"/>
  <c r="K2999" i="1"/>
  <c r="U2999" i="1"/>
  <c r="K3000" i="1"/>
  <c r="U3000" i="1"/>
  <c r="K3001" i="1"/>
  <c r="U3001" i="1"/>
  <c r="K3002" i="1"/>
  <c r="U3002" i="1"/>
  <c r="K3003" i="1"/>
  <c r="U3003" i="1"/>
  <c r="K3004" i="1"/>
  <c r="U3004" i="1"/>
  <c r="K3005" i="1"/>
  <c r="U3005" i="1"/>
  <c r="K3006" i="1"/>
  <c r="U3006" i="1"/>
  <c r="K3007" i="1"/>
  <c r="U3007" i="1"/>
  <c r="K3008" i="1"/>
  <c r="U3008" i="1"/>
  <c r="K3009" i="1"/>
  <c r="U3009" i="1"/>
  <c r="K3010" i="1"/>
  <c r="U3010" i="1"/>
  <c r="K3011" i="1"/>
  <c r="U3011" i="1"/>
  <c r="K3012" i="1"/>
  <c r="U3012" i="1"/>
  <c r="K3013" i="1"/>
  <c r="U3013" i="1"/>
  <c r="K3014" i="1"/>
  <c r="U3014" i="1"/>
  <c r="K3015" i="1"/>
  <c r="U3015" i="1"/>
  <c r="K3016" i="1"/>
  <c r="U3016" i="1"/>
  <c r="K3017" i="1"/>
  <c r="U3017" i="1"/>
  <c r="K3018" i="1"/>
  <c r="U3018" i="1"/>
  <c r="K3019" i="1"/>
  <c r="U3019" i="1"/>
  <c r="K3020" i="1"/>
  <c r="U3020" i="1"/>
  <c r="K3021" i="1"/>
  <c r="U3021" i="1"/>
  <c r="K3022" i="1"/>
  <c r="U3022" i="1"/>
  <c r="K3023" i="1"/>
  <c r="U3023" i="1"/>
  <c r="K3024" i="1"/>
  <c r="U3024" i="1"/>
  <c r="K3025" i="1"/>
  <c r="U3025" i="1"/>
  <c r="K3026" i="1"/>
  <c r="U3026" i="1"/>
  <c r="K3027" i="1"/>
  <c r="U3027" i="1"/>
  <c r="K3028" i="1"/>
  <c r="U3028" i="1"/>
  <c r="K3029" i="1"/>
  <c r="U3029" i="1"/>
  <c r="K3030" i="1"/>
  <c r="U3030" i="1"/>
  <c r="K3031" i="1"/>
  <c r="U3031" i="1"/>
  <c r="K3032" i="1"/>
  <c r="U3032" i="1"/>
  <c r="K3033" i="1"/>
  <c r="U3033" i="1"/>
  <c r="K3034" i="1"/>
  <c r="U3034" i="1"/>
  <c r="K3035" i="1"/>
  <c r="U3035" i="1"/>
  <c r="K3036" i="1"/>
  <c r="U3036" i="1"/>
  <c r="K3037" i="1"/>
  <c r="U3037" i="1"/>
  <c r="K3038" i="1"/>
  <c r="U3038" i="1"/>
  <c r="K3039" i="1"/>
  <c r="U3039" i="1"/>
  <c r="K3040" i="1"/>
  <c r="U3040" i="1"/>
  <c r="K3041" i="1"/>
  <c r="U3041" i="1"/>
  <c r="K3042" i="1"/>
  <c r="U3042" i="1"/>
  <c r="K3043" i="1"/>
  <c r="U3043" i="1"/>
  <c r="K3044" i="1"/>
  <c r="U3044" i="1"/>
  <c r="K3045" i="1"/>
  <c r="U3045" i="1"/>
  <c r="K3046" i="1"/>
  <c r="U3046" i="1"/>
  <c r="K3047" i="1"/>
  <c r="U3047" i="1"/>
  <c r="K3048" i="1"/>
  <c r="U3048" i="1"/>
  <c r="K3049" i="1"/>
  <c r="U3049" i="1"/>
  <c r="K3050" i="1"/>
  <c r="U3050" i="1"/>
  <c r="K3051" i="1"/>
  <c r="U3051" i="1"/>
  <c r="K3052" i="1"/>
  <c r="U3052" i="1"/>
  <c r="K3053" i="1"/>
  <c r="U3053" i="1"/>
  <c r="K3054" i="1"/>
  <c r="U3054" i="1"/>
  <c r="K3055" i="1"/>
  <c r="U3055" i="1"/>
  <c r="K3056" i="1"/>
  <c r="U3056" i="1"/>
  <c r="K3057" i="1"/>
  <c r="U3057" i="1"/>
  <c r="K3058" i="1"/>
  <c r="U3058" i="1"/>
  <c r="K3059" i="1"/>
  <c r="U3059" i="1"/>
  <c r="K3060" i="1"/>
  <c r="U3060" i="1"/>
  <c r="K3061" i="1"/>
  <c r="U3061" i="1"/>
  <c r="K3062" i="1"/>
  <c r="U3062" i="1"/>
  <c r="K3063" i="1"/>
  <c r="U3063" i="1"/>
  <c r="K3064" i="1"/>
  <c r="U3064" i="1"/>
  <c r="K3065" i="1"/>
  <c r="U3065" i="1"/>
  <c r="K3066" i="1"/>
  <c r="U3066" i="1"/>
  <c r="K3067" i="1"/>
  <c r="U3067" i="1"/>
  <c r="K3068" i="1"/>
  <c r="U3068" i="1"/>
  <c r="K3069" i="1"/>
  <c r="U3069" i="1"/>
  <c r="K3070" i="1"/>
  <c r="U3070" i="1"/>
  <c r="K3071" i="1"/>
  <c r="U3071" i="1"/>
  <c r="K3072" i="1"/>
  <c r="U3072" i="1"/>
  <c r="K3073" i="1"/>
  <c r="U3073" i="1"/>
  <c r="K3074" i="1"/>
  <c r="U3074" i="1"/>
  <c r="K3075" i="1"/>
  <c r="U3075" i="1"/>
  <c r="K3076" i="1"/>
  <c r="U3076" i="1"/>
  <c r="K3077" i="1"/>
  <c r="U3077" i="1"/>
  <c r="K3078" i="1"/>
  <c r="U3078" i="1"/>
  <c r="K3079" i="1"/>
  <c r="U3079" i="1"/>
  <c r="K3080" i="1"/>
  <c r="U3080" i="1"/>
  <c r="K3081" i="1"/>
  <c r="U3081" i="1"/>
  <c r="K3082" i="1"/>
  <c r="U3082" i="1"/>
  <c r="K3083" i="1"/>
  <c r="U3083" i="1"/>
  <c r="K3084" i="1"/>
  <c r="U3084" i="1"/>
  <c r="K3085" i="1"/>
  <c r="U3085" i="1"/>
  <c r="K3086" i="1"/>
  <c r="U3086" i="1"/>
  <c r="K3087" i="1"/>
  <c r="U3087" i="1"/>
  <c r="K3088" i="1"/>
  <c r="U3088" i="1"/>
  <c r="K3089" i="1"/>
  <c r="U3089" i="1"/>
  <c r="K3090" i="1"/>
  <c r="U3090" i="1"/>
  <c r="K3091" i="1"/>
  <c r="U3091" i="1"/>
  <c r="K3092" i="1"/>
  <c r="U3092" i="1"/>
  <c r="K3093" i="1"/>
  <c r="U3093" i="1"/>
  <c r="K3094" i="1"/>
  <c r="U3094" i="1"/>
  <c r="K3095" i="1"/>
  <c r="U3095" i="1"/>
  <c r="K3096" i="1"/>
  <c r="U3096" i="1"/>
  <c r="K3097" i="1"/>
  <c r="U3097" i="1"/>
  <c r="K3098" i="1"/>
  <c r="U3098" i="1"/>
  <c r="K3099" i="1"/>
  <c r="U3099" i="1"/>
  <c r="K3100" i="1"/>
  <c r="U3100" i="1"/>
  <c r="K3101" i="1"/>
  <c r="U3101" i="1"/>
  <c r="K3102" i="1"/>
  <c r="U3102" i="1"/>
  <c r="K3103" i="1"/>
  <c r="U3103" i="1"/>
  <c r="K3104" i="1"/>
  <c r="U3104" i="1"/>
  <c r="K3105" i="1"/>
  <c r="U3105" i="1"/>
  <c r="K3106" i="1"/>
  <c r="U3106" i="1"/>
  <c r="K3107" i="1"/>
  <c r="U3107" i="1"/>
  <c r="K3108" i="1"/>
  <c r="U3108" i="1"/>
  <c r="K3109" i="1"/>
  <c r="U3109" i="1"/>
  <c r="K3110" i="1"/>
  <c r="U3110" i="1"/>
  <c r="K3111" i="1"/>
  <c r="U3111" i="1"/>
  <c r="K3112" i="1"/>
  <c r="U3112" i="1"/>
  <c r="K3113" i="1"/>
  <c r="U3113" i="1"/>
  <c r="K3114" i="1"/>
  <c r="U3114" i="1"/>
  <c r="K3115" i="1"/>
  <c r="U3115" i="1"/>
  <c r="K3116" i="1"/>
  <c r="U3116" i="1"/>
  <c r="K3117" i="1"/>
  <c r="U3117" i="1"/>
  <c r="K3118" i="1"/>
  <c r="U3118" i="1"/>
  <c r="K3119" i="1"/>
  <c r="U3119" i="1"/>
  <c r="K3120" i="1"/>
  <c r="U3120" i="1"/>
  <c r="K3121" i="1"/>
  <c r="U3121" i="1"/>
  <c r="K3122" i="1"/>
  <c r="U3122" i="1"/>
  <c r="K3123" i="1"/>
  <c r="U3123" i="1"/>
  <c r="K3124" i="1"/>
  <c r="U3124" i="1"/>
  <c r="K3125" i="1"/>
  <c r="U3125" i="1"/>
  <c r="K3126" i="1"/>
  <c r="U3126" i="1"/>
  <c r="K3127" i="1"/>
  <c r="U3127" i="1"/>
  <c r="K3128" i="1"/>
  <c r="U3128" i="1"/>
  <c r="K3129" i="1"/>
  <c r="U3129" i="1"/>
  <c r="K3130" i="1"/>
  <c r="U3130" i="1"/>
  <c r="K3131" i="1"/>
  <c r="U3131" i="1"/>
  <c r="K3132" i="1"/>
  <c r="U3132" i="1"/>
  <c r="K3133" i="1"/>
  <c r="U3133" i="1"/>
  <c r="K3134" i="1"/>
  <c r="U3134" i="1"/>
  <c r="K3135" i="1"/>
  <c r="U3135" i="1"/>
  <c r="K3136" i="1"/>
  <c r="U3136" i="1"/>
  <c r="K3137" i="1"/>
  <c r="U3137" i="1"/>
  <c r="K3138" i="1"/>
  <c r="U3138" i="1"/>
  <c r="K3139" i="1"/>
  <c r="U3139" i="1"/>
  <c r="K3140" i="1"/>
  <c r="U3140" i="1"/>
  <c r="K3141" i="1"/>
  <c r="U3141" i="1"/>
  <c r="K3142" i="1"/>
  <c r="U3142" i="1"/>
  <c r="K3143" i="1"/>
  <c r="U3143" i="1"/>
  <c r="K3144" i="1"/>
  <c r="U3144" i="1"/>
  <c r="K3145" i="1"/>
  <c r="U3145" i="1"/>
  <c r="K3146" i="1"/>
  <c r="U3146" i="1"/>
  <c r="K3147" i="1"/>
  <c r="U3147" i="1"/>
  <c r="K3148" i="1"/>
  <c r="U3148" i="1"/>
  <c r="K3149" i="1"/>
  <c r="U3149" i="1"/>
  <c r="K3150" i="1"/>
  <c r="U3150" i="1"/>
  <c r="K3151" i="1"/>
  <c r="U3151" i="1"/>
  <c r="K3152" i="1"/>
  <c r="U3152" i="1"/>
  <c r="K3153" i="1"/>
  <c r="U3153" i="1"/>
  <c r="K3154" i="1"/>
  <c r="U3154" i="1"/>
  <c r="K3155" i="1"/>
  <c r="U3155" i="1"/>
  <c r="K3156" i="1"/>
  <c r="U3156" i="1"/>
  <c r="K3157" i="1"/>
  <c r="U3157" i="1"/>
  <c r="K3158" i="1"/>
  <c r="U3158" i="1"/>
  <c r="K3159" i="1"/>
  <c r="U3159" i="1"/>
  <c r="K3160" i="1"/>
  <c r="U3160" i="1"/>
  <c r="K3161" i="1"/>
  <c r="U3161" i="1"/>
  <c r="K3162" i="1"/>
  <c r="U3162" i="1"/>
  <c r="K3163" i="1"/>
  <c r="U3163" i="1"/>
  <c r="K3164" i="1"/>
  <c r="U3164" i="1"/>
  <c r="K3165" i="1"/>
  <c r="U3165" i="1"/>
  <c r="K3166" i="1"/>
  <c r="U3166" i="1"/>
  <c r="K3167" i="1"/>
  <c r="U3167" i="1"/>
  <c r="K3168" i="1"/>
  <c r="U3168" i="1"/>
  <c r="K3169" i="1"/>
  <c r="U3169" i="1"/>
  <c r="K3170" i="1"/>
  <c r="U3170" i="1"/>
  <c r="K3171" i="1"/>
  <c r="U3171" i="1"/>
  <c r="K3172" i="1"/>
  <c r="U3172" i="1"/>
  <c r="K3173" i="1"/>
  <c r="U3173" i="1"/>
  <c r="K3174" i="1"/>
  <c r="U3174" i="1"/>
  <c r="K3175" i="1"/>
  <c r="U3175" i="1"/>
  <c r="K3176" i="1"/>
  <c r="U3176" i="1"/>
  <c r="K3177" i="1"/>
  <c r="U3177" i="1"/>
  <c r="K3178" i="1"/>
  <c r="U3178" i="1"/>
  <c r="K3179" i="1"/>
  <c r="U3179" i="1"/>
  <c r="K3180" i="1"/>
  <c r="U3180" i="1"/>
  <c r="K3181" i="1"/>
  <c r="U3181" i="1"/>
  <c r="K3182" i="1"/>
  <c r="U3182" i="1"/>
  <c r="K3183" i="1"/>
  <c r="U3183" i="1"/>
  <c r="K3184" i="1"/>
  <c r="U3184" i="1"/>
  <c r="K3185" i="1"/>
  <c r="U3185" i="1"/>
  <c r="K3186" i="1"/>
  <c r="U3186" i="1"/>
  <c r="K3187" i="1"/>
  <c r="U3187" i="1"/>
  <c r="K3188" i="1"/>
  <c r="U3188" i="1"/>
  <c r="K3189" i="1"/>
  <c r="U3189" i="1"/>
  <c r="K3190" i="1"/>
  <c r="U3190" i="1"/>
  <c r="K3191" i="1"/>
  <c r="U3191" i="1"/>
  <c r="K3192" i="1"/>
  <c r="U3192" i="1"/>
  <c r="K3193" i="1"/>
  <c r="U3193" i="1"/>
  <c r="K3194" i="1"/>
  <c r="U3194" i="1"/>
  <c r="K3195" i="1"/>
  <c r="U3195" i="1"/>
  <c r="K3196" i="1"/>
  <c r="U3196" i="1"/>
  <c r="K3197" i="1"/>
  <c r="U3197" i="1"/>
  <c r="K3198" i="1"/>
  <c r="U3198" i="1"/>
  <c r="K3199" i="1"/>
  <c r="U3199" i="1"/>
  <c r="K3200" i="1"/>
  <c r="U3200" i="1"/>
  <c r="K3201" i="1"/>
  <c r="U3201" i="1"/>
  <c r="K3202" i="1"/>
  <c r="U3202" i="1"/>
  <c r="K3203" i="1"/>
  <c r="U3203" i="1"/>
  <c r="K3204" i="1"/>
  <c r="U3204" i="1"/>
  <c r="K3205" i="1"/>
  <c r="U3205" i="1"/>
  <c r="K3206" i="1"/>
  <c r="U3206" i="1"/>
  <c r="K3207" i="1"/>
  <c r="U3207" i="1"/>
  <c r="K3208" i="1"/>
  <c r="U3208" i="1"/>
  <c r="K3209" i="1"/>
  <c r="U3209" i="1"/>
  <c r="K3210" i="1"/>
  <c r="U3210" i="1"/>
  <c r="K3211" i="1"/>
  <c r="U3211" i="1"/>
  <c r="K3212" i="1"/>
  <c r="U3212" i="1"/>
  <c r="K3213" i="1"/>
  <c r="U3213" i="1"/>
  <c r="K3214" i="1"/>
  <c r="U3214" i="1"/>
  <c r="K3215" i="1"/>
  <c r="U3215" i="1"/>
  <c r="K3216" i="1"/>
  <c r="U3216" i="1"/>
  <c r="K3217" i="1"/>
  <c r="U3217" i="1"/>
  <c r="K3218" i="1"/>
  <c r="U3218" i="1"/>
  <c r="K3219" i="1"/>
  <c r="U3219" i="1"/>
  <c r="K3220" i="1"/>
  <c r="U3220" i="1"/>
  <c r="K3221" i="1"/>
  <c r="U3221" i="1"/>
  <c r="K3222" i="1"/>
  <c r="U3222" i="1"/>
  <c r="K3223" i="1"/>
  <c r="U3223" i="1"/>
  <c r="K3224" i="1"/>
  <c r="U3224" i="1"/>
  <c r="K3225" i="1"/>
  <c r="U3225" i="1"/>
  <c r="K3226" i="1"/>
  <c r="U3226" i="1"/>
  <c r="K3227" i="1"/>
  <c r="U3227" i="1"/>
  <c r="K3228" i="1"/>
  <c r="U3228" i="1"/>
  <c r="K3229" i="1"/>
  <c r="U3229" i="1"/>
  <c r="K3230" i="1"/>
  <c r="U3230" i="1"/>
  <c r="K3231" i="1"/>
  <c r="U3231" i="1"/>
  <c r="K3232" i="1"/>
  <c r="U3232" i="1"/>
  <c r="K3233" i="1"/>
  <c r="U3233" i="1"/>
  <c r="K3234" i="1"/>
  <c r="U3234" i="1"/>
  <c r="K3235" i="1"/>
  <c r="U3235" i="1"/>
  <c r="K3236" i="1"/>
  <c r="U3236" i="1"/>
  <c r="K3237" i="1"/>
  <c r="U3237" i="1"/>
  <c r="K3238" i="1"/>
  <c r="U3238" i="1"/>
  <c r="K3239" i="1"/>
  <c r="U3239" i="1"/>
  <c r="K3240" i="1"/>
  <c r="U3240" i="1"/>
  <c r="K3241" i="1"/>
  <c r="U3241" i="1"/>
  <c r="K3242" i="1"/>
  <c r="U3242" i="1"/>
  <c r="K3243" i="1"/>
  <c r="U3243" i="1"/>
  <c r="K3244" i="1"/>
  <c r="U3244" i="1"/>
  <c r="K3245" i="1"/>
  <c r="U3245" i="1"/>
  <c r="K3246" i="1"/>
  <c r="U3246" i="1"/>
  <c r="K3247" i="1"/>
  <c r="U3247" i="1"/>
  <c r="K3248" i="1"/>
  <c r="U3248" i="1"/>
  <c r="K3249" i="1"/>
  <c r="U3249" i="1"/>
  <c r="K3250" i="1"/>
  <c r="U3250" i="1"/>
  <c r="K3251" i="1"/>
  <c r="U3251" i="1"/>
  <c r="K3252" i="1"/>
  <c r="U3252" i="1"/>
  <c r="K3253" i="1"/>
  <c r="U3253" i="1"/>
  <c r="K3254" i="1"/>
  <c r="U3254" i="1"/>
  <c r="K3255" i="1"/>
  <c r="U3255" i="1"/>
  <c r="K3256" i="1"/>
  <c r="U3256" i="1"/>
  <c r="K3257" i="1"/>
  <c r="U3257" i="1"/>
  <c r="K3258" i="1"/>
  <c r="U3258" i="1"/>
  <c r="K3259" i="1"/>
  <c r="U3259" i="1"/>
  <c r="K3260" i="1"/>
  <c r="U3260" i="1"/>
  <c r="K3261" i="1"/>
  <c r="U3261" i="1"/>
  <c r="K3262" i="1"/>
  <c r="U3262" i="1"/>
  <c r="K3263" i="1"/>
  <c r="U3263" i="1"/>
  <c r="K3264" i="1"/>
  <c r="U3264" i="1"/>
  <c r="K3265" i="1"/>
  <c r="U3265" i="1"/>
  <c r="K3266" i="1"/>
  <c r="U3266" i="1"/>
  <c r="K3267" i="1"/>
  <c r="U3267" i="1"/>
  <c r="K3268" i="1"/>
  <c r="U3268" i="1"/>
  <c r="K3269" i="1"/>
  <c r="U3269" i="1"/>
  <c r="K3270" i="1"/>
  <c r="U3270" i="1"/>
  <c r="K3271" i="1"/>
  <c r="U3271" i="1"/>
  <c r="K3272" i="1"/>
  <c r="U3272" i="1"/>
  <c r="K3273" i="1"/>
  <c r="U3273" i="1"/>
  <c r="K3274" i="1"/>
  <c r="U3274" i="1"/>
  <c r="K3275" i="1"/>
  <c r="U3275" i="1"/>
  <c r="K3276" i="1"/>
  <c r="U3276" i="1"/>
  <c r="K3277" i="1"/>
  <c r="U3277" i="1"/>
  <c r="K3278" i="1"/>
  <c r="U3278" i="1"/>
  <c r="K3279" i="1"/>
  <c r="U3279" i="1"/>
  <c r="K3280" i="1"/>
  <c r="U3280" i="1"/>
  <c r="K3281" i="1"/>
  <c r="U3281" i="1"/>
  <c r="K3282" i="1"/>
  <c r="U3282" i="1"/>
  <c r="K3283" i="1"/>
  <c r="U3283" i="1"/>
  <c r="K3284" i="1"/>
  <c r="U3284" i="1"/>
  <c r="K3285" i="1"/>
  <c r="U3285" i="1"/>
  <c r="K3286" i="1"/>
  <c r="U3286" i="1"/>
  <c r="K3287" i="1"/>
  <c r="U3287" i="1"/>
  <c r="K3288" i="1"/>
  <c r="U3288" i="1"/>
  <c r="K3289" i="1"/>
  <c r="U3289" i="1"/>
  <c r="K3290" i="1"/>
  <c r="U3290" i="1"/>
  <c r="K3291" i="1"/>
  <c r="U3291" i="1"/>
  <c r="K3292" i="1"/>
  <c r="U3292" i="1"/>
  <c r="K3293" i="1"/>
  <c r="U3293" i="1"/>
  <c r="K3294" i="1"/>
  <c r="U3294" i="1"/>
  <c r="K3295" i="1"/>
  <c r="U3295" i="1"/>
  <c r="K3296" i="1"/>
  <c r="U3296" i="1"/>
  <c r="K3297" i="1"/>
  <c r="U3297" i="1"/>
  <c r="K3298" i="1"/>
  <c r="U3298" i="1"/>
  <c r="K3299" i="1"/>
  <c r="U3299" i="1"/>
  <c r="K3300" i="1"/>
  <c r="U3300" i="1"/>
  <c r="K3301" i="1"/>
  <c r="U3301" i="1"/>
  <c r="K3302" i="1"/>
  <c r="U3302" i="1"/>
  <c r="K3303" i="1"/>
  <c r="U3303" i="1"/>
  <c r="K3304" i="1"/>
  <c r="U3304" i="1"/>
  <c r="K3305" i="1"/>
  <c r="U3305" i="1"/>
  <c r="K3306" i="1"/>
  <c r="U3306" i="1"/>
  <c r="K3307" i="1"/>
  <c r="U3307" i="1"/>
  <c r="K3308" i="1"/>
  <c r="U3308" i="1"/>
  <c r="K3309" i="1"/>
  <c r="U3309" i="1"/>
  <c r="K3310" i="1"/>
  <c r="U3310" i="1"/>
  <c r="K3311" i="1"/>
  <c r="U3311" i="1"/>
  <c r="K3312" i="1"/>
  <c r="U3312" i="1"/>
  <c r="K3313" i="1"/>
  <c r="U3313" i="1"/>
  <c r="K3314" i="1"/>
  <c r="U3314" i="1"/>
  <c r="K3315" i="1"/>
  <c r="U3315" i="1"/>
  <c r="K3316" i="1"/>
  <c r="U3316" i="1"/>
  <c r="K3317" i="1"/>
  <c r="U3317" i="1"/>
  <c r="K3318" i="1"/>
  <c r="U3318" i="1"/>
  <c r="K3319" i="1"/>
  <c r="U3319" i="1"/>
  <c r="K3320" i="1"/>
  <c r="U3320" i="1"/>
  <c r="K3321" i="1"/>
  <c r="U3321" i="1"/>
  <c r="K3322" i="1"/>
  <c r="U3322" i="1"/>
  <c r="K3323" i="1"/>
  <c r="U3323" i="1"/>
  <c r="K3324" i="1"/>
  <c r="U3324" i="1"/>
  <c r="K3325" i="1"/>
  <c r="U3325" i="1"/>
  <c r="K3326" i="1"/>
  <c r="U3326" i="1"/>
  <c r="K3327" i="1"/>
  <c r="U3327" i="1"/>
  <c r="K3328" i="1"/>
  <c r="U3328" i="1"/>
  <c r="K3329" i="1"/>
  <c r="U3329" i="1"/>
  <c r="K3330" i="1"/>
  <c r="U3330" i="1"/>
  <c r="K3331" i="1"/>
  <c r="U3331" i="1"/>
  <c r="K3332" i="1"/>
  <c r="U3332" i="1"/>
  <c r="K3333" i="1"/>
  <c r="U3333" i="1"/>
  <c r="K3334" i="1"/>
  <c r="U3334" i="1"/>
  <c r="K3335" i="1"/>
  <c r="U3335" i="1"/>
  <c r="K3336" i="1"/>
  <c r="U3336" i="1"/>
  <c r="K3337" i="1"/>
  <c r="U3337" i="1"/>
  <c r="K3338" i="1"/>
  <c r="U3338" i="1"/>
  <c r="K3339" i="1"/>
  <c r="U3339" i="1"/>
  <c r="K3340" i="1"/>
  <c r="U3340" i="1"/>
  <c r="K3341" i="1"/>
  <c r="U3341" i="1"/>
  <c r="K3342" i="1"/>
  <c r="U3342" i="1"/>
  <c r="K3343" i="1"/>
  <c r="U3343" i="1"/>
  <c r="K3344" i="1"/>
  <c r="U3344" i="1"/>
  <c r="K3345" i="1"/>
  <c r="U3345" i="1"/>
  <c r="K3346" i="1"/>
  <c r="U3346" i="1"/>
  <c r="K3347" i="1"/>
  <c r="U3347" i="1"/>
  <c r="K3348" i="1"/>
  <c r="U3348" i="1"/>
  <c r="K3349" i="1"/>
  <c r="U3349" i="1"/>
  <c r="K3350" i="1"/>
  <c r="U3350" i="1"/>
  <c r="K3351" i="1"/>
  <c r="U3351" i="1"/>
  <c r="K3352" i="1"/>
  <c r="U3352" i="1"/>
  <c r="K3353" i="1"/>
  <c r="U3353" i="1"/>
  <c r="K3354" i="1"/>
  <c r="U3354" i="1"/>
  <c r="K3355" i="1"/>
  <c r="U3355" i="1"/>
  <c r="K3356" i="1"/>
  <c r="U3356" i="1"/>
  <c r="K3357" i="1"/>
  <c r="U3357" i="1"/>
  <c r="K3358" i="1"/>
  <c r="U3358" i="1"/>
  <c r="K3359" i="1"/>
  <c r="U3359" i="1"/>
  <c r="K3360" i="1"/>
  <c r="U3360" i="1"/>
  <c r="K3361" i="1"/>
  <c r="U3361" i="1"/>
  <c r="K3362" i="1"/>
  <c r="U3362" i="1"/>
  <c r="K3363" i="1"/>
  <c r="U3363" i="1"/>
  <c r="K3364" i="1"/>
  <c r="U3364" i="1"/>
  <c r="K3365" i="1"/>
  <c r="U3365" i="1"/>
  <c r="K3366" i="1"/>
  <c r="U3366" i="1"/>
  <c r="K3367" i="1"/>
  <c r="U3367" i="1"/>
  <c r="K3368" i="1"/>
  <c r="U3368" i="1"/>
  <c r="K3369" i="1"/>
  <c r="U3369" i="1"/>
  <c r="K3370" i="1"/>
  <c r="U3370" i="1"/>
  <c r="K3371" i="1"/>
  <c r="U3371" i="1"/>
  <c r="K3372" i="1"/>
  <c r="U3372" i="1"/>
  <c r="K3373" i="1"/>
  <c r="U3373" i="1"/>
  <c r="K3374" i="1"/>
  <c r="U3374" i="1"/>
  <c r="K3375" i="1"/>
  <c r="U3375" i="1"/>
  <c r="K3376" i="1"/>
  <c r="U3376" i="1"/>
  <c r="K3377" i="1"/>
  <c r="U3377" i="1"/>
  <c r="K3378" i="1"/>
  <c r="U3378" i="1"/>
  <c r="K3379" i="1"/>
  <c r="U3379" i="1"/>
  <c r="K3380" i="1"/>
  <c r="U3380" i="1"/>
  <c r="K3381" i="1"/>
  <c r="U3381" i="1"/>
  <c r="K3382" i="1"/>
  <c r="U3382" i="1"/>
  <c r="K3383" i="1"/>
  <c r="U3383" i="1"/>
  <c r="K3384" i="1"/>
  <c r="U3384" i="1"/>
  <c r="K3385" i="1"/>
  <c r="U3385" i="1"/>
  <c r="K3386" i="1"/>
  <c r="U3386" i="1"/>
  <c r="K3387" i="1"/>
  <c r="U3387" i="1"/>
  <c r="K3388" i="1"/>
  <c r="U3388" i="1"/>
  <c r="K3389" i="1"/>
  <c r="U3389" i="1"/>
  <c r="K3390" i="1"/>
  <c r="U3390" i="1"/>
  <c r="K3391" i="1"/>
  <c r="U3391" i="1"/>
  <c r="K3392" i="1"/>
  <c r="U3392" i="1"/>
  <c r="K3393" i="1"/>
  <c r="U3393" i="1"/>
  <c r="K3394" i="1"/>
  <c r="U3394" i="1"/>
  <c r="K3395" i="1"/>
  <c r="U3395" i="1"/>
  <c r="K3396" i="1"/>
  <c r="U3396" i="1"/>
  <c r="K3397" i="1"/>
  <c r="U3397" i="1"/>
  <c r="K3398" i="1"/>
  <c r="U3398" i="1"/>
  <c r="K3399" i="1"/>
  <c r="U3399" i="1"/>
  <c r="K3400" i="1"/>
  <c r="U3400" i="1"/>
  <c r="K3401" i="1"/>
  <c r="U3401" i="1"/>
  <c r="K3402" i="1"/>
  <c r="U3402" i="1"/>
  <c r="K3403" i="1"/>
  <c r="U3403" i="1"/>
  <c r="K3404" i="1"/>
  <c r="U3404" i="1"/>
  <c r="K3405" i="1"/>
  <c r="U3405" i="1"/>
  <c r="K3406" i="1"/>
  <c r="U3406" i="1"/>
  <c r="K3407" i="1"/>
  <c r="U3407" i="1"/>
  <c r="K3408" i="1"/>
  <c r="U3408" i="1"/>
  <c r="K3409" i="1"/>
  <c r="U3409" i="1"/>
  <c r="K3410" i="1"/>
  <c r="U3410" i="1"/>
  <c r="K3411" i="1"/>
  <c r="U3411" i="1"/>
  <c r="K3412" i="1"/>
  <c r="U3412" i="1"/>
  <c r="K3413" i="1"/>
  <c r="U3413" i="1"/>
  <c r="K3414" i="1"/>
  <c r="U3414" i="1"/>
  <c r="K3415" i="1"/>
  <c r="U3415" i="1"/>
  <c r="K3416" i="1"/>
  <c r="U3416" i="1"/>
  <c r="K3417" i="1"/>
  <c r="U3417" i="1"/>
  <c r="K3418" i="1"/>
  <c r="U3418" i="1"/>
  <c r="K3419" i="1"/>
  <c r="U3419" i="1"/>
  <c r="K3420" i="1"/>
  <c r="U3420" i="1"/>
  <c r="K3421" i="1"/>
  <c r="U3421" i="1"/>
  <c r="K3422" i="1"/>
  <c r="U3422" i="1"/>
  <c r="K3423" i="1"/>
  <c r="U3423" i="1"/>
  <c r="K3424" i="1"/>
  <c r="U3424" i="1"/>
  <c r="K3425" i="1"/>
  <c r="U3425" i="1"/>
  <c r="K3426" i="1"/>
  <c r="U3426" i="1"/>
  <c r="K3427" i="1"/>
  <c r="U3427" i="1"/>
  <c r="K3428" i="1"/>
  <c r="U3428" i="1"/>
  <c r="K3429" i="1"/>
  <c r="U3429" i="1"/>
  <c r="K3430" i="1"/>
  <c r="U3430" i="1"/>
  <c r="K3431" i="1"/>
  <c r="U3431" i="1"/>
  <c r="K3432" i="1"/>
  <c r="U3432" i="1"/>
  <c r="K3433" i="1"/>
  <c r="U3433" i="1"/>
  <c r="K3434" i="1"/>
  <c r="U3434" i="1"/>
  <c r="K3435" i="1"/>
  <c r="U3435" i="1"/>
  <c r="K3436" i="1"/>
  <c r="U3436" i="1"/>
  <c r="K3437" i="1"/>
  <c r="U3437" i="1"/>
  <c r="K3438" i="1"/>
  <c r="U3438" i="1"/>
  <c r="K3439" i="1"/>
  <c r="U3439" i="1"/>
  <c r="K3440" i="1"/>
  <c r="U3440" i="1"/>
  <c r="K3441" i="1"/>
  <c r="U3441" i="1"/>
  <c r="K3442" i="1"/>
  <c r="U3442" i="1"/>
  <c r="K3443" i="1"/>
  <c r="U3443" i="1"/>
  <c r="K3444" i="1"/>
  <c r="U3444" i="1"/>
  <c r="K3445" i="1"/>
  <c r="U3445" i="1"/>
  <c r="K3446" i="1"/>
  <c r="U3446" i="1"/>
  <c r="K3447" i="1"/>
  <c r="U3447" i="1"/>
  <c r="K3448" i="1"/>
  <c r="U3448" i="1"/>
  <c r="K3449" i="1"/>
  <c r="U3449" i="1"/>
  <c r="K3450" i="1"/>
  <c r="U3450" i="1"/>
  <c r="K3451" i="1"/>
  <c r="U3451" i="1"/>
  <c r="K3452" i="1"/>
  <c r="U3452" i="1"/>
  <c r="K3453" i="1"/>
  <c r="U3453" i="1"/>
  <c r="K3454" i="1"/>
  <c r="U3454" i="1"/>
  <c r="K3455" i="1"/>
  <c r="U3455" i="1"/>
  <c r="K3456" i="1"/>
  <c r="U3456" i="1"/>
  <c r="K3457" i="1"/>
  <c r="U3457" i="1"/>
  <c r="K3458" i="1"/>
  <c r="U3458" i="1"/>
  <c r="K3459" i="1"/>
  <c r="U3459" i="1"/>
  <c r="K3460" i="1"/>
  <c r="U3460" i="1"/>
  <c r="K3461" i="1"/>
  <c r="U3461" i="1"/>
  <c r="K3462" i="1"/>
  <c r="U3462" i="1"/>
  <c r="K3463" i="1"/>
  <c r="U3463" i="1"/>
  <c r="K3464" i="1"/>
  <c r="U3464" i="1"/>
  <c r="K3465" i="1"/>
  <c r="U3465" i="1"/>
  <c r="K3466" i="1"/>
  <c r="U3466" i="1"/>
  <c r="K3467" i="1"/>
  <c r="U3467" i="1"/>
  <c r="K3468" i="1"/>
  <c r="U3468" i="1"/>
  <c r="K3469" i="1"/>
  <c r="U3469" i="1"/>
  <c r="K3470" i="1"/>
  <c r="U3470" i="1"/>
  <c r="K3471" i="1"/>
  <c r="U3471" i="1"/>
  <c r="K3472" i="1"/>
  <c r="U3472" i="1"/>
  <c r="K3473" i="1"/>
  <c r="U3473" i="1"/>
  <c r="K3474" i="1"/>
  <c r="U3474" i="1"/>
  <c r="K3475" i="1"/>
  <c r="U3475" i="1"/>
  <c r="K3476" i="1"/>
  <c r="U3476" i="1"/>
  <c r="K3477" i="1"/>
  <c r="U3477" i="1"/>
  <c r="K3478" i="1"/>
  <c r="U3478" i="1"/>
  <c r="K3479" i="1"/>
  <c r="U3479" i="1"/>
  <c r="K3480" i="1"/>
  <c r="U3480" i="1"/>
  <c r="K3481" i="1"/>
  <c r="U3481" i="1"/>
  <c r="K3482" i="1"/>
  <c r="U3482" i="1"/>
  <c r="K3483" i="1"/>
  <c r="U3483" i="1"/>
  <c r="K3484" i="1"/>
  <c r="U3484" i="1"/>
  <c r="K3485" i="1"/>
  <c r="U3485" i="1"/>
  <c r="K3486" i="1"/>
  <c r="U3486" i="1"/>
  <c r="K3487" i="1"/>
  <c r="U3487" i="1"/>
  <c r="K3488" i="1"/>
  <c r="U3488" i="1"/>
  <c r="K3489" i="1"/>
  <c r="U3489" i="1"/>
  <c r="K3490" i="1"/>
  <c r="U3490" i="1"/>
  <c r="K3491" i="1"/>
  <c r="U3491" i="1"/>
  <c r="K3492" i="1"/>
  <c r="U3492" i="1"/>
  <c r="K3493" i="1"/>
  <c r="U3493" i="1"/>
  <c r="K3494" i="1"/>
  <c r="U3494" i="1"/>
  <c r="K3495" i="1"/>
  <c r="U3495" i="1"/>
  <c r="K3496" i="1"/>
  <c r="U3496" i="1"/>
  <c r="K3497" i="1"/>
  <c r="U3497" i="1"/>
  <c r="K3498" i="1"/>
  <c r="U3498" i="1"/>
  <c r="K3499" i="1"/>
  <c r="U3499" i="1"/>
  <c r="K3500" i="1"/>
  <c r="U3500" i="1"/>
  <c r="K3501" i="1"/>
  <c r="U3501" i="1"/>
  <c r="K3502" i="1"/>
  <c r="U3502" i="1"/>
  <c r="K3503" i="1"/>
  <c r="U3503" i="1"/>
  <c r="K3504" i="1"/>
  <c r="U3504" i="1"/>
  <c r="K3505" i="1"/>
  <c r="U3505" i="1"/>
  <c r="K3506" i="1"/>
  <c r="U3506" i="1"/>
  <c r="K3507" i="1"/>
  <c r="U3507" i="1"/>
  <c r="K3508" i="1"/>
  <c r="U3508" i="1"/>
  <c r="K3509" i="1"/>
  <c r="U3509" i="1"/>
  <c r="K3510" i="1"/>
  <c r="U3510" i="1"/>
  <c r="K3511" i="1"/>
  <c r="U3511" i="1"/>
  <c r="K3512" i="1"/>
  <c r="U3512" i="1"/>
  <c r="K3513" i="1"/>
  <c r="U3513" i="1"/>
  <c r="K3514" i="1"/>
  <c r="U3514" i="1"/>
  <c r="K3515" i="1"/>
  <c r="U3515" i="1"/>
  <c r="K3516" i="1"/>
  <c r="U3516" i="1"/>
  <c r="K3517" i="1"/>
  <c r="U3517" i="1"/>
  <c r="K3518" i="1"/>
  <c r="U3518" i="1"/>
  <c r="K3519" i="1"/>
  <c r="U3519" i="1"/>
  <c r="K3520" i="1"/>
  <c r="U3520" i="1"/>
  <c r="K3521" i="1"/>
  <c r="U3521" i="1"/>
  <c r="K3522" i="1"/>
  <c r="U3522" i="1"/>
  <c r="K3523" i="1"/>
  <c r="U3523" i="1"/>
  <c r="K3524" i="1"/>
  <c r="U3524" i="1"/>
  <c r="K3525" i="1"/>
  <c r="U3525" i="1"/>
  <c r="K3526" i="1"/>
  <c r="U3526" i="1"/>
  <c r="K3527" i="1"/>
  <c r="U3527" i="1"/>
  <c r="K3528" i="1"/>
  <c r="U3528" i="1"/>
  <c r="K3529" i="1"/>
  <c r="U3529" i="1"/>
  <c r="K3530" i="1"/>
  <c r="U3530" i="1"/>
  <c r="K3531" i="1"/>
  <c r="U3531" i="1"/>
  <c r="K3532" i="1"/>
  <c r="U3532" i="1"/>
  <c r="K3533" i="1"/>
  <c r="U3533" i="1"/>
  <c r="K3534" i="1"/>
  <c r="U3534" i="1"/>
  <c r="K3535" i="1"/>
  <c r="U3535" i="1"/>
  <c r="K3536" i="1"/>
  <c r="U3536" i="1"/>
  <c r="K3537" i="1"/>
  <c r="U3537" i="1"/>
  <c r="K3538" i="1"/>
  <c r="U3538" i="1"/>
  <c r="K3539" i="1"/>
  <c r="U3539" i="1"/>
  <c r="K3540" i="1"/>
  <c r="U3540" i="1"/>
  <c r="K3541" i="1"/>
  <c r="U3541" i="1"/>
  <c r="K3542" i="1"/>
  <c r="U3542" i="1"/>
  <c r="K3543" i="1"/>
  <c r="U3543" i="1"/>
  <c r="K3544" i="1"/>
  <c r="U3544" i="1"/>
  <c r="K3545" i="1"/>
  <c r="U3545" i="1"/>
  <c r="K3546" i="1"/>
  <c r="U3546" i="1"/>
  <c r="K3547" i="1"/>
  <c r="U3547" i="1"/>
  <c r="K3548" i="1"/>
  <c r="U3548" i="1"/>
  <c r="K3549" i="1"/>
  <c r="U3549" i="1"/>
  <c r="K3550" i="1"/>
  <c r="U3550" i="1"/>
  <c r="K3551" i="1"/>
  <c r="U3551" i="1"/>
  <c r="K3552" i="1"/>
  <c r="U3552" i="1"/>
  <c r="K3553" i="1"/>
  <c r="U3553" i="1"/>
  <c r="K3554" i="1"/>
  <c r="U3554" i="1"/>
  <c r="K3555" i="1"/>
  <c r="U3555" i="1"/>
  <c r="K3556" i="1"/>
  <c r="U3556" i="1"/>
  <c r="K3557" i="1"/>
  <c r="U3557" i="1"/>
  <c r="K3558" i="1"/>
  <c r="U3558" i="1"/>
  <c r="K3559" i="1"/>
  <c r="U3559" i="1"/>
  <c r="K3560" i="1"/>
  <c r="U3560" i="1"/>
  <c r="K3561" i="1"/>
  <c r="U3561" i="1"/>
  <c r="K3562" i="1"/>
  <c r="U3562" i="1"/>
  <c r="K3563" i="1"/>
  <c r="U3563" i="1"/>
  <c r="K3564" i="1"/>
  <c r="U3564" i="1"/>
  <c r="K3565" i="1"/>
  <c r="U3565" i="1"/>
  <c r="K3566" i="1"/>
  <c r="U3566" i="1"/>
  <c r="K3567" i="1"/>
  <c r="U3567" i="1"/>
  <c r="K3568" i="1"/>
  <c r="U3568" i="1"/>
  <c r="K3569" i="1"/>
  <c r="U3569" i="1"/>
  <c r="K3570" i="1"/>
  <c r="U3570" i="1"/>
  <c r="K3571" i="1"/>
  <c r="U3571" i="1"/>
  <c r="K3572" i="1"/>
  <c r="U3572" i="1"/>
  <c r="K3573" i="1"/>
  <c r="U3573" i="1"/>
  <c r="K3574" i="1"/>
  <c r="U3574" i="1"/>
  <c r="K3575" i="1"/>
  <c r="U3575" i="1"/>
  <c r="K3576" i="1"/>
  <c r="U3576" i="1"/>
  <c r="K3577" i="1"/>
  <c r="U3577" i="1"/>
  <c r="K3578" i="1"/>
  <c r="U3578" i="1"/>
  <c r="K3579" i="1"/>
  <c r="U3579" i="1"/>
  <c r="K3580" i="1"/>
  <c r="U3580" i="1"/>
  <c r="K3581" i="1"/>
  <c r="U3581" i="1"/>
  <c r="K3582" i="1"/>
  <c r="U3582" i="1"/>
  <c r="K3583" i="1"/>
  <c r="U3583" i="1"/>
  <c r="K3584" i="1"/>
  <c r="U3584" i="1"/>
  <c r="K3585" i="1"/>
  <c r="U3585" i="1"/>
  <c r="K3586" i="1"/>
  <c r="U3586" i="1"/>
  <c r="K3587" i="1"/>
  <c r="U3587" i="1"/>
  <c r="K3588" i="1"/>
  <c r="U3588" i="1"/>
  <c r="K3589" i="1"/>
  <c r="U3589" i="1"/>
  <c r="K3590" i="1"/>
  <c r="U3590" i="1"/>
  <c r="K3591" i="1"/>
  <c r="U3591" i="1"/>
  <c r="K3592" i="1"/>
  <c r="U3592" i="1"/>
  <c r="K3593" i="1"/>
  <c r="U3593" i="1"/>
  <c r="K3594" i="1"/>
  <c r="U3594" i="1"/>
  <c r="K3595" i="1"/>
  <c r="U3595" i="1"/>
  <c r="K3596" i="1"/>
  <c r="U3596" i="1"/>
  <c r="K3597" i="1"/>
  <c r="U3597" i="1"/>
  <c r="K3598" i="1"/>
  <c r="U3598" i="1"/>
  <c r="K3599" i="1"/>
  <c r="U3599" i="1"/>
  <c r="K3600" i="1"/>
  <c r="U3600" i="1"/>
  <c r="K3601" i="1"/>
  <c r="U3601" i="1"/>
  <c r="K3602" i="1"/>
  <c r="U3602" i="1"/>
  <c r="K3603" i="1"/>
  <c r="U3603" i="1"/>
  <c r="K3604" i="1"/>
  <c r="U3604" i="1"/>
  <c r="K3605" i="1"/>
  <c r="U3605" i="1"/>
  <c r="K3606" i="1"/>
  <c r="U3606" i="1"/>
  <c r="K3607" i="1"/>
  <c r="U3607" i="1"/>
  <c r="K3608" i="1"/>
  <c r="U3608" i="1"/>
  <c r="K3609" i="1"/>
  <c r="U3609" i="1"/>
  <c r="K3610" i="1"/>
  <c r="U3610" i="1"/>
  <c r="K3611" i="1"/>
  <c r="U3611" i="1"/>
  <c r="K3612" i="1"/>
  <c r="U3612" i="1"/>
  <c r="K3613" i="1"/>
  <c r="U3613" i="1"/>
  <c r="K3614" i="1"/>
  <c r="U3614" i="1"/>
  <c r="K3615" i="1"/>
  <c r="U3615" i="1"/>
  <c r="K3616" i="1"/>
  <c r="U3616" i="1"/>
  <c r="K3617" i="1"/>
  <c r="U3617" i="1"/>
  <c r="K3618" i="1"/>
  <c r="U3618" i="1"/>
  <c r="K3619" i="1"/>
  <c r="U3619" i="1"/>
  <c r="K3620" i="1"/>
  <c r="U3620" i="1"/>
  <c r="K3621" i="1"/>
  <c r="U3621" i="1"/>
  <c r="K3622" i="1"/>
  <c r="U3622" i="1"/>
  <c r="K3623" i="1"/>
  <c r="U3623" i="1"/>
  <c r="K3624" i="1"/>
  <c r="U3624" i="1"/>
  <c r="K3625" i="1"/>
  <c r="U3625" i="1"/>
  <c r="K3626" i="1"/>
  <c r="U3626" i="1"/>
  <c r="K3627" i="1"/>
  <c r="U3627" i="1"/>
  <c r="K3628" i="1"/>
  <c r="U3628" i="1"/>
  <c r="K3629" i="1"/>
  <c r="U3629" i="1"/>
  <c r="K3630" i="1"/>
  <c r="U3630" i="1"/>
  <c r="K3631" i="1"/>
  <c r="U3631" i="1"/>
  <c r="K3632" i="1"/>
  <c r="U3632" i="1"/>
  <c r="K3633" i="1"/>
  <c r="U3633" i="1"/>
  <c r="K3634" i="1"/>
  <c r="U3634" i="1"/>
  <c r="K3635" i="1"/>
  <c r="U3635" i="1"/>
  <c r="K3636" i="1"/>
  <c r="U3636" i="1"/>
  <c r="K3637" i="1"/>
  <c r="U3637" i="1"/>
  <c r="K3638" i="1"/>
  <c r="U3638" i="1"/>
  <c r="K3639" i="1"/>
  <c r="U3639" i="1"/>
  <c r="K3640" i="1"/>
  <c r="U3640" i="1"/>
  <c r="K3641" i="1"/>
  <c r="U3641" i="1"/>
  <c r="K3642" i="1"/>
  <c r="U3642" i="1"/>
  <c r="K3643" i="1"/>
  <c r="U3643" i="1"/>
  <c r="K3644" i="1"/>
  <c r="U3644" i="1"/>
  <c r="K3645" i="1"/>
  <c r="U3645" i="1"/>
  <c r="K3646" i="1"/>
  <c r="U3646" i="1"/>
  <c r="K3647" i="1"/>
  <c r="U3647" i="1"/>
  <c r="K3648" i="1"/>
  <c r="U3648" i="1"/>
  <c r="K3649" i="1"/>
  <c r="U3649" i="1"/>
  <c r="K3650" i="1"/>
  <c r="U3650" i="1"/>
  <c r="K3651" i="1"/>
  <c r="U3651" i="1"/>
  <c r="K3652" i="1"/>
  <c r="U3652" i="1"/>
  <c r="K3653" i="1"/>
  <c r="U3653" i="1"/>
  <c r="K3654" i="1"/>
  <c r="U3654" i="1"/>
  <c r="K3655" i="1"/>
  <c r="U3655" i="1"/>
  <c r="K3656" i="1"/>
  <c r="U3656" i="1"/>
  <c r="K3657" i="1"/>
  <c r="U3657" i="1"/>
  <c r="K3658" i="1"/>
  <c r="U3658" i="1"/>
  <c r="K3659" i="1"/>
  <c r="U3659" i="1"/>
  <c r="K3660" i="1"/>
  <c r="U3660" i="1"/>
  <c r="K3661" i="1"/>
  <c r="U3661" i="1"/>
  <c r="K3662" i="1"/>
  <c r="U3662" i="1"/>
  <c r="K3663" i="1"/>
  <c r="U3663" i="1"/>
  <c r="K3664" i="1"/>
  <c r="U3664" i="1"/>
  <c r="K3665" i="1"/>
  <c r="U3665" i="1"/>
  <c r="K3666" i="1"/>
  <c r="U3666" i="1"/>
  <c r="K3667" i="1"/>
  <c r="U3667" i="1"/>
  <c r="K3668" i="1"/>
  <c r="U3668" i="1"/>
  <c r="K3669" i="1"/>
  <c r="U3669" i="1"/>
  <c r="K3670" i="1"/>
  <c r="U3670" i="1"/>
  <c r="K3671" i="1"/>
  <c r="U3671" i="1"/>
  <c r="K3672" i="1"/>
  <c r="U3672" i="1"/>
  <c r="K3673" i="1"/>
  <c r="U3673" i="1"/>
  <c r="K3674" i="1"/>
  <c r="U3674" i="1"/>
  <c r="K3675" i="1"/>
  <c r="U3675" i="1"/>
  <c r="K3676" i="1"/>
  <c r="U3676" i="1"/>
  <c r="K3677" i="1"/>
  <c r="U3677" i="1"/>
  <c r="K3678" i="1"/>
  <c r="U3678" i="1"/>
  <c r="K3679" i="1"/>
  <c r="U3679" i="1"/>
  <c r="K3680" i="1"/>
  <c r="U3680" i="1"/>
  <c r="K3681" i="1"/>
  <c r="U3681" i="1"/>
  <c r="K3682" i="1"/>
  <c r="U3682" i="1"/>
  <c r="K3683" i="1"/>
  <c r="U3683" i="1"/>
  <c r="K3684" i="1"/>
  <c r="U3684" i="1"/>
  <c r="K3685" i="1"/>
  <c r="U3685" i="1"/>
  <c r="K3686" i="1"/>
  <c r="U3686" i="1"/>
  <c r="K3687" i="1"/>
  <c r="U3687" i="1"/>
  <c r="K3688" i="1"/>
  <c r="U3688" i="1"/>
  <c r="K3689" i="1"/>
  <c r="U3689" i="1"/>
  <c r="K3690" i="1"/>
  <c r="U3690" i="1"/>
  <c r="K3691" i="1"/>
  <c r="U3691" i="1"/>
  <c r="K3692" i="1"/>
  <c r="U3692" i="1"/>
  <c r="K3693" i="1"/>
  <c r="U3693" i="1"/>
  <c r="K3694" i="1"/>
  <c r="U3694" i="1"/>
  <c r="K3695" i="1"/>
  <c r="U3695" i="1"/>
  <c r="K3696" i="1"/>
  <c r="U3696" i="1"/>
  <c r="K3697" i="1"/>
  <c r="U3697" i="1"/>
  <c r="K3698" i="1"/>
  <c r="U3698" i="1"/>
  <c r="K3699" i="1"/>
  <c r="U3699" i="1"/>
  <c r="K3700" i="1"/>
  <c r="U3700" i="1"/>
  <c r="K3701" i="1"/>
  <c r="U3701" i="1"/>
  <c r="K3702" i="1"/>
  <c r="U3702" i="1"/>
  <c r="K3703" i="1"/>
  <c r="U3703" i="1"/>
  <c r="K3704" i="1"/>
  <c r="U3704" i="1"/>
  <c r="K3705" i="1"/>
  <c r="U3705" i="1"/>
  <c r="K3706" i="1"/>
  <c r="U3706" i="1"/>
  <c r="K3707" i="1"/>
  <c r="U3707" i="1"/>
  <c r="K3708" i="1"/>
  <c r="U3708" i="1"/>
  <c r="K3709" i="1"/>
  <c r="U3709" i="1"/>
  <c r="K3710" i="1"/>
  <c r="U3710" i="1"/>
  <c r="K3711" i="1"/>
  <c r="U3711" i="1"/>
  <c r="K3712" i="1"/>
  <c r="U3712" i="1"/>
  <c r="K3713" i="1"/>
  <c r="U3713" i="1"/>
  <c r="K3714" i="1"/>
  <c r="U3714" i="1"/>
  <c r="K3715" i="1"/>
  <c r="U3715" i="1"/>
  <c r="K3716" i="1"/>
  <c r="U3716" i="1"/>
  <c r="K3717" i="1"/>
  <c r="U3717" i="1"/>
  <c r="K3718" i="1"/>
  <c r="U3718" i="1"/>
  <c r="K3719" i="1"/>
  <c r="U3719" i="1"/>
  <c r="K3720" i="1"/>
  <c r="U3720" i="1"/>
  <c r="K3721" i="1"/>
  <c r="U3721" i="1"/>
  <c r="K3722" i="1"/>
  <c r="U3722" i="1"/>
  <c r="K3723" i="1"/>
  <c r="U3723" i="1"/>
  <c r="K3724" i="1"/>
  <c r="U3724" i="1"/>
  <c r="K3725" i="1"/>
  <c r="U3725" i="1"/>
  <c r="K3726" i="1"/>
  <c r="U3726" i="1"/>
  <c r="K3727" i="1"/>
  <c r="U3727" i="1"/>
  <c r="K3728" i="1"/>
  <c r="U3728" i="1"/>
  <c r="K3729" i="1"/>
  <c r="U3729" i="1"/>
  <c r="K3730" i="1"/>
  <c r="U3730" i="1"/>
  <c r="K3731" i="1"/>
  <c r="U3731" i="1"/>
  <c r="K3732" i="1"/>
  <c r="U3732" i="1"/>
  <c r="K3733" i="1"/>
  <c r="U3733" i="1"/>
  <c r="K3734" i="1"/>
  <c r="U3734" i="1"/>
  <c r="K3735" i="1"/>
  <c r="U3735" i="1"/>
  <c r="K3736" i="1"/>
  <c r="U3736" i="1"/>
  <c r="K3737" i="1"/>
  <c r="U3737" i="1"/>
  <c r="K3738" i="1"/>
  <c r="U3738" i="1"/>
  <c r="K3739" i="1"/>
  <c r="U3739" i="1"/>
  <c r="K3740" i="1"/>
  <c r="U3740" i="1"/>
  <c r="K3741" i="1"/>
  <c r="U3741" i="1"/>
  <c r="K3742" i="1"/>
  <c r="U3742" i="1"/>
  <c r="K3743" i="1"/>
  <c r="U3743" i="1"/>
  <c r="K3744" i="1"/>
  <c r="U3744" i="1"/>
  <c r="K3745" i="1"/>
  <c r="U3745" i="1"/>
  <c r="K3746" i="1"/>
  <c r="U3746" i="1"/>
  <c r="K3747" i="1"/>
  <c r="U3747" i="1"/>
  <c r="K3748" i="1"/>
  <c r="U3748" i="1"/>
  <c r="K3749" i="1"/>
  <c r="U3749" i="1"/>
  <c r="K3750" i="1"/>
  <c r="U3750" i="1"/>
  <c r="K3751" i="1"/>
  <c r="U3751" i="1"/>
  <c r="K3752" i="1"/>
  <c r="U3752" i="1"/>
  <c r="K3753" i="1"/>
  <c r="U3753" i="1"/>
  <c r="K3754" i="1"/>
  <c r="U3754" i="1"/>
  <c r="K3755" i="1"/>
  <c r="U3755" i="1"/>
  <c r="K3756" i="1"/>
  <c r="U3756" i="1"/>
  <c r="K3757" i="1"/>
  <c r="U3757" i="1"/>
  <c r="K3758" i="1"/>
  <c r="U3758" i="1"/>
  <c r="K3759" i="1"/>
  <c r="U3759" i="1"/>
  <c r="K3760" i="1"/>
  <c r="U3760" i="1"/>
  <c r="K3761" i="1"/>
  <c r="U3761" i="1"/>
  <c r="K3762" i="1"/>
  <c r="U3762" i="1"/>
  <c r="K3763" i="1"/>
  <c r="U3763" i="1"/>
  <c r="K3764" i="1"/>
  <c r="U3764" i="1"/>
  <c r="K3765" i="1"/>
  <c r="U3765" i="1"/>
  <c r="K3766" i="1"/>
  <c r="U3766" i="1"/>
  <c r="K3767" i="1"/>
  <c r="U3767" i="1"/>
  <c r="K3768" i="1"/>
  <c r="U3768" i="1"/>
  <c r="K3769" i="1"/>
  <c r="U3769" i="1"/>
  <c r="K3770" i="1"/>
  <c r="U3770" i="1"/>
  <c r="K3771" i="1"/>
  <c r="U3771" i="1"/>
  <c r="K3772" i="1"/>
  <c r="U3772" i="1"/>
  <c r="K3773" i="1"/>
  <c r="U3773" i="1"/>
  <c r="K3774" i="1"/>
  <c r="U3774" i="1"/>
  <c r="K3775" i="1"/>
  <c r="U3775" i="1"/>
  <c r="K3776" i="1"/>
  <c r="U3776" i="1"/>
  <c r="K3777" i="1"/>
  <c r="U3777" i="1"/>
  <c r="K3778" i="1"/>
  <c r="U3778" i="1"/>
  <c r="K3779" i="1"/>
  <c r="U3779" i="1"/>
  <c r="K3780" i="1"/>
  <c r="U3780" i="1"/>
  <c r="K3781" i="1"/>
  <c r="U3781" i="1"/>
  <c r="K3782" i="1"/>
  <c r="U3782" i="1"/>
  <c r="K3783" i="1"/>
  <c r="U3783" i="1"/>
  <c r="K3784" i="1"/>
  <c r="U3784" i="1"/>
  <c r="K3785" i="1"/>
  <c r="U3785" i="1"/>
  <c r="K3786" i="1"/>
  <c r="U3786" i="1"/>
  <c r="K3787" i="1"/>
  <c r="U3787" i="1"/>
  <c r="K3788" i="1"/>
  <c r="U3788" i="1"/>
  <c r="K3789" i="1"/>
  <c r="U3789" i="1"/>
  <c r="K3790" i="1"/>
  <c r="U3790" i="1"/>
  <c r="K3791" i="1"/>
  <c r="U3791" i="1"/>
  <c r="K3792" i="1"/>
  <c r="U3792" i="1"/>
  <c r="K3793" i="1"/>
  <c r="U3793" i="1"/>
  <c r="K3794" i="1"/>
  <c r="U3794" i="1"/>
  <c r="K3795" i="1"/>
  <c r="U3795" i="1"/>
  <c r="K3796" i="1"/>
  <c r="U3796" i="1"/>
  <c r="K3797" i="1"/>
  <c r="U3797" i="1"/>
  <c r="K3798" i="1"/>
  <c r="U3798" i="1"/>
  <c r="K3799" i="1"/>
  <c r="U3799" i="1"/>
  <c r="K3800" i="1"/>
  <c r="U3800" i="1"/>
  <c r="K3801" i="1"/>
  <c r="U3801" i="1"/>
  <c r="K3802" i="1"/>
  <c r="U3802" i="1"/>
  <c r="K3803" i="1"/>
  <c r="U3803" i="1"/>
  <c r="K3804" i="1"/>
  <c r="U3804" i="1"/>
  <c r="K3805" i="1"/>
  <c r="U3805" i="1"/>
  <c r="K3806" i="1"/>
  <c r="U3806" i="1"/>
  <c r="K3807" i="1"/>
  <c r="U3807" i="1"/>
  <c r="K3808" i="1"/>
  <c r="U3808" i="1"/>
  <c r="K3809" i="1"/>
  <c r="U3809" i="1"/>
  <c r="K3810" i="1"/>
  <c r="U3810" i="1"/>
  <c r="K3811" i="1"/>
  <c r="U3811" i="1"/>
  <c r="K3812" i="1"/>
  <c r="U3812" i="1"/>
  <c r="K3813" i="1"/>
  <c r="U3813" i="1"/>
  <c r="K3814" i="1"/>
  <c r="U3814" i="1"/>
  <c r="K3815" i="1"/>
  <c r="U3815" i="1"/>
  <c r="K3816" i="1"/>
  <c r="U3816" i="1"/>
  <c r="K3817" i="1"/>
  <c r="U3817" i="1"/>
  <c r="K3818" i="1"/>
  <c r="U3818" i="1"/>
  <c r="K3819" i="1"/>
  <c r="U3819" i="1"/>
  <c r="K3820" i="1"/>
  <c r="U3820" i="1"/>
  <c r="K3821" i="1"/>
  <c r="U3821" i="1"/>
  <c r="K3822" i="1"/>
  <c r="U3822" i="1"/>
  <c r="K3823" i="1"/>
  <c r="U3823" i="1"/>
  <c r="K3824" i="1"/>
  <c r="U3824" i="1"/>
  <c r="K3825" i="1"/>
  <c r="U3825" i="1"/>
  <c r="K3826" i="1"/>
  <c r="U3826" i="1"/>
  <c r="K3827" i="1"/>
  <c r="U3827" i="1"/>
  <c r="K3828" i="1"/>
  <c r="U3828" i="1"/>
  <c r="K3829" i="1"/>
  <c r="U3829" i="1"/>
  <c r="K3830" i="1"/>
  <c r="U3830" i="1"/>
  <c r="K3831" i="1"/>
  <c r="U3831" i="1"/>
  <c r="K3832" i="1"/>
  <c r="U3832" i="1"/>
  <c r="K3833" i="1"/>
  <c r="U3833" i="1"/>
  <c r="K3834" i="1"/>
  <c r="U3834" i="1"/>
  <c r="K3835" i="1"/>
  <c r="U3835" i="1"/>
  <c r="K3836" i="1"/>
  <c r="U3836" i="1"/>
  <c r="K3837" i="1"/>
  <c r="U3837" i="1"/>
  <c r="K3838" i="1"/>
  <c r="U3838" i="1"/>
  <c r="K3839" i="1"/>
  <c r="U3839" i="1"/>
  <c r="K3840" i="1"/>
  <c r="U3840" i="1"/>
  <c r="K3841" i="1"/>
  <c r="U3841" i="1"/>
  <c r="K3842" i="1"/>
  <c r="U3842" i="1"/>
  <c r="K3843" i="1"/>
  <c r="U3843" i="1"/>
  <c r="K3844" i="1"/>
  <c r="U3844" i="1"/>
  <c r="K3845" i="1"/>
  <c r="U3845" i="1"/>
  <c r="K3846" i="1"/>
  <c r="U3846" i="1"/>
  <c r="K3847" i="1"/>
  <c r="U3847" i="1"/>
  <c r="K3848" i="1"/>
  <c r="U3848" i="1"/>
  <c r="K3849" i="1"/>
  <c r="U3849" i="1"/>
  <c r="K3850" i="1"/>
  <c r="U3850" i="1"/>
  <c r="K3851" i="1"/>
  <c r="U3851" i="1"/>
  <c r="K3852" i="1"/>
  <c r="U3852" i="1"/>
  <c r="K3853" i="1"/>
  <c r="U3853" i="1"/>
  <c r="K3854" i="1"/>
  <c r="U3854" i="1"/>
  <c r="K3855" i="1"/>
  <c r="U3855" i="1"/>
  <c r="K3856" i="1"/>
  <c r="U3856" i="1"/>
  <c r="K3857" i="1"/>
  <c r="U3857" i="1"/>
  <c r="K3858" i="1"/>
  <c r="U3858" i="1"/>
  <c r="K3859" i="1"/>
  <c r="U3859" i="1"/>
  <c r="K3860" i="1"/>
  <c r="U3860" i="1"/>
  <c r="K3861" i="1"/>
  <c r="U3861" i="1"/>
  <c r="K3862" i="1"/>
  <c r="U3862" i="1"/>
  <c r="K3863" i="1"/>
  <c r="U3863" i="1"/>
  <c r="K3864" i="1"/>
  <c r="U3864" i="1"/>
  <c r="K3865" i="1"/>
  <c r="U3865" i="1"/>
  <c r="K3866" i="1"/>
  <c r="U3866" i="1"/>
  <c r="K3867" i="1"/>
  <c r="U3867" i="1"/>
  <c r="K3868" i="1"/>
  <c r="U3868" i="1"/>
  <c r="K3869" i="1"/>
  <c r="U3869" i="1"/>
  <c r="K3870" i="1"/>
  <c r="U3870" i="1"/>
  <c r="K3871" i="1"/>
  <c r="U3871" i="1"/>
  <c r="K3872" i="1"/>
  <c r="U3872" i="1"/>
  <c r="K3873" i="1"/>
  <c r="U3873" i="1"/>
  <c r="K3874" i="1"/>
  <c r="U3874" i="1"/>
  <c r="K3875" i="1"/>
  <c r="U3875" i="1"/>
  <c r="K3876" i="1"/>
  <c r="U3876" i="1"/>
  <c r="K3877" i="1"/>
  <c r="U3877" i="1"/>
  <c r="K3878" i="1"/>
  <c r="U3878" i="1"/>
  <c r="K3879" i="1"/>
  <c r="U3879" i="1"/>
  <c r="K3880" i="1"/>
  <c r="U3880" i="1"/>
  <c r="K3881" i="1"/>
  <c r="U3881" i="1"/>
  <c r="K3882" i="1"/>
  <c r="U3882" i="1"/>
  <c r="K3883" i="1"/>
  <c r="U3883" i="1"/>
  <c r="K3884" i="1"/>
  <c r="U3884" i="1"/>
  <c r="K3885" i="1"/>
  <c r="U3885" i="1"/>
  <c r="K3886" i="1"/>
  <c r="U3886" i="1"/>
  <c r="K3887" i="1"/>
  <c r="U3887" i="1"/>
  <c r="K3888" i="1"/>
  <c r="U3888" i="1"/>
  <c r="K3889" i="1"/>
  <c r="U3889" i="1"/>
  <c r="K3890" i="1"/>
  <c r="U3890" i="1"/>
  <c r="K3891" i="1"/>
  <c r="U3891" i="1"/>
  <c r="K3892" i="1"/>
  <c r="U3892" i="1"/>
  <c r="K3893" i="1"/>
  <c r="U3893" i="1"/>
  <c r="K3894" i="1"/>
  <c r="U3894" i="1"/>
  <c r="K3895" i="1"/>
  <c r="U3895" i="1"/>
  <c r="K3896" i="1"/>
  <c r="U3896" i="1"/>
  <c r="K3897" i="1"/>
  <c r="U3897" i="1"/>
  <c r="K3898" i="1"/>
  <c r="U3898" i="1"/>
  <c r="K3899" i="1"/>
  <c r="U3899" i="1"/>
  <c r="K3900" i="1"/>
  <c r="U3900" i="1"/>
  <c r="K3901" i="1"/>
  <c r="U3901" i="1"/>
  <c r="K3902" i="1"/>
  <c r="U3902" i="1"/>
  <c r="K3903" i="1"/>
  <c r="U3903" i="1"/>
  <c r="K3904" i="1"/>
  <c r="U3904" i="1"/>
  <c r="K3905" i="1"/>
  <c r="U3905" i="1"/>
  <c r="K3906" i="1"/>
  <c r="U3906" i="1"/>
  <c r="K3907" i="1"/>
  <c r="U3907" i="1"/>
  <c r="K3908" i="1"/>
  <c r="U3908" i="1"/>
  <c r="K3909" i="1"/>
  <c r="U3909" i="1"/>
  <c r="K3910" i="1"/>
  <c r="U3910" i="1"/>
  <c r="K3911" i="1"/>
  <c r="U3911" i="1"/>
  <c r="K3912" i="1"/>
  <c r="U3912" i="1"/>
  <c r="K3913" i="1"/>
  <c r="U3913" i="1"/>
  <c r="K3914" i="1"/>
  <c r="U3914" i="1"/>
  <c r="K3915" i="1"/>
  <c r="U3915" i="1"/>
  <c r="K3916" i="1"/>
  <c r="U3916" i="1"/>
  <c r="K3917" i="1"/>
  <c r="U3917" i="1"/>
  <c r="K3918" i="1"/>
  <c r="U3918" i="1"/>
  <c r="K3919" i="1"/>
  <c r="U3919" i="1"/>
  <c r="K3920" i="1"/>
  <c r="U3920" i="1"/>
  <c r="K3921" i="1"/>
  <c r="U3921" i="1"/>
  <c r="K3922" i="1"/>
  <c r="U3922" i="1"/>
  <c r="K3923" i="1"/>
  <c r="U3923" i="1"/>
  <c r="K3924" i="1"/>
  <c r="U3924" i="1"/>
  <c r="K3925" i="1"/>
  <c r="U3925" i="1"/>
  <c r="K3926" i="1"/>
  <c r="U3926" i="1"/>
  <c r="K3927" i="1"/>
  <c r="U3927" i="1"/>
  <c r="K3928" i="1"/>
  <c r="U3928" i="1"/>
  <c r="K3929" i="1"/>
  <c r="U3929" i="1"/>
  <c r="K3930" i="1"/>
  <c r="U3930" i="1"/>
  <c r="K3931" i="1"/>
  <c r="U3931" i="1"/>
  <c r="K3932" i="1"/>
  <c r="U3932" i="1"/>
  <c r="K3933" i="1"/>
  <c r="U3933" i="1"/>
  <c r="K3934" i="1"/>
  <c r="U3934" i="1"/>
  <c r="K3935" i="1"/>
  <c r="U3935" i="1"/>
  <c r="K3936" i="1"/>
  <c r="U3936" i="1"/>
  <c r="K3937" i="1"/>
  <c r="U3937" i="1"/>
  <c r="K3938" i="1"/>
  <c r="U3938" i="1"/>
  <c r="K3939" i="1"/>
  <c r="U3939" i="1"/>
  <c r="K3940" i="1"/>
  <c r="U3940" i="1"/>
  <c r="K3941" i="1"/>
  <c r="U3941" i="1"/>
  <c r="K3942" i="1"/>
  <c r="U3942" i="1"/>
  <c r="K3943" i="1"/>
  <c r="U3943" i="1"/>
  <c r="K3944" i="1"/>
  <c r="U3944" i="1"/>
  <c r="K3945" i="1"/>
  <c r="U3945" i="1"/>
  <c r="K3946" i="1"/>
  <c r="U3946" i="1"/>
  <c r="K3947" i="1"/>
  <c r="U3947" i="1"/>
  <c r="K3948" i="1"/>
  <c r="U3948" i="1"/>
  <c r="K3949" i="1"/>
  <c r="U3949" i="1"/>
  <c r="K3950" i="1"/>
  <c r="U3950" i="1"/>
  <c r="K3951" i="1"/>
  <c r="U3951" i="1"/>
  <c r="K3952" i="1"/>
  <c r="U3952" i="1"/>
  <c r="K3953" i="1"/>
  <c r="U3953" i="1"/>
  <c r="K3954" i="1"/>
  <c r="U3954" i="1"/>
  <c r="K3955" i="1"/>
  <c r="U3955" i="1"/>
  <c r="K3956" i="1"/>
  <c r="U3956" i="1"/>
  <c r="K3957" i="1"/>
  <c r="U3957" i="1"/>
  <c r="K3958" i="1"/>
  <c r="U3958" i="1"/>
  <c r="K3959" i="1"/>
  <c r="U3959" i="1"/>
  <c r="K3960" i="1"/>
  <c r="U3960" i="1"/>
  <c r="K3961" i="1"/>
  <c r="U3961" i="1"/>
  <c r="K3962" i="1"/>
  <c r="U3962" i="1"/>
  <c r="K3963" i="1"/>
  <c r="U3963" i="1"/>
  <c r="K3964" i="1"/>
  <c r="U3964" i="1"/>
  <c r="K3965" i="1"/>
  <c r="U3965" i="1"/>
  <c r="K3966" i="1"/>
  <c r="U3966" i="1"/>
  <c r="K3967" i="1"/>
  <c r="U3967" i="1"/>
  <c r="K3968" i="1"/>
  <c r="U3968" i="1"/>
  <c r="K3969" i="1"/>
  <c r="U3969" i="1"/>
  <c r="K3970" i="1"/>
  <c r="U3970" i="1"/>
  <c r="K3971" i="1"/>
  <c r="U3971" i="1"/>
  <c r="K3972" i="1"/>
  <c r="U3972" i="1"/>
  <c r="K3973" i="1"/>
  <c r="U3973" i="1"/>
  <c r="K3974" i="1"/>
  <c r="U3974" i="1"/>
  <c r="K3975" i="1"/>
  <c r="U3975" i="1"/>
  <c r="K3976" i="1"/>
  <c r="U3976" i="1"/>
  <c r="K3977" i="1"/>
  <c r="U3977" i="1"/>
  <c r="K3978" i="1"/>
  <c r="U3978" i="1"/>
  <c r="K3979" i="1"/>
  <c r="U3979" i="1"/>
  <c r="K3980" i="1"/>
  <c r="U3980" i="1"/>
  <c r="K3981" i="1"/>
  <c r="U3981" i="1"/>
  <c r="K3982" i="1"/>
  <c r="U3982" i="1"/>
  <c r="K3983" i="1"/>
  <c r="U3983" i="1"/>
  <c r="K3984" i="1"/>
  <c r="U3984" i="1"/>
  <c r="K3985" i="1"/>
  <c r="U3985" i="1"/>
  <c r="K3986" i="1"/>
  <c r="U3986" i="1"/>
  <c r="K3987" i="1"/>
  <c r="U3987" i="1"/>
  <c r="K3988" i="1"/>
  <c r="U3988" i="1"/>
  <c r="K3989" i="1"/>
  <c r="U3989" i="1"/>
  <c r="K3990" i="1"/>
  <c r="U3990" i="1"/>
  <c r="K3991" i="1"/>
  <c r="U3991" i="1"/>
  <c r="K3992" i="1"/>
  <c r="U3992" i="1"/>
  <c r="K3993" i="1"/>
  <c r="U3993" i="1"/>
  <c r="K3994" i="1"/>
  <c r="U3994" i="1"/>
  <c r="K3995" i="1"/>
  <c r="U3995" i="1"/>
  <c r="K3996" i="1"/>
  <c r="U3996" i="1"/>
  <c r="K3997" i="1"/>
  <c r="U3997" i="1"/>
  <c r="K3998" i="1"/>
  <c r="U3998" i="1"/>
  <c r="K3999" i="1"/>
  <c r="U3999" i="1"/>
  <c r="K4000" i="1"/>
  <c r="U4000" i="1"/>
  <c r="K4001" i="1"/>
  <c r="U4001" i="1"/>
  <c r="K4002" i="1"/>
  <c r="U4002" i="1"/>
  <c r="K4003" i="1"/>
  <c r="U4003" i="1"/>
  <c r="K4004" i="1"/>
  <c r="U4004" i="1"/>
  <c r="K4005" i="1"/>
  <c r="U4005" i="1"/>
  <c r="K4006" i="1"/>
  <c r="U4006" i="1"/>
  <c r="K4007" i="1"/>
  <c r="U4007" i="1"/>
  <c r="K4008" i="1"/>
  <c r="U4008" i="1"/>
  <c r="K4009" i="1"/>
  <c r="U4009" i="1"/>
  <c r="K4010" i="1"/>
  <c r="U4010" i="1"/>
  <c r="K4011" i="1"/>
  <c r="U4011" i="1"/>
  <c r="K4012" i="1"/>
  <c r="U4012" i="1"/>
  <c r="K4013" i="1"/>
  <c r="U4013" i="1"/>
  <c r="K4014" i="1"/>
  <c r="U4014" i="1"/>
  <c r="K4015" i="1"/>
  <c r="U4015" i="1"/>
  <c r="K4016" i="1"/>
  <c r="U4016" i="1"/>
  <c r="K4017" i="1"/>
  <c r="U4017" i="1"/>
  <c r="K4018" i="1"/>
  <c r="U4018" i="1"/>
  <c r="K4019" i="1"/>
  <c r="U4019" i="1"/>
  <c r="K4020" i="1"/>
  <c r="U4020" i="1"/>
  <c r="K4021" i="1"/>
  <c r="U4021" i="1"/>
  <c r="K4022" i="1"/>
  <c r="U4022" i="1"/>
  <c r="K4023" i="1"/>
  <c r="U4023" i="1"/>
  <c r="K4024" i="1"/>
  <c r="U4024" i="1"/>
  <c r="K4025" i="1"/>
  <c r="U4025" i="1"/>
  <c r="K4026" i="1"/>
  <c r="U4026" i="1"/>
  <c r="K4027" i="1"/>
  <c r="U4027" i="1"/>
  <c r="K4028" i="1"/>
  <c r="U4028" i="1"/>
  <c r="K4029" i="1"/>
  <c r="U4029" i="1"/>
  <c r="K4030" i="1"/>
  <c r="U4030" i="1"/>
  <c r="K4031" i="1"/>
  <c r="U4031" i="1"/>
  <c r="K4032" i="1"/>
  <c r="U4032" i="1"/>
  <c r="K4033" i="1"/>
  <c r="U4033" i="1"/>
  <c r="K4034" i="1"/>
  <c r="U4034" i="1"/>
  <c r="K4035" i="1"/>
  <c r="U4035" i="1"/>
  <c r="K4036" i="1"/>
  <c r="U4036" i="1"/>
  <c r="K4037" i="1"/>
  <c r="U4037" i="1"/>
  <c r="K4038" i="1"/>
  <c r="U4038" i="1"/>
  <c r="K4039" i="1"/>
  <c r="U4039" i="1"/>
  <c r="K4040" i="1"/>
  <c r="U4040" i="1"/>
  <c r="K4041" i="1"/>
  <c r="U4041" i="1"/>
  <c r="K4042" i="1"/>
  <c r="U4042" i="1"/>
  <c r="K4043" i="1"/>
  <c r="U4043" i="1"/>
  <c r="K4044" i="1"/>
  <c r="U4044" i="1"/>
  <c r="K4045" i="1"/>
  <c r="U4045" i="1"/>
  <c r="K4046" i="1"/>
  <c r="U4046" i="1"/>
  <c r="K4047" i="1"/>
  <c r="U4047" i="1"/>
  <c r="K4048" i="1"/>
  <c r="U4048" i="1"/>
  <c r="K4049" i="1"/>
  <c r="U4049" i="1"/>
  <c r="K4050" i="1"/>
  <c r="U4050" i="1"/>
  <c r="K4051" i="1"/>
  <c r="U4051" i="1"/>
  <c r="K4052" i="1"/>
  <c r="U4052" i="1"/>
  <c r="K4053" i="1"/>
  <c r="U4053" i="1"/>
  <c r="K4054" i="1"/>
  <c r="U4054" i="1"/>
  <c r="K4055" i="1"/>
  <c r="U4055" i="1"/>
  <c r="K4056" i="1"/>
  <c r="U4056" i="1"/>
  <c r="K4057" i="1"/>
  <c r="U4057" i="1"/>
  <c r="K4058" i="1"/>
  <c r="U4058" i="1"/>
  <c r="K4059" i="1"/>
  <c r="U4059" i="1"/>
  <c r="K4060" i="1"/>
  <c r="U4060" i="1"/>
  <c r="K4061" i="1"/>
  <c r="U4061" i="1"/>
  <c r="K4062" i="1"/>
  <c r="U4062" i="1"/>
  <c r="K4063" i="1"/>
  <c r="U4063" i="1"/>
  <c r="K4064" i="1"/>
  <c r="U4064" i="1"/>
  <c r="K4065" i="1"/>
  <c r="U4065" i="1"/>
  <c r="K4066" i="1"/>
  <c r="U4066" i="1"/>
  <c r="K4067" i="1"/>
  <c r="U4067" i="1"/>
  <c r="K4068" i="1"/>
  <c r="U4068" i="1"/>
  <c r="K4069" i="1"/>
  <c r="U4069" i="1"/>
  <c r="K4070" i="1"/>
  <c r="U4070" i="1"/>
  <c r="K4071" i="1"/>
  <c r="U4071" i="1"/>
  <c r="K4072" i="1"/>
  <c r="U4072" i="1"/>
  <c r="K4073" i="1"/>
  <c r="U4073" i="1"/>
  <c r="K4074" i="1"/>
  <c r="U4074" i="1"/>
  <c r="K4075" i="1"/>
  <c r="U4075" i="1"/>
  <c r="K4076" i="1"/>
  <c r="U4076" i="1"/>
  <c r="K4077" i="1"/>
  <c r="U4077" i="1"/>
  <c r="K4078" i="1"/>
  <c r="U4078" i="1"/>
  <c r="K4079" i="1"/>
  <c r="U4079" i="1"/>
  <c r="K4080" i="1"/>
  <c r="U4080" i="1"/>
  <c r="K4081" i="1"/>
  <c r="U4081" i="1"/>
  <c r="K4082" i="1"/>
  <c r="U4082" i="1"/>
  <c r="K4083" i="1"/>
  <c r="U4083" i="1"/>
  <c r="K4084" i="1"/>
  <c r="U4084" i="1"/>
  <c r="K4085" i="1"/>
  <c r="U4085" i="1"/>
  <c r="K4086" i="1"/>
  <c r="U4086" i="1"/>
  <c r="K4087" i="1"/>
  <c r="U4087" i="1"/>
  <c r="K4088" i="1"/>
  <c r="U4088" i="1"/>
  <c r="K4089" i="1"/>
  <c r="U4089" i="1"/>
  <c r="K4090" i="1"/>
  <c r="U4090" i="1"/>
  <c r="K4091" i="1"/>
  <c r="U4091" i="1"/>
  <c r="K4092" i="1"/>
  <c r="U4092" i="1"/>
  <c r="K4093" i="1"/>
  <c r="U4093" i="1"/>
  <c r="K4094" i="1"/>
  <c r="U4094" i="1"/>
  <c r="K4095" i="1"/>
  <c r="U4095" i="1"/>
  <c r="K4096" i="1"/>
  <c r="U4096" i="1"/>
  <c r="K4097" i="1"/>
  <c r="U4097" i="1"/>
  <c r="K4098" i="1"/>
  <c r="U4098" i="1"/>
  <c r="K4099" i="1"/>
  <c r="U4099" i="1"/>
  <c r="K4100" i="1"/>
  <c r="U4100" i="1"/>
  <c r="K4101" i="1"/>
  <c r="U4101" i="1"/>
  <c r="K4102" i="1"/>
  <c r="U4102" i="1"/>
  <c r="K4103" i="1"/>
  <c r="U4103" i="1"/>
  <c r="K4104" i="1"/>
  <c r="U4104" i="1"/>
  <c r="K4105" i="1"/>
  <c r="U4105" i="1"/>
  <c r="K4106" i="1"/>
  <c r="U4106" i="1"/>
  <c r="K4107" i="1"/>
  <c r="U4107" i="1"/>
  <c r="K4108" i="1"/>
  <c r="U4108" i="1"/>
  <c r="K4109" i="1"/>
  <c r="U4109" i="1"/>
  <c r="K4110" i="1"/>
  <c r="U4110" i="1"/>
  <c r="K4111" i="1"/>
  <c r="U4111" i="1"/>
  <c r="K4112" i="1"/>
  <c r="U4112" i="1"/>
  <c r="K4113" i="1"/>
  <c r="U4113" i="1"/>
  <c r="K4114" i="1"/>
  <c r="U4114" i="1"/>
  <c r="K4115" i="1"/>
  <c r="U4115" i="1"/>
  <c r="K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<sst xmlns="http://schemas.openxmlformats.org/spreadsheetml/2006/main" count="24823" uniqueCount="8402">
  <si>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</si>
  <si>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</si>
  <si>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</si>
  <si>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</si>
  <si>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</si>
  <si>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</si>
  <si>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</si>
  <si>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</si>
  <si>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</si>
  <si>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</si>
  <si>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</si>
  <si>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</si>
  <si>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</si>
  <si>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</si>
  <si>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</si>
  <si>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</si>
  <si>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</si>
  <si>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</si>
  <si>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</si>
  <si>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</si>
  <si>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</si>
  <si>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</si>
  <si>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</si>
  <si>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</si>
  <si>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</si>
  <si>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</si>
  <si>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</si>
  <si>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</si>
  <si>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</si>
  <si>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</si>
  <si>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</si>
  <si>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</si>
  <si>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</si>
  <si>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</si>
  <si>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</si>
  <si>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</si>
  <si>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</si>
  <si>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</si>
  <si>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</si>
  <si>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</si>
  <si>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</si>
  <si>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</si>
  <si>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</si>
  <si>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</si>
  <si>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</si>
  <si>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</si>
  <si>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</si>
  <si>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</si>
  <si>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</si>
  <si>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</si>
  <si>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</si>
  <si>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</si>
  <si>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</si>
  <si>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</si>
  <si>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</si>
  <si>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</si>
  <si>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</si>
  <si>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</si>
  <si>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</si>
  <si>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</si>
  <si>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</si>
  <si>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</si>
  <si>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</si>
  <si>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</si>
  <si>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</si>
  <si>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</si>
  <si>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</si>
  <si>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</si>
  <si>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</si>
  <si>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</si>
  <si>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</si>
  <si>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</si>
  <si>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</si>
  <si>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</si>
  <si>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</si>
  <si>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</si>
  <si>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</si>
  <si>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</si>
  <si>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</si>
  <si>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</si>
  <si>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</si>
  <si>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</si>
  <si>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</si>
  <si>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</si>
  <si>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</si>
  <si>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</si>
  <si>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</si>
  <si>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</si>
  <si>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</si>
  <si>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</si>
  <si>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</si>
  <si>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</si>
  <si>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</si>
  <si>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</si>
  <si>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</si>
  <si>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</si>
  <si>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</si>
  <si>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</si>
  <si>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</si>
  <si>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</si>
  <si>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</si>
  <si>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</si>
  <si>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</si>
  <si>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</si>
  <si>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</si>
  <si>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</si>
  <si>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</si>
  <si>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</si>
  <si>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</si>
  <si>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</si>
  <si>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</si>
  <si>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</si>
  <si>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</si>
  <si>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</si>
  <si>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</si>
  <si>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</si>
  <si>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</si>
  <si>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</si>
  <si>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</si>
  <si>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</si>
  <si>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</si>
  <si>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</si>
  <si>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</si>
  <si>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</si>
  <si>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</si>
  <si>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</si>
  <si>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</si>
  <si>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</si>
  <si>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</si>
  <si>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</si>
  <si>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</si>
  <si>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</si>
  <si>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</si>
  <si>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</si>
  <si>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</si>
  <si>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</si>
  <si>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</si>
  <si>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</si>
  <si>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</si>
  <si>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</si>
  <si>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</si>
  <si>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</si>
  <si>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</si>
  <si>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</si>
  <si>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</si>
  <si>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</si>
  <si>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</si>
  <si>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</si>
  <si>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</si>
  <si>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</si>
  <si>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</si>
  <si>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</si>
  <si>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</si>
  <si>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</si>
  <si>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</si>
  <si>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</si>
  <si>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</si>
  <si>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</si>
  <si>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</si>
  <si>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</si>
  <si>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</si>
  <si>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</si>
  <si>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</si>
  <si>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</si>
  <si>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</si>
  <si>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</si>
  <si>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</si>
  <si>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</si>
  <si>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</si>
  <si>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</si>
  <si>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</si>
  <si>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</si>
  <si>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</si>
  <si>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</si>
  <si>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</si>
  <si>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</si>
  <si>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</si>
  <si>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</si>
  <si>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</si>
  <si>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</si>
  <si>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</si>
  <si>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</si>
  <si>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</si>
  <si>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</si>
  <si>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</si>
  <si>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</si>
  <si>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</si>
  <si>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</si>
  <si>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</si>
  <si>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</si>
  <si>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</si>
  <si>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</si>
  <si>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</si>
  <si>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</si>
  <si>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</si>
  <si>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</si>
  <si>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</si>
  <si>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</si>
  <si>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</si>
  <si>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</si>
  <si>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</si>
  <si>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</si>
  <si>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</si>
  <si>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</si>
  <si>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</si>
  <si>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</si>
  <si>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</si>
  <si>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</si>
  <si>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</si>
  <si>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</si>
  <si>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</si>
  <si>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</si>
  <si>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</si>
  <si>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</si>
  <si>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</si>
  <si>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</si>
  <si>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</si>
  <si>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</si>
  <si>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</si>
  <si>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</si>
  <si>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</si>
  <si>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</si>
  <si>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</si>
  <si>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</si>
  <si>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</si>
  <si>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</si>
  <si>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</si>
  <si>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</si>
  <si>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</si>
  <si>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</si>
  <si>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</si>
  <si>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</si>
  <si>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</si>
  <si>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</si>
  <si>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</si>
  <si>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</si>
  <si>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</si>
  <si>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</si>
  <si>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</si>
  <si>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</si>
  <si>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</si>
  <si>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</si>
  <si>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</si>
  <si>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</si>
  <si>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</si>
  <si>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</si>
  <si>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</si>
  <si>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</si>
  <si>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</si>
  <si>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</si>
  <si>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</si>
  <si>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</si>
  <si>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</si>
  <si>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</si>
  <si>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</si>
  <si>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</si>
  <si>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</si>
  <si>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</si>
  <si>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</si>
  <si>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</si>
  <si>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</si>
  <si>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</si>
  <si>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</si>
  <si>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</si>
  <si>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</si>
  <si>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</si>
  <si>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</si>
  <si>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</si>
  <si>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</si>
  <si>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</si>
  <si>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</si>
  <si>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</si>
  <si>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</si>
  <si>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</si>
  <si>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</si>
  <si>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</si>
  <si>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</si>
  <si>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</si>
  <si>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</si>
  <si>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</si>
  <si>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</si>
  <si>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</si>
  <si>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</si>
  <si>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</si>
  <si>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</si>
  <si>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</si>
  <si>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</si>
  <si>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</si>
  <si>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</si>
  <si>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</si>
  <si>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</si>
  <si>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</si>
  <si>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</si>
  <si>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</si>
  <si>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</si>
  <si>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</si>
  <si>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</si>
  <si>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</si>
  <si>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</si>
  <si>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</si>
  <si>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</si>
  <si>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</si>
  <si>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</si>
  <si>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</si>
  <si>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</si>
  <si>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</si>
  <si>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</si>
  <si>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</si>
  <si>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</si>
  <si>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</si>
  <si>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</si>
  <si>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</si>
  <si>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</si>
  <si>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</si>
  <si>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</si>
  <si>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</si>
  <si>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</si>
  <si>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</si>
  <si>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</si>
  <si>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</si>
  <si>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</si>
  <si>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</si>
  <si>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</si>
  <si>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</si>
  <si>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</si>
  <si>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</si>
  <si>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</si>
  <si>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</si>
  <si>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</si>
  <si>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</si>
  <si>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</si>
  <si>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</si>
  <si>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</si>
  <si>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</si>
  <si>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</si>
  <si>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</si>
  <si>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</si>
  <si>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</si>
  <si>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</si>
  <si>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</si>
  <si>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</si>
  <si>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</si>
  <si>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</si>
  <si>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</si>
  <si>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</si>
  <si>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</si>
  <si>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</si>
  <si>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</si>
  <si>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</si>
  <si>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</si>
  <si>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</si>
  <si>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</si>
  <si>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</si>
  <si>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</si>
  <si>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</si>
  <si>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</si>
  <si>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</si>
  <si>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</si>
  <si>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</si>
  <si>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</si>
  <si>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</si>
  <si>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</si>
  <si>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</si>
  <si>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</si>
  <si>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</si>
  <si>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</si>
  <si>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</si>
  <si>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</si>
  <si>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</si>
  <si>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</si>
  <si>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</si>
  <si>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</si>
  <si>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</si>
  <si>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</si>
  <si>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</si>
  <si>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</si>
  <si>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</si>
  <si>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</si>
  <si>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</si>
  <si>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</si>
  <si>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</si>
  <si>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</si>
  <si>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</si>
  <si>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</si>
  <si>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</si>
  <si>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</si>
  <si>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</si>
  <si>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</si>
  <si>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</si>
  <si>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</si>
  <si>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</si>
  <si>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</si>
  <si>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</si>
  <si>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</si>
  <si>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</si>
  <si>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</si>
  <si>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</si>
  <si>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</si>
  <si>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</si>
  <si>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</si>
  <si>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</si>
  <si>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</si>
  <si>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</si>
  <si>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</si>
  <si>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</si>
  <si>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</si>
  <si>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</si>
  <si>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</si>
  <si>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</si>
  <si>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</si>
  <si>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</si>
  <si>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</si>
  <si>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</si>
  <si>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</si>
  <si>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</si>
  <si>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</si>
  <si>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</si>
  <si>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</si>
  <si>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</si>
  <si>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</si>
  <si>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</si>
  <si>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</si>
  <si>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</si>
  <si>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</si>
  <si>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</si>
  <si>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</si>
  <si>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</si>
  <si>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</si>
  <si>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</si>
  <si>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</si>
  <si>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</si>
  <si>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</si>
  <si>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</si>
  <si>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</si>
  <si>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</si>
  <si>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</si>
  <si>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</si>
  <si>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</si>
  <si>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</si>
  <si>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</si>
  <si>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</si>
  <si>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</si>
  <si>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</si>
  <si>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</si>
  <si>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</si>
  <si>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</si>
  <si>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</si>
  <si>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</si>
  <si>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</si>
  <si>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</si>
  <si>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</si>
  <si>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</si>
  <si>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</si>
  <si>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</si>
  <si>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</si>
  <si>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</si>
  <si>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</si>
  <si>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</si>
  <si>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</si>
  <si>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</si>
  <si>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</si>
  <si>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</si>
  <si>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</si>
  <si>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</si>
  <si>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</si>
  <si>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</si>
  <si>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</si>
  <si>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</si>
  <si>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</si>
  <si>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</si>
  <si>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</si>
  <si>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</si>
  <si>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</si>
  <si>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</si>
  <si>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</si>
  <si>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</si>
  <si>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</si>
  <si>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</si>
  <si>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</si>
  <si>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</si>
  <si>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</si>
  <si>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</si>
  <si>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</si>
  <si>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</si>
  <si>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</si>
  <si>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</si>
  <si>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</si>
  <si>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</si>
  <si>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</si>
  <si>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</si>
  <si>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</si>
  <si>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</si>
  <si>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</si>
  <si>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</si>
  <si>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</si>
  <si>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</si>
  <si>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</si>
  <si>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</si>
  <si>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</si>
  <si>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</si>
  <si>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</si>
  <si>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</si>
  <si>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</si>
  <si>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</si>
  <si>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</si>
  <si>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</si>
  <si>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</si>
  <si>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</si>
  <si>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</si>
  <si>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</si>
  <si>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</si>
  <si>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</si>
  <si>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</si>
  <si>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</si>
  <si>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</si>
  <si>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</si>
  <si>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</si>
  <si>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</si>
  <si>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</si>
  <si>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</si>
  <si>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</si>
  <si>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</si>
  <si>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</si>
  <si>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</si>
  <si>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</si>
  <si>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</si>
  <si>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</si>
  <si>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</si>
  <si>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</si>
  <si>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</si>
  <si>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</si>
  <si>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</si>
  <si>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</si>
  <si>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</si>
  <si>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</si>
  <si>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</si>
  <si>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</si>
  <si>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</si>
  <si>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</si>
  <si>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</si>
  <si>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</si>
  <si>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</si>
  <si>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</si>
  <si>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</si>
  <si>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</si>
  <si>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</si>
  <si>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</si>
  <si>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</si>
  <si>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</si>
  <si>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</si>
  <si>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</si>
  <si>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</si>
  <si>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</si>
  <si>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</si>
  <si>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</si>
  <si>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</si>
  <si>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</si>
  <si>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</si>
  <si>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</si>
  <si>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</si>
  <si>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</si>
  <si>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</si>
  <si>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</si>
  <si>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</si>
  <si>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</si>
  <si>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</si>
  <si>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</si>
  <si>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</si>
  <si>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</si>
  <si>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</si>
  <si>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</si>
  <si>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</si>
  <si>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</si>
  <si>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</si>
  <si>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</si>
  <si>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</si>
  <si>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</si>
  <si>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</si>
  <si>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</si>
  <si>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</si>
  <si>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</si>
  <si>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</si>
  <si>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</si>
  <si>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</si>
  <si>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</si>
  <si>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</si>
  <si>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</si>
  <si>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</si>
  <si>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</si>
  <si>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</si>
  <si>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</si>
  <si>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</si>
  <si>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</si>
  <si>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</si>
  <si>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</si>
  <si>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</si>
  <si>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</si>
  <si>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</si>
  <si>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</si>
  <si>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</si>
  <si>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</si>
  <si>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</si>
  <si>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</si>
  <si>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</si>
  <si>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</si>
  <si>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</si>
  <si>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</si>
  <si>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</si>
  <si>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</si>
  <si>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</si>
  <si>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</si>
  <si>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</si>
  <si>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</si>
  <si>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</si>
  <si>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</si>
  <si>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</si>
  <si>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</si>
  <si>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</si>
  <si>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</si>
  <si>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</si>
  <si>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</si>
  <si>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</si>
  <si>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</si>
  <si>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</si>
  <si>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</si>
  <si>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</si>
  <si>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</si>
  <si>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</si>
  <si>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</si>
  <si>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</si>
  <si>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</si>
  <si>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</si>
  <si>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</si>
  <si>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</si>
  <si>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</si>
  <si>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</si>
  <si>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</si>
  <si>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</si>
  <si>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</si>
  <si>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</si>
  <si>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</si>
  <si>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</si>
  <si>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</si>
  <si>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</si>
  <si>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</si>
  <si>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</si>
  <si>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</si>
  <si>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</si>
  <si>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</si>
  <si>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</si>
  <si>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</si>
  <si>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</si>
  <si>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</si>
  <si>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</si>
  <si>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</si>
  <si>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</si>
  <si>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</si>
  <si>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</si>
  <si>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</si>
  <si>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</si>
  <si>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</si>
  <si>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</si>
  <si>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</si>
  <si>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</si>
  <si>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</si>
  <si>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</si>
  <si>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</si>
  <si>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</si>
  <si>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</si>
  <si>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</si>
  <si>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</si>
  <si>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</si>
  <si>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</si>
  <si>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</si>
  <si>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</si>
  <si>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</si>
  <si>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</si>
  <si>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</si>
  <si>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</si>
  <si>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</si>
  <si>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</si>
  <si>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</si>
  <si>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</si>
  <si>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</si>
  <si>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</si>
  <si>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</si>
  <si>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</si>
  <si>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</si>
  <si>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</si>
  <si>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</si>
  <si>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</si>
  <si>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</si>
  <si>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</si>
  <si>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</si>
  <si>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</si>
  <si>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</si>
  <si>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</si>
  <si>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</si>
  <si>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</si>
  <si>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</si>
  <si>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</si>
  <si>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</si>
  <si>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</si>
  <si>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</si>
  <si>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</si>
  <si>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</si>
  <si>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</si>
  <si>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</si>
  <si>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</si>
  <si>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</si>
  <si>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</si>
  <si>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</si>
  <si>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</si>
  <si>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</si>
  <si>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</si>
  <si>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</si>
  <si>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</si>
  <si>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</si>
  <si>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</si>
  <si>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</si>
  <si>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</si>
  <si>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</si>
  <si>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</si>
  <si>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</si>
  <si>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</si>
  <si>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</si>
  <si>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</si>
  <si>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</si>
  <si>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</si>
  <si>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</si>
  <si>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</si>
  <si>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</si>
  <si>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</si>
  <si>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</si>
  <si>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</si>
  <si>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</si>
  <si>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</si>
  <si>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</si>
  <si>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</si>
  <si>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</si>
  <si>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</si>
  <si>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</si>
  <si>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</si>
  <si>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</si>
  <si>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</si>
  <si>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</si>
  <si>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</si>
  <si>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</si>
  <si>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</si>
  <si>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</si>
  <si>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</si>
  <si>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</si>
  <si>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</si>
  <si>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</si>
  <si>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</si>
  <si>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</si>
  <si>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</si>
  <si>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</si>
  <si>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</si>
  <si>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</si>
  <si>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</si>
  <si>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</si>
  <si>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</si>
  <si>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</si>
  <si>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</si>
  <si>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</si>
  <si>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</si>
  <si>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</si>
  <si>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</si>
  <si>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</si>
  <si>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</si>
  <si>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</si>
  <si>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</si>
  <si>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</si>
  <si>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</si>
  <si>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</si>
  <si>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</si>
  <si>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</si>
  <si>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</si>
  <si>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</si>
  <si>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</si>
  <si>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</si>
  <si>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</si>
  <si>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</si>
  <si>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</si>
  <si>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</si>
  <si>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</si>
  <si>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</si>
  <si>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</si>
  <si>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</si>
  <si>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</si>
  <si>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</si>
  <si>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</si>
  <si>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</si>
  <si>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</si>
  <si>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</si>
  <si>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</si>
  <si>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</si>
  <si>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</si>
  <si>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</si>
  <si>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</si>
  <si>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</si>
  <si>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</si>
  <si>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</si>
  <si>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</si>
  <si>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</si>
  <si>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</si>
  <si>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</si>
  <si>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</si>
  <si>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</si>
  <si>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</si>
  <si>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</si>
  <si>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</si>
  <si>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</si>
  <si>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</si>
  <si>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</si>
  <si>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</si>
  <si>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</si>
  <si>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</si>
  <si>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</si>
  <si>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</si>
  <si>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</si>
  <si>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</si>
  <si>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</si>
  <si>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</si>
  <si>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</si>
  <si>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</si>
  <si>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</si>
  <si>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</si>
  <si>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</si>
  <si>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</si>
  <si>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</si>
  <si>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</si>
  <si>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</si>
  <si>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</si>
  <si>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</si>
  <si>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</si>
  <si>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</si>
  <si>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</si>
  <si>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</si>
  <si>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</si>
  <si>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</si>
  <si>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</si>
  <si>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</si>
  <si>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</si>
  <si>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</si>
  <si>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</si>
  <si>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</si>
  <si>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</si>
  <si>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</si>
  <si>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</si>
  <si>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</si>
  <si>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</si>
  <si>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</si>
  <si>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</si>
  <si>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</si>
  <si>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</si>
  <si>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</si>
  <si>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</si>
  <si>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</si>
  <si>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</si>
  <si>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</si>
  <si>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</si>
  <si>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</si>
  <si>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</si>
  <si>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</si>
  <si>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</si>
  <si>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</si>
  <si>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</si>
  <si>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</si>
  <si>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</si>
  <si>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</si>
  <si>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</si>
  <si>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</si>
  <si>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</si>
  <si>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</si>
  <si>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</si>
  <si>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</si>
  <si>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</si>
  <si>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</si>
  <si>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</si>
  <si>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</si>
  <si>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</si>
  <si>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</si>
  <si>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</si>
  <si>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</si>
  <si>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</si>
  <si>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</si>
  <si>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</si>
  <si>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</si>
  <si>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</si>
  <si>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</si>
  <si>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</si>
  <si>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</si>
  <si>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</si>
  <si>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</si>
  <si>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</si>
  <si>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</si>
  <si>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</si>
  <si>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</si>
  <si>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</si>
  <si>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</si>
  <si>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</si>
  <si>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</si>
  <si>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</si>
  <si>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</si>
  <si>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</si>
  <si>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</si>
  <si>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</si>
  <si>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</si>
  <si>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</si>
  <si>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</si>
  <si>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</si>
  <si>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</si>
  <si>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</si>
  <si>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</si>
  <si>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</si>
  <si>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</si>
  <si>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</si>
  <si>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</si>
  <si>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</si>
  <si>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</si>
  <si>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</si>
  <si>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</si>
  <si>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</si>
  <si>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</si>
  <si>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</si>
  <si>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</si>
  <si>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</si>
  <si>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</si>
  <si>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</si>
  <si>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</si>
  <si>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</si>
  <si>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</si>
  <si>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</si>
  <si>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</si>
  <si>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</si>
  <si>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</si>
  <si>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</si>
  <si>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</si>
  <si>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</si>
  <si>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</si>
  <si>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</si>
  <si>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</si>
  <si>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</si>
  <si>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</si>
  <si>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</si>
  <si>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</si>
  <si>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</si>
  <si>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</si>
  <si>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</si>
  <si>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</si>
  <si>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</si>
  <si>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</si>
  <si>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</si>
  <si>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</si>
  <si>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</si>
  <si>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</si>
  <si>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</si>
  <si>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</si>
  <si>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</si>
  <si>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</si>
  <si>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</si>
  <si>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</si>
  <si>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</si>
  <si>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</si>
  <si>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</si>
  <si>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</si>
  <si>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</si>
  <si>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</si>
  <si>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</si>
  <si>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</si>
  <si>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</si>
  <si>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</si>
  <si>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</si>
  <si>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</si>
  <si>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</si>
  <si>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</si>
  <si>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</si>
  <si>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</si>
  <si>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</si>
  <si>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</si>
  <si>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</si>
  <si>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</si>
  <si>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</si>
  <si>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</si>
  <si>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</si>
  <si>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</si>
  <si>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</si>
  <si>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</si>
  <si>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</si>
  <si>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</si>
  <si>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</si>
  <si>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</si>
  <si>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</si>
  <si>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</si>
  <si>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</si>
  <si>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</si>
  <si>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</si>
  <si>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</si>
  <si>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</si>
  <si>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</si>
  <si>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</si>
  <si>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</si>
  <si>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</si>
  <si>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</si>
  <si>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</si>
  <si>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</si>
  <si>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</si>
  <si>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</si>
  <si>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</si>
  <si>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</si>
  <si>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</si>
  <si>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</si>
  <si>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</si>
  <si>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</si>
  <si>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</si>
  <si>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</si>
  <si>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</si>
  <si>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</si>
  <si>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</si>
  <si>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</si>
  <si>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</si>
  <si>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</si>
  <si>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</si>
  <si>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</si>
  <si>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</si>
  <si>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</si>
  <si>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</si>
  <si>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</si>
  <si>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</si>
  <si>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</si>
  <si>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</si>
  <si>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</si>
  <si>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</si>
  <si>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</si>
  <si>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</si>
  <si>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</si>
  <si>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</si>
  <si>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</si>
  <si>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</si>
  <si>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</si>
  <si>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</si>
  <si>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</si>
  <si>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</si>
  <si>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</si>
  <si>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</si>
  <si>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</si>
  <si>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</si>
  <si>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</si>
  <si>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</si>
  <si>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</si>
  <si>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</si>
  <si>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</si>
  <si>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</si>
  <si>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</si>
  <si>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</si>
  <si>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</si>
  <si>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</si>
  <si>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</si>
  <si>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</si>
  <si>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</si>
  <si>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</si>
  <si>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</si>
  <si>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</si>
  <si>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</si>
  <si>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</si>
  <si>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</si>
  <si>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</si>
  <si>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</si>
  <si>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</si>
  <si>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</si>
  <si>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</si>
  <si>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</si>
  <si>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</si>
  <si>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</si>
  <si>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</si>
  <si>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</si>
  <si>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</si>
  <si>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</si>
  <si>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</si>
  <si>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</si>
  <si>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</si>
  <si>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</si>
  <si>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</si>
  <si>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</si>
  <si>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</si>
  <si>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</si>
  <si>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</si>
  <si>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</si>
  <si>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</si>
  <si>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</si>
  <si>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</si>
  <si>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</si>
  <si>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</si>
  <si>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</si>
  <si>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</si>
  <si>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</si>
  <si>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</si>
  <si>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</si>
  <si>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</si>
  <si>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</si>
  <si>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</si>
  <si>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</si>
  <si>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</si>
  <si>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</si>
  <si>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</si>
  <si>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</si>
  <si>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</si>
  <si>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</si>
  <si>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</si>
  <si>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</si>
  <si>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</si>
  <si>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</si>
  <si>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</si>
  <si>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</si>
  <si>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</si>
  <si>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</si>
  <si>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</si>
  <si>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</si>
  <si>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</si>
  <si>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</si>
  <si>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</si>
  <si>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</si>
  <si>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</si>
  <si>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</si>
  <si>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</si>
  <si>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</si>
  <si>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</si>
  <si>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</si>
  <si>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</si>
  <si>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</si>
  <si>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</si>
  <si>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</si>
  <si>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</si>
  <si>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</si>
  <si>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</si>
  <si>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</si>
  <si>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</si>
  <si>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</si>
  <si>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</si>
  <si>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</si>
  <si>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</si>
  <si>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</si>
  <si>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</si>
  <si>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</si>
  <si>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</si>
  <si>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</si>
  <si>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</si>
  <si>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</si>
  <si>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</si>
  <si>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</si>
  <si>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</si>
  <si>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</si>
  <si>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</si>
  <si>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</si>
  <si>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</si>
  <si>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</si>
  <si>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</si>
  <si>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</si>
  <si>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</si>
  <si>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</si>
  <si>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</si>
  <si>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</si>
  <si>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</si>
  <si>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</si>
  <si>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</si>
  <si>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</si>
  <si>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</si>
  <si>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</si>
  <si>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</si>
  <si>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</si>
  <si>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</si>
  <si>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</si>
  <si>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</si>
  <si>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</si>
  <si>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</si>
  <si>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</si>
  <si>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</si>
  <si>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</si>
  <si>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</si>
  <si>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</si>
  <si>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</si>
  <si>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</si>
  <si>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</si>
  <si>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</si>
  <si>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</si>
  <si>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</si>
  <si>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</si>
  <si>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</si>
  <si>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</si>
  <si>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</si>
  <si>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</si>
  <si>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</si>
  <si>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</si>
  <si>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</si>
  <si>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</si>
  <si>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</si>
  <si>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</si>
  <si>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</si>
  <si>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</si>
  <si>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</si>
  <si>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</si>
  <si>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</si>
  <si>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</si>
  <si>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</si>
  <si>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</si>
  <si>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</si>
  <si>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</si>
  <si>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</si>
  <si>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</si>
  <si>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</si>
  <si>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</si>
  <si>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</si>
  <si>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</si>
  <si>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</si>
  <si>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</si>
  <si>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</si>
  <si>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</si>
  <si>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</si>
  <si>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</si>
  <si>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</si>
  <si>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</si>
  <si>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</si>
  <si>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</si>
  <si>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</si>
  <si>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</si>
  <si>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</si>
  <si>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</si>
  <si>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</si>
  <si>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</si>
  <si>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</si>
  <si>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</si>
  <si>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</si>
  <si>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</si>
  <si>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</si>
  <si>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</si>
  <si>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</si>
  <si>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</si>
  <si>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</si>
  <si>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</si>
  <si>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</si>
  <si>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</si>
  <si>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</si>
  <si>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</si>
  <si>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</si>
  <si>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</si>
  <si>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</si>
  <si>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</si>
  <si>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</si>
  <si>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</si>
  <si>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</si>
  <si>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</si>
  <si>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</si>
  <si>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</si>
  <si>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</si>
  <si>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</si>
  <si>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</si>
  <si>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</si>
  <si>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</si>
  <si>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</si>
  <si>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</si>
  <si>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</si>
  <si>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</si>
  <si>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</si>
  <si>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</si>
  <si>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</si>
  <si>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</si>
  <si>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</si>
  <si>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</si>
  <si>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</si>
  <si>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</si>
  <si>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</si>
  <si>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</si>
  <si>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</si>
  <si>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</si>
  <si>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</si>
  <si>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</si>
  <si>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</si>
  <si>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</si>
  <si>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</si>
  <si>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</si>
  <si>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</si>
  <si>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</si>
  <si>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</si>
  <si>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</si>
  <si>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</si>
  <si>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</si>
  <si>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</si>
  <si>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</si>
  <si>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</si>
  <si>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</si>
  <si>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</si>
  <si>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</si>
  <si>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</si>
  <si>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</si>
  <si>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</si>
  <si>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</si>
  <si>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</si>
  <si>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</si>
  <si>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</si>
  <si>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</si>
  <si>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</si>
  <si>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</si>
  <si>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</si>
  <si>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</si>
  <si>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</si>
  <si>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</si>
  <si>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</si>
  <si>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</si>
  <si>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</si>
  <si>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</si>
  <si>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</si>
  <si>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</si>
  <si>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</si>
  <si>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</si>
  <si>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</si>
  <si>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</si>
  <si>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</si>
  <si>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</si>
  <si>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</si>
  <si>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</si>
  <si>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</si>
  <si>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</si>
  <si>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</si>
  <si>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</si>
  <si>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</si>
  <si>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</si>
  <si>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</si>
  <si>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</si>
  <si>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</si>
  <si>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</si>
  <si>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</si>
  <si>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</si>
  <si>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</si>
  <si>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</si>
  <si>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</si>
  <si>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</si>
  <si>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</si>
  <si>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</si>
  <si>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</si>
  <si>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</si>
  <si>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</si>
  <si>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</si>
  <si>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</si>
  <si>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</si>
  <si>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</si>
  <si>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</si>
  <si>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</si>
  <si>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</si>
  <si>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</si>
  <si>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</si>
  <si>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</si>
  <si>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</si>
  <si>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</si>
  <si>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</si>
  <si>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</si>
  <si>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</si>
  <si>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</si>
  <si>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</si>
  <si>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</si>
  <si>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</si>
  <si>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</si>
  <si>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</si>
  <si>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</si>
  <si>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</si>
  <si>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</si>
  <si>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</si>
  <si>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</si>
  <si>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</si>
  <si>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</si>
  <si>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</si>
  <si>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</si>
  <si>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</si>
  <si>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</si>
  <si>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</si>
  <si>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</si>
  <si>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</si>
  <si>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</si>
  <si>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</si>
  <si>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</si>
  <si>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</si>
  <si>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</si>
  <si>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</si>
  <si>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</si>
  <si>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</si>
  <si>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</si>
  <si>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</si>
  <si>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</si>
  <si>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</si>
  <si>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</si>
  <si>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</si>
  <si>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</si>
  <si>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</si>
  <si>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</si>
  <si>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</si>
  <si>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</si>
  <si>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</si>
  <si>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</si>
  <si>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</si>
  <si>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</si>
  <si>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</si>
  <si>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</si>
  <si>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</si>
  <si>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</si>
  <si>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</si>
  <si>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</si>
  <si>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</si>
  <si>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</si>
  <si>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</si>
  <si>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</si>
  <si>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</si>
  <si>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</si>
  <si>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</si>
  <si>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</si>
  <si>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</si>
  <si>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</si>
  <si>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</si>
  <si>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</si>
  <si>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</si>
  <si>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</si>
  <si>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</si>
  <si>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</si>
  <si>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</si>
  <si>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</si>
  <si>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</si>
  <si>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</si>
  <si>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</si>
  <si>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</si>
  <si>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</si>
  <si>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</si>
  <si>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</si>
  <si>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</si>
  <si>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</si>
  <si>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</si>
  <si>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</si>
  <si>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</si>
  <si>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</si>
  <si>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</si>
  <si>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</si>
  <si>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</si>
  <si>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</si>
  <si>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</si>
  <si>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</si>
  <si>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</si>
  <si>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</si>
  <si>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</si>
  <si>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</si>
  <si>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</si>
  <si>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</si>
  <si>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</si>
  <si>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</si>
  <si>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</si>
  <si>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</si>
  <si>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</si>
  <si>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</si>
  <si>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</si>
  <si>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</si>
  <si>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</si>
  <si>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</si>
  <si>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</si>
  <si>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</si>
  <si>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</si>
  <si>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</si>
  <si>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</si>
  <si>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</si>
  <si>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</si>
  <si>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</si>
  <si>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</si>
  <si>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</si>
  <si>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</si>
  <si>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</si>
  <si>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</si>
  <si>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</si>
  <si>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</si>
  <si>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</si>
  <si>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</si>
  <si>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</si>
  <si>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</si>
  <si>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</si>
  <si>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</si>
  <si>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</si>
  <si>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</si>
  <si>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</si>
  <si>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</si>
  <si>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</si>
  <si>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</si>
  <si>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</si>
  <si>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</si>
  <si>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</si>
  <si>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</si>
  <si>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</si>
  <si>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</si>
  <si>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</si>
  <si>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</si>
  <si>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</si>
  <si>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</si>
  <si>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</si>
  <si>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</si>
  <si>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</si>
  <si>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</si>
  <si>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</si>
  <si>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</si>
  <si>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</si>
  <si>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</si>
  <si>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</si>
  <si>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</si>
  <si>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</si>
  <si>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</si>
  <si>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</si>
  <si>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</si>
  <si>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</si>
  <si>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</si>
  <si>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</si>
  <si>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</si>
  <si>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</si>
  <si>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</si>
  <si>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</si>
  <si>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</si>
  <si>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</si>
  <si>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</si>
  <si>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</si>
  <si>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</si>
  <si>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</si>
  <si>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</si>
  <si>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</si>
  <si>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</si>
  <si>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</si>
  <si>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</si>
  <si>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</si>
  <si>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</si>
  <si>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</si>
  <si>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</si>
  <si>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</si>
  <si>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</si>
  <si>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</si>
  <si>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</si>
  <si>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</si>
  <si>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</si>
  <si>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</si>
  <si>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</si>
  <si>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</si>
  <si>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</si>
  <si>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</si>
  <si>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</si>
  <si>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</si>
  <si>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</si>
  <si>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</si>
  <si>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</si>
  <si>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</si>
  <si>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</si>
  <si>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</si>
  <si>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</si>
  <si>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</si>
  <si>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</si>
  <si>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</si>
  <si>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</si>
  <si>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</si>
  <si>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</si>
  <si>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</si>
  <si>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</si>
  <si>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</si>
  <si>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</si>
  <si>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</si>
  <si>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</si>
  <si>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</si>
  <si>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</si>
  <si>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</si>
  <si>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</si>
  <si>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</si>
  <si>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</si>
  <si>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</si>
  <si>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</si>
  <si>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</si>
  <si>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</si>
  <si>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</si>
  <si>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</si>
  <si>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</si>
  <si>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</si>
  <si>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</si>
  <si>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</si>
  <si>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</si>
  <si>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</si>
  <si>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</si>
  <si>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</si>
  <si>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</si>
  <si>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</si>
  <si>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</si>
  <si>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</si>
  <si>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</si>
  <si>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</si>
  <si>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</si>
  <si>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</si>
  <si>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</si>
  <si>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</si>
  <si>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</si>
  <si>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</si>
  <si>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</si>
  <si>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</si>
  <si>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</si>
  <si>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</si>
  <si>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</si>
  <si>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</si>
  <si>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</si>
  <si>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</si>
  <si>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</si>
  <si>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</si>
  <si>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</si>
  <si>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</si>
  <si>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</si>
  <si>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</si>
  <si>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</si>
  <si>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</si>
  <si>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</si>
  <si>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</si>
  <si>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</si>
  <si>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</si>
  <si>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</si>
  <si>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</si>
  <si>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</si>
  <si>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</si>
  <si>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</si>
  <si>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</si>
  <si>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</si>
  <si>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</si>
  <si>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</si>
  <si>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</si>
  <si>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</si>
  <si>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</si>
  <si>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</si>
  <si>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</si>
  <si>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</si>
  <si>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</si>
  <si>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</si>
  <si>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</si>
  <si>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</si>
  <si>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</si>
  <si>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</si>
  <si>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</si>
  <si>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</si>
  <si>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</si>
  <si>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</si>
  <si>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</si>
  <si>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</si>
  <si>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</si>
  <si>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</si>
  <si>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</si>
  <si>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</si>
  <si>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</si>
  <si>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</si>
  <si>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</si>
  <si>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</si>
  <si>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</si>
  <si>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</si>
  <si>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</si>
  <si>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</si>
  <si>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</si>
  <si>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</si>
  <si>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</si>
  <si>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</si>
  <si>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</si>
  <si>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</si>
  <si>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</si>
  <si>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</si>
  <si>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</si>
  <si>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</si>
  <si>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</si>
  <si>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</si>
  <si>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</si>
  <si>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</si>
  <si>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</si>
  <si>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</si>
  <si>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</si>
  <si>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</si>
  <si>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</si>
  <si>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</si>
  <si>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</si>
  <si>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</si>
  <si>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</si>
  <si>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</si>
  <si>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</si>
  <si>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</si>
  <si>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</si>
  <si>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</si>
  <si>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</si>
  <si>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</si>
  <si>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</si>
  <si>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</si>
  <si>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</si>
  <si>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</si>
  <si>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</si>
  <si>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</si>
  <si>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</si>
  <si>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</si>
  <si>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</si>
  <si>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</si>
  <si>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</si>
  <si>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</si>
  <si>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</si>
  <si>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</si>
  <si>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</si>
  <si>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</si>
  <si>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</si>
  <si>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</si>
  <si>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</si>
  <si>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</si>
  <si>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</si>
  <si>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</si>
  <si>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</si>
  <si>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</si>
  <si>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</si>
  <si>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</si>
  <si>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</si>
  <si>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</si>
  <si>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</si>
  <si>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</si>
  <si>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</si>
  <si>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</si>
  <si>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</si>
  <si>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</si>
  <si>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</si>
  <si>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</si>
  <si>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</si>
  <si>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</si>
  <si>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</si>
  <si>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</si>
  <si>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</si>
  <si>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</si>
  <si>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</si>
  <si>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</si>
  <si>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</si>
  <si>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</si>
  <si>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</si>
  <si>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</si>
  <si>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</si>
  <si>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</si>
  <si>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</si>
  <si>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</si>
  <si>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</si>
  <si>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</si>
  <si>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</si>
  <si>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</si>
  <si>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</si>
  <si>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</si>
  <si>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</si>
  <si>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</si>
  <si>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</si>
  <si>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</si>
  <si>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</si>
  <si>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</si>
  <si>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</si>
  <si>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</si>
  <si>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</si>
  <si>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</si>
  <si>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</si>
  <si>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</si>
  <si>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</si>
  <si>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</si>
  <si>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</si>
  <si>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</si>
  <si>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</si>
  <si>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</si>
  <si>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</si>
  <si>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</si>
  <si>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</si>
  <si>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</si>
  <si>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</si>
  <si>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</si>
  <si>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</si>
  <si>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</si>
  <si>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</si>
  <si>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</si>
  <si>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</si>
  <si>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</si>
  <si>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</si>
  <si>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</si>
  <si>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</si>
  <si>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</si>
  <si>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</si>
  <si>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</si>
  <si>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</si>
  <si>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</si>
  <si>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</si>
  <si>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</si>
  <si>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</si>
  <si>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</si>
  <si>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</si>
  <si>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</si>
  <si>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</si>
  <si>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</si>
  <si>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</si>
  <si>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</si>
  <si>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</si>
  <si>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</si>
  <si>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</si>
  <si>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</si>
  <si>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</si>
  <si>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</si>
  <si>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</si>
  <si>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</si>
  <si>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</si>
  <si>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</si>
  <si>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</si>
  <si>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</si>
  <si>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</si>
  <si>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</si>
  <si>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</si>
  <si>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</si>
  <si>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</si>
  <si>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</si>
  <si>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</si>
  <si>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</si>
  <si>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</si>
  <si>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</si>
  <si>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</si>
  <si>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</si>
  <si>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</si>
  <si>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</si>
  <si>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</si>
  <si>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</si>
  <si>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</si>
  <si>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</si>
  <si>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</si>
  <si>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</si>
  <si>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</si>
  <si>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</si>
  <si>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</si>
  <si>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</si>
  <si>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</si>
  <si>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</si>
  <si>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</si>
  <si>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</si>
  <si>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</si>
  <si>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</si>
  <si>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</si>
  <si>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</si>
  <si>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</si>
  <si>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</si>
  <si>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</si>
  <si>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</si>
  <si>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</si>
  <si>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</si>
  <si>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</si>
  <si>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</si>
  <si>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</si>
  <si>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</si>
  <si>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</si>
  <si>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</si>
  <si>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</si>
  <si>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</si>
  <si>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</si>
  <si>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</si>
  <si>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</si>
  <si>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</si>
  <si>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</si>
  <si>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</si>
  <si>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</si>
  <si>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</si>
  <si>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</si>
  <si>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</si>
  <si>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</si>
  <si>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</si>
  <si>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</si>
  <si>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</si>
  <si>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</si>
  <si>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</si>
  <si>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</si>
  <si>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</si>
  <si>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</si>
  <si>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</si>
  <si>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</si>
  <si>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</si>
  <si>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</si>
  <si>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</si>
  <si>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</si>
  <si>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</si>
  <si>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</si>
  <si>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</si>
  <si>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</si>
  <si>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</si>
  <si>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</si>
  <si>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</si>
  <si>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</si>
  <si>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</si>
  <si>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</si>
  <si>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</si>
  <si>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</si>
  <si>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</si>
  <si>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</si>
  <si>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</si>
  <si>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</si>
  <si>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</si>
  <si>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</si>
  <si>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</si>
  <si>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</si>
  <si>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</si>
  <si>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</si>
  <si>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</si>
  <si>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</si>
  <si>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</si>
  <si>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</si>
  <si>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</si>
  <si>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</si>
  <si>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</si>
  <si>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</si>
  <si>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</si>
  <si>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</si>
  <si>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</si>
  <si>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</si>
  <si>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</si>
  <si>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</si>
  <si>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</si>
  <si>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</si>
  <si>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</si>
  <si>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</si>
  <si>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</si>
  <si>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</si>
  <si>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</si>
  <si>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</si>
  <si>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</si>
  <si>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</si>
  <si>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</si>
  <si>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</si>
  <si>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</si>
  <si>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</si>
  <si>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</si>
  <si>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</si>
  <si>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</si>
  <si>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</si>
  <si>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</si>
  <si>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</si>
  <si>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</si>
  <si>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</si>
  <si>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</si>
  <si>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</si>
  <si>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</si>
  <si>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</si>
  <si>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</si>
  <si>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</si>
  <si>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</si>
  <si>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</si>
  <si>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</si>
  <si>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</si>
  <si>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</si>
  <si>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</si>
  <si>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</si>
  <si>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</si>
  <si>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</si>
  <si>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</si>
  <si>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</si>
  <si>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</si>
  <si>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</si>
  <si>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</si>
  <si>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</si>
  <si>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</si>
  <si>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</si>
  <si>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</si>
  <si>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</si>
  <si>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</si>
  <si>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</si>
  <si>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</si>
  <si>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</si>
  <si>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</si>
  <si>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</si>
  <si>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</si>
  <si>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</si>
  <si>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</si>
  <si>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</si>
  <si>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</si>
  <si>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</si>
  <si>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</si>
  <si>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</si>
  <si>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</si>
  <si>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</si>
  <si>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</si>
  <si>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</si>
  <si>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</si>
  <si>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</si>
  <si>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</si>
  <si>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</si>
  <si>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</si>
  <si>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</si>
  <si>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</si>
  <si>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</si>
  <si>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</si>
  <si>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</si>
  <si>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</si>
  <si>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</si>
  <si>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</si>
  <si>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</si>
  <si>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</si>
  <si>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</si>
  <si>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</si>
  <si>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</si>
  <si>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</si>
  <si>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</si>
  <si>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</si>
  <si>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</si>
  <si>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</si>
  <si>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</si>
  <si>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</si>
  <si>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</si>
  <si>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</si>
  <si>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</si>
  <si>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</si>
  <si>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</si>
  <si>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</si>
  <si>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</si>
  <si>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</si>
  <si>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</si>
  <si>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</si>
  <si>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</si>
  <si>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</si>
  <si>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</si>
  <si>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</si>
  <si>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</si>
  <si>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</si>
  <si>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</si>
  <si>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</si>
  <si>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</si>
  <si>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</si>
  <si>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</si>
  <si>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</si>
  <si>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</si>
  <si>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</si>
  <si>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</si>
  <si>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</si>
  <si>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</si>
  <si>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</si>
  <si>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</si>
  <si>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</si>
  <si>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</si>
  <si>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</si>
  <si>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</si>
  <si>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</si>
  <si>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</si>
  <si>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</si>
  <si>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</si>
  <si>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</si>
  <si>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</si>
  <si>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</si>
  <si>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</si>
  <si>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</si>
  <si>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</si>
  <si>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</si>
  <si>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</si>
  <si>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</si>
  <si>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</si>
  <si>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</si>
  <si>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</si>
  <si>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</si>
  <si>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</si>
  <si>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</si>
  <si>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</si>
  <si>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</si>
  <si>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</si>
  <si>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</si>
  <si>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</si>
  <si>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</si>
  <si>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</si>
  <si>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</si>
  <si>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</si>
  <si>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</si>
  <si>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</si>
  <si>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</si>
  <si>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</si>
  <si>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</si>
  <si>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</si>
  <si>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</si>
  <si>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</si>
  <si>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</si>
  <si>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</si>
  <si>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</si>
  <si>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</si>
  <si>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</si>
  <si>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</si>
  <si>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</si>
  <si>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</si>
  <si>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</si>
  <si>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</si>
  <si>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</si>
  <si>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</si>
  <si>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</si>
  <si>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</si>
  <si>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</si>
  <si>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</si>
  <si>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</si>
  <si>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</si>
  <si>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</si>
  <si>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</si>
  <si>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</si>
  <si>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</si>
  <si>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</si>
  <si>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</si>
  <si>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</si>
  <si>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</si>
  <si>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</si>
  <si>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</si>
  <si>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</si>
  <si>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</si>
  <si>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</si>
  <si>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</si>
  <si>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</si>
  <si>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</si>
  <si>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</si>
  <si>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</si>
  <si>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</si>
  <si>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</si>
  <si>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</si>
  <si>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</si>
  <si>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</si>
  <si>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</si>
  <si>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</si>
  <si>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</si>
  <si>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</si>
  <si>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</si>
  <si>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</si>
  <si>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</si>
  <si>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</si>
  <si>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</si>
  <si>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</si>
  <si>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</si>
  <si>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</si>
  <si>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</si>
  <si>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</si>
  <si>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</si>
  <si>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</si>
  <si>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</si>
  <si>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</si>
  <si>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</si>
  <si>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</si>
  <si>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</si>
  <si>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</si>
  <si>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</si>
  <si>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</si>
  <si>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</si>
  <si>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</si>
  <si>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</si>
  <si>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</si>
  <si>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</si>
  <si>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</si>
  <si>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</si>
  <si>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</si>
  <si>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</si>
  <si>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</si>
  <si>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</si>
  <si>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</si>
  <si>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</si>
  <si>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</si>
  <si>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</si>
  <si>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</si>
  <si>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</si>
  <si>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</si>
  <si>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</si>
  <si>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</si>
  <si>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</si>
  <si>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</si>
  <si>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</si>
  <si>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</si>
  <si>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</si>
  <si>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</si>
  <si>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</si>
  <si>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</si>
  <si>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</si>
  <si>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</si>
  <si>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</si>
  <si>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</si>
  <si>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</si>
  <si>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</si>
  <si>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</si>
  <si>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</si>
  <si>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</si>
  <si>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</si>
  <si>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</si>
  <si>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</si>
  <si>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</si>
  <si>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</si>
  <si>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</si>
  <si>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</si>
  <si>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</si>
  <si>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</si>
  <si>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</si>
  <si>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</si>
  <si>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</si>
  <si>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</si>
  <si>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</si>
  <si>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</si>
  <si>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</si>
  <si>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</si>
  <si>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</si>
  <si>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</si>
  <si>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</si>
  <si>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</si>
  <si>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</si>
  <si>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</si>
  <si>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</si>
  <si>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</si>
  <si>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</si>
  <si>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</si>
  <si>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</si>
  <si>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</si>
  <si>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</si>
  <si>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</si>
  <si>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</si>
  <si>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</si>
  <si>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</si>
  <si>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</si>
  <si>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</si>
  <si>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</si>
  <si>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</si>
  <si>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</si>
  <si>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</si>
  <si>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</si>
  <si>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</si>
  <si>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</si>
  <si>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</si>
  <si>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</si>
  <si>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</si>
  <si>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</si>
  <si>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</si>
  <si>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</si>
  <si>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</si>
  <si>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</si>
  <si>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</si>
  <si>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</si>
  <si>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</si>
  <si>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</si>
  <si>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</si>
  <si>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</si>
  <si>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</si>
  <si>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</si>
  <si>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</si>
  <si>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</si>
  <si>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</si>
  <si>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</si>
  <si>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</si>
  <si>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</si>
  <si>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</si>
  <si>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</si>
  <si>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</si>
  <si>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</si>
  <si>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</si>
  <si>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</si>
  <si>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</si>
  <si>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</si>
  <si>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</si>
  <si>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</si>
  <si>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</si>
  <si>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</si>
  <si>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</si>
  <si>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</si>
  <si>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</si>
  <si>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</si>
  <si>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</si>
  <si>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</si>
  <si>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</si>
  <si>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</si>
  <si>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</si>
  <si>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</si>
  <si>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</si>
  <si>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</si>
  <si>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</si>
  <si>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</si>
  <si>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</si>
  <si>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</si>
  <si>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</si>
  <si>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</si>
  <si>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</si>
  <si>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</si>
  <si>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</si>
  <si>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</si>
  <si>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</si>
  <si>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</si>
  <si>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</si>
  <si>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</si>
  <si>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</si>
  <si>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</si>
  <si>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</si>
  <si>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</si>
  <si>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</si>
  <si>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</si>
  <si>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</si>
  <si>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</si>
  <si>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</si>
  <si>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</si>
  <si>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</si>
  <si>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</si>
  <si>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</si>
  <si>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</si>
  <si>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</si>
  <si>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</si>
  <si>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</si>
  <si>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</si>
  <si>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</si>
  <si>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</si>
  <si>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</si>
  <si>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</si>
  <si>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</si>
  <si>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</si>
  <si>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</si>
  <si>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</si>
  <si>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</si>
  <si>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</si>
  <si>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</si>
  <si>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</si>
  <si>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</si>
  <si>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</si>
  <si>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</si>
  <si>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</si>
  <si>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</si>
  <si>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</si>
  <si>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</si>
  <si>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</si>
  <si>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</si>
  <si>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</si>
  <si>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</si>
  <si>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</si>
  <si>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</si>
  <si>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</si>
  <si>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</si>
  <si>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</si>
  <si>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</si>
  <si>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</si>
  <si>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</si>
  <si>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</si>
  <si>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</si>
  <si>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</si>
  <si>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</si>
  <si>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</si>
  <si>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</si>
  <si>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</si>
  <si>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</si>
  <si>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</si>
  <si>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</si>
  <si>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</si>
  <si>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</si>
  <si>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</si>
  <si>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</si>
  <si>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</si>
  <si>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</si>
  <si>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</si>
  <si>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</si>
  <si>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</si>
  <si>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</si>
  <si>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</si>
  <si>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</si>
  <si>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</si>
  <si>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</si>
  <si>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</si>
  <si>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</si>
  <si>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</si>
  <si>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</si>
  <si>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</si>
  <si>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</si>
  <si>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</si>
  <si>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</si>
  <si>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</si>
  <si>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</si>
  <si>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</si>
  <si>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</si>
  <si>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</si>
  <si>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</si>
  <si>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</si>
  <si>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</si>
  <si>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</si>
  <si>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</si>
  <si>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</si>
  <si>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</si>
  <si>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</si>
  <si>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</si>
  <si>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</si>
  <si>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</si>
  <si>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</si>
  <si>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</si>
  <si>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</si>
  <si>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</si>
  <si>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</si>
  <si>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</si>
  <si>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</si>
  <si>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</si>
  <si>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</si>
  <si>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</si>
  <si>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</si>
  <si>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</si>
  <si>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</si>
  <si>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</si>
  <si>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</si>
  <si>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</si>
  <si>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</si>
  <si>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</si>
  <si>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</si>
  <si>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</si>
  <si>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</si>
  <si>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</si>
  <si>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</si>
  <si>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</si>
  <si>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</si>
  <si>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</si>
  <si>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</si>
  <si>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</si>
  <si>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</si>
  <si>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</si>
  <si>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</si>
  <si>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</si>
  <si>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</si>
  <si>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</si>
  <si>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</si>
  <si>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</si>
  <si>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</si>
  <si>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</si>
  <si>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</si>
  <si>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</si>
  <si>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</si>
  <si>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</si>
  <si>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</si>
  <si>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</si>
  <si>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</si>
  <si>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</si>
  <si>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</si>
  <si>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</si>
  <si>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</si>
  <si>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</si>
  <si>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</si>
  <si>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</si>
  <si>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</si>
  <si>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</si>
  <si>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</si>
  <si>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</si>
  <si>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</si>
  <si>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</si>
  <si>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</si>
  <si>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</si>
  <si>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</si>
  <si>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</si>
  <si>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</si>
  <si>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</si>
  <si>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</si>
  <si>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</si>
  <si>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</si>
  <si>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</si>
  <si>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</si>
  <si>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</si>
  <si>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</si>
  <si>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</si>
  <si>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</si>
  <si>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</si>
  <si>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</si>
  <si>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</si>
  <si>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</si>
  <si>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</si>
  <si>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</si>
  <si>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</si>
  <si>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</si>
  <si>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</si>
  <si>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</si>
  <si>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</si>
  <si>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</si>
  <si>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</si>
  <si>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</si>
  <si>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</si>
  <si>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</si>
  <si>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</si>
  <si>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</si>
  <si>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</si>
  <si>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</si>
  <si>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</si>
  <si>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</si>
  <si>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</si>
  <si>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</si>
  <si>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</si>
  <si>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</si>
  <si>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</si>
  <si>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</si>
  <si>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</si>
  <si>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</si>
  <si>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</si>
  <si>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</si>
  <si>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</si>
  <si>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</si>
  <si>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</si>
  <si>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</si>
  <si>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</si>
  <si>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</si>
  <si>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</si>
  <si>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</si>
  <si>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</si>
  <si>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</si>
  <si>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</si>
  <si>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</si>
  <si>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</si>
  <si>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</si>
  <si>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</si>
  <si>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</si>
  <si>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</si>
  <si>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</si>
  <si>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</si>
  <si>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</si>
  <si>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</si>
  <si>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</si>
  <si>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</si>
  <si>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</si>
  <si>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</si>
  <si>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</si>
  <si>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</si>
  <si>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</si>
  <si>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</si>
  <si>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</si>
  <si>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</si>
  <si>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</si>
  <si>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</si>
  <si>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</si>
  <si>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</si>
  <si>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</si>
  <si>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</si>
  <si>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</si>
  <si>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</si>
  <si>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</si>
  <si>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</si>
  <si>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</si>
  <si>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</si>
  <si>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</si>
  <si>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</si>
  <si>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</si>
  <si>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</si>
  <si>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</si>
  <si>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</si>
  <si>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</si>
  <si>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</si>
  <si>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</si>
  <si>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</si>
  <si>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</si>
  <si>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</si>
  <si>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</si>
  <si>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</si>
  <si>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</si>
  <si>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</si>
  <si>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</si>
  <si>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</si>
  <si>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</si>
  <si>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</si>
  <si>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</si>
  <si>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</si>
  <si>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</si>
  <si>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</si>
  <si>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</si>
  <si>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</si>
  <si>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</si>
  <si>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</si>
  <si>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</si>
  <si>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</si>
  <si>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</si>
  <si>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</si>
  <si>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</si>
  <si>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</si>
  <si>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</si>
  <si>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</si>
  <si>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</si>
  <si>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</si>
  <si>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</si>
  <si>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</si>
  <si>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</si>
  <si>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</si>
  <si>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</si>
  <si>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</si>
  <si>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</si>
  <si>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</si>
  <si>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</si>
  <si>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</si>
  <si>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</si>
  <si>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</si>
  <si>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</si>
  <si>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</si>
  <si>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</si>
  <si>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</si>
  <si>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</si>
  <si>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</si>
  <si>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</si>
  <si>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</si>
  <si>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</si>
  <si>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</si>
  <si>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</si>
  <si>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</si>
  <si>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</si>
  <si>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</si>
  <si>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</si>
  <si>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</si>
  <si>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</si>
  <si>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</si>
  <si>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</si>
  <si>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</si>
  <si>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</si>
  <si>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</si>
  <si>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</si>
  <si>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</si>
  <si>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</si>
  <si>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</si>
  <si>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</si>
  <si>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</si>
  <si>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</si>
  <si>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</si>
  <si>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</si>
  <si>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</si>
  <si>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</si>
  <si>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</si>
  <si>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</si>
  <si>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</si>
  <si>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</si>
  <si>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</si>
  <si>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</si>
  <si>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</si>
  <si>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</si>
  <si>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</si>
  <si>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</si>
  <si>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</si>
  <si>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</si>
  <si>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</si>
  <si>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</si>
  <si>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</si>
  <si>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</si>
  <si>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</si>
  <si>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</si>
  <si>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</si>
  <si>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</si>
  <si>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</si>
  <si>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</si>
  <si>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</si>
  <si>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</si>
  <si>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</si>
  <si>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</si>
  <si>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</si>
  <si>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</si>
  <si>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</si>
  <si>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</si>
  <si>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</si>
  <si>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</si>
  <si>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</si>
  <si>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</si>
  <si>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</si>
  <si>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</si>
  <si>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</si>
  <si>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</si>
  <si>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</si>
  <si>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</si>
  <si>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</si>
  <si>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</si>
  <si>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</si>
  <si>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</si>
  <si>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</si>
  <si>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</si>
  <si>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</si>
  <si>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</si>
  <si>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</si>
  <si>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</si>
  <si>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</si>
  <si>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</si>
  <si>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</si>
  <si>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</si>
  <si>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</si>
  <si>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</si>
  <si>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</si>
  <si>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</si>
  <si>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</si>
  <si>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</si>
  <si>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</si>
  <si>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</si>
  <si>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</si>
  <si>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</si>
  <si>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</si>
  <si>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</si>
  <si>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</si>
  <si>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</si>
  <si>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</si>
  <si>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</si>
  <si>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</si>
  <si>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</si>
  <si>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</si>
  <si>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</si>
  <si>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</si>
  <si>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</si>
  <si>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</si>
  <si>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</si>
  <si>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</si>
  <si>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</si>
  <si>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</si>
  <si>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</si>
  <si>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</si>
  <si>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</si>
  <si>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</si>
  <si>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</si>
  <si>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</si>
  <si>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</si>
  <si>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</si>
  <si>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</si>
  <si>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</si>
  <si>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</si>
  <si>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</si>
  <si>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</si>
  <si>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</si>
  <si>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</si>
  <si>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</si>
  <si>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</si>
  <si>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</si>
  <si>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</si>
  <si>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</si>
  <si>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</si>
  <si>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</si>
  <si>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</si>
  <si>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</si>
  <si>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</si>
  <si>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</si>
  <si>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</si>
  <si>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</si>
  <si>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</si>
  <si>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</si>
  <si>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</si>
  <si>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</si>
  <si>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</si>
  <si>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</si>
  <si>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</si>
  <si>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</si>
  <si>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</si>
  <si>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</si>
  <si>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</si>
  <si>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</si>
  <si>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</si>
  <si>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</si>
  <si>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</si>
  <si>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</si>
  <si>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</si>
  <si>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</si>
  <si>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</si>
  <si>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</si>
  <si>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</si>
  <si>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</si>
  <si>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</si>
  <si>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</si>
  <si>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</si>
  <si>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</si>
  <si>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</si>
  <si>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</si>
  <si>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</si>
  <si>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</si>
  <si>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</si>
  <si>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</si>
  <si>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</si>
  <si>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</si>
  <si>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</si>
  <si>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</si>
  <si>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</si>
  <si>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</si>
  <si>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</si>
  <si>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</si>
  <si>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</si>
  <si>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</si>
  <si>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</si>
  <si>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</si>
  <si>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</si>
  <si>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</si>
  <si>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</si>
  <si>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</si>
  <si>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</si>
  <si>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</si>
  <si>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</si>
  <si>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</si>
  <si>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</si>
  <si>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</si>
  <si>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</si>
  <si>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</si>
  <si>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</si>
  <si>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</si>
  <si>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</si>
  <si>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</si>
  <si>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</si>
  <si>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</si>
  <si>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</si>
  <si>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</si>
  <si>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</si>
  <si>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</si>
  <si>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</si>
  <si>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</si>
  <si>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</si>
  <si>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</si>
  <si>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</si>
  <si>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</si>
  <si>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</si>
  <si>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</si>
  <si>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</si>
  <si>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</si>
  <si>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</si>
  <si>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</si>
  <si>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</si>
  <si>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</si>
  <si>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</si>
  <si>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</si>
  <si>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</si>
  <si>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</si>
  <si>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</si>
  <si>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</si>
  <si>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</si>
  <si>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</si>
  <si>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</si>
  <si>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</si>
  <si>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</si>
  <si>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</si>
  <si>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</si>
  <si>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</si>
  <si>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</si>
  <si>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</si>
  <si>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</si>
  <si>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</si>
  <si>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</si>
  <si>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</si>
  <si>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</si>
  <si>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</si>
  <si>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</si>
  <si>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</si>
  <si>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</si>
  <si>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</si>
  <si>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</si>
  <si>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</si>
  <si>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</si>
  <si>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</si>
  <si>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</si>
  <si>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</si>
  <si>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</si>
  <si>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</si>
  <si>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</si>
  <si>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</si>
  <si>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</si>
  <si>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</si>
  <si>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</si>
  <si>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</si>
  <si>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</si>
  <si>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</si>
  <si>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</si>
  <si>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</si>
  <si>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</si>
  <si>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</si>
  <si>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</si>
  <si>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</si>
  <si>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</si>
  <si>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</si>
  <si>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</si>
  <si>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</si>
  <si>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</si>
  <si>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</si>
  <si>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</si>
  <si>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</si>
  <si>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</si>
  <si>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</si>
  <si>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</si>
  <si>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</si>
  <si>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</si>
  <si>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</si>
  <si>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</si>
  <si>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</si>
  <si>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</si>
  <si>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</si>
  <si>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</si>
  <si>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</si>
  <si>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</si>
  <si>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</si>
  <si>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</si>
  <si>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</si>
  <si>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</si>
  <si>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</si>
  <si>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</si>
  <si>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</si>
  <si>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</si>
  <si>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</si>
  <si>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</si>
  <si>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</si>
  <si>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</si>
  <si>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</si>
  <si>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</si>
  <si>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</si>
  <si>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</si>
  <si>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</si>
  <si>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</si>
  <si>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</si>
  <si>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</si>
  <si>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</si>
  <si>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</si>
  <si>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</si>
  <si>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</si>
  <si>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</si>
  <si>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</si>
  <si>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</si>
  <si>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</si>
  <si>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</si>
  <si>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</si>
  <si>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</si>
  <si>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</si>
  <si>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</si>
  <si>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</si>
  <si>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</si>
  <si>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</si>
  <si>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</si>
  <si>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</si>
  <si>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</si>
  <si>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</si>
  <si>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</si>
  <si>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</si>
  <si>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</si>
  <si>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</si>
  <si>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</si>
  <si>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</si>
  <si>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</si>
  <si>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</si>
  <si>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</si>
  <si>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</si>
  <si>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</si>
  <si>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</si>
  <si>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</si>
  <si>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</si>
  <si>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</si>
  <si>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</si>
  <si>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</si>
  <si>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</si>
  <si>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</si>
  <si>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</si>
  <si>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</si>
  <si>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</si>
  <si>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</si>
  <si>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</si>
  <si>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</si>
  <si>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</si>
  <si>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</si>
  <si>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</si>
  <si>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</si>
  <si>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</si>
  <si>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</si>
  <si>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</si>
  <si>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</si>
  <si>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</si>
  <si>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</si>
  <si>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</si>
  <si>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</si>
  <si>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</si>
  <si>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</si>
  <si>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</si>
  <si>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</si>
  <si>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</si>
  <si>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</si>
  <si>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</si>
  <si>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</si>
  <si>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</si>
  <si>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</si>
  <si>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</si>
  <si>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</si>
  <si>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</si>
  <si>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</si>
  <si>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</si>
  <si>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</si>
  <si>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</si>
  <si>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</si>
  <si>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</si>
  <si>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</si>
  <si>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</si>
  <si>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</si>
  <si>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</si>
  <si>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</si>
  <si>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</si>
  <si>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</si>
  <si>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</si>
  <si>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</si>
  <si>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</si>
  <si>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</si>
  <si>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</si>
  <si>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</si>
  <si>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</si>
  <si>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</si>
  <si>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</si>
  <si>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</si>
  <si>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</si>
  <si>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</si>
  <si>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</si>
  <si>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</si>
  <si>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</si>
  <si>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</si>
  <si>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</si>
  <si>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</si>
  <si>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</si>
  <si>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</si>
  <si>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</si>
  <si>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</si>
  <si>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</si>
  <si>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</si>
  <si>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</si>
  <si>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</si>
  <si>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</si>
  <si>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</si>
  <si>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</si>
  <si>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</si>
  <si>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</si>
  <si>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</si>
  <si>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</si>
  <si>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</si>
  <si>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</si>
  <si>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</si>
  <si>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</si>
  <si>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</si>
  <si>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</si>
  <si>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</si>
  <si>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</si>
  <si>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</si>
  <si>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</si>
  <si>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</si>
  <si>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</si>
  <si>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</si>
  <si>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</si>
  <si>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</si>
  <si>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</si>
  <si>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</si>
  <si>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</si>
  <si>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</si>
  <si>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</si>
  <si>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</si>
  <si>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</si>
  <si>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</si>
  <si>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</si>
  <si>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</si>
  <si>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</si>
  <si>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</si>
  <si>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</si>
  <si>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</si>
  <si>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</si>
  <si>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</si>
  <si>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</si>
  <si>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</si>
  <si>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</si>
  <si>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</si>
  <si>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</si>
  <si>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</si>
  <si>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</si>
  <si>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</si>
  <si>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</si>
  <si>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</si>
  <si>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</si>
  <si>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</si>
  <si>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</si>
  <si>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</si>
  <si>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</si>
  <si>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</si>
  <si>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</si>
  <si>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</si>
  <si>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</si>
  <si>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</si>
  <si>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</si>
  <si>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</si>
  <si>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</si>
  <si>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</si>
  <si>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</si>
  <si>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</si>
  <si>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</si>
  <si>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</si>
  <si>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</si>
  <si>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</si>
  <si>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</si>
  <si>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</si>
  <si>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</si>
  <si>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</si>
  <si>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</si>
  <si>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</si>
  <si>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</si>
  <si>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</si>
  <si>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</si>
  <si>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</si>
  <si>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</si>
  <si>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</si>
  <si>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</si>
  <si>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</si>
  <si>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</si>
  <si>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</si>
  <si>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</si>
  <si>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</si>
  <si>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</si>
  <si>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</si>
  <si>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</si>
  <si>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</si>
  <si>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</si>
  <si>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</si>
  <si>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</si>
  <si>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</si>
  <si>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</si>
  <si>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</si>
  <si>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</si>
  <si>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</si>
  <si>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</si>
  <si>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</si>
  <si>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</si>
  <si>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</si>
  <si>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</si>
  <si>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</si>
  <si>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</si>
  <si>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</si>
  <si>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</si>
  <si>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</si>
  <si>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</si>
  <si>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</si>
  <si>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</si>
  <si>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</si>
  <si>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</si>
  <si>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</si>
  <si>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</si>
  <si>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</si>
  <si>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</si>
  <si>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</si>
  <si>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</si>
  <si>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</si>
  <si>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</si>
  <si>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</si>
  <si>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</si>
  <si>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</si>
  <si>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</si>
  <si>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</si>
  <si>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</si>
  <si>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</si>
  <si>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</si>
  <si>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</si>
  <si>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</si>
  <si>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</si>
  <si>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</si>
  <si>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</si>
  <si>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</si>
  <si>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</si>
  <si>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</si>
  <si>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</si>
  <si>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</si>
  <si>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</si>
  <si>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</si>
  <si>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</si>
  <si>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</si>
  <si>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</si>
  <si>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</si>
  <si>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</si>
  <si>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</si>
  <si>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</si>
  <si>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</si>
  <si>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</si>
  <si>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</si>
  <si>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</si>
  <si>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</si>
  <si>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</si>
  <si>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</si>
  <si>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</si>
  <si>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</si>
  <si>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</si>
  <si>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</si>
  <si>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</si>
  <si>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</si>
  <si>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</si>
  <si>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</si>
  <si>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</si>
  <si>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</si>
  <si>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</si>
  <si>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</si>
  <si>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</si>
  <si>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</si>
  <si>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</si>
  <si>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</si>
  <si>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</si>
  <si>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</si>
  <si>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</si>
  <si>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</si>
  <si>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</si>
  <si>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</si>
  <si>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</si>
  <si>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</si>
  <si>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</si>
  <si>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</si>
  <si>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</si>
  <si>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</si>
  <si>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</si>
  <si>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</si>
  <si>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</si>
  <si>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</si>
  <si>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</si>
  <si>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</si>
  <si>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</si>
  <si>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</si>
  <si>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</si>
  <si>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</si>
  <si>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</si>
  <si>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</si>
  <si>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</si>
  <si>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</si>
  <si>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</si>
  <si>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</si>
  <si>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</si>
  <si>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</si>
  <si>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</si>
  <si>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</si>
  <si>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</si>
  <si>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</si>
  <si>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</si>
  <si>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</si>
  <si>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</si>
  <si>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</si>
  <si>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</si>
  <si>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</si>
  <si>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</si>
  <si>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</si>
  <si>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</si>
  <si>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</si>
  <si>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</si>
  <si>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</si>
  <si>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</si>
  <si>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</si>
  <si>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</si>
  <si>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</si>
  <si>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</si>
  <si>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</si>
  <si>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</si>
  <si>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</si>
  <si>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</si>
  <si>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</si>
  <si>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</si>
  <si>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</si>
  <si>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</si>
  <si>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</si>
  <si>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</si>
  <si>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</si>
  <si>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</si>
  <si>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</si>
  <si>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</si>
  <si>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</si>
  <si>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</si>
  <si>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</si>
  <si>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</si>
  <si>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</si>
  <si>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</si>
  <si>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</si>
  <si>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</si>
  <si>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</si>
  <si>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</si>
  <si>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</si>
  <si>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</si>
  <si>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</si>
  <si>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</si>
  <si>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</si>
  <si>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</si>
  <si>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</si>
  <si>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</si>
  <si>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</si>
  <si>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</si>
  <si>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</si>
  <si>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</si>
  <si>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</si>
  <si>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</si>
  <si>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</si>
  <si>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</si>
  <si>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</si>
  <si>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</si>
  <si>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</si>
  <si>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</si>
  <si>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</si>
  <si>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</si>
  <si>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</si>
  <si>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</si>
  <si>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</si>
  <si>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</si>
  <si>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</si>
  <si>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</si>
  <si>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</si>
  <si>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</si>
  <si>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</si>
  <si>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</si>
  <si>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</si>
  <si>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</si>
  <si>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</si>
  <si>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</si>
  <si>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</si>
  <si>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</si>
  <si>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</si>
  <si>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</si>
  <si>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</si>
  <si>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</si>
  <si>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</si>
  <si>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</si>
  <si>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</si>
  <si>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</si>
  <si>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</si>
  <si>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</si>
  <si>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</si>
  <si>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</si>
  <si>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</si>
  <si>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</si>
  <si>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</si>
  <si>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</si>
  <si>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</si>
  <si>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</si>
  <si>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</si>
  <si>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</si>
  <si>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</si>
  <si>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</si>
  <si>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</si>
  <si>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</si>
  <si>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</si>
  <si>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</si>
  <si>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</si>
  <si>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</si>
  <si>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</si>
  <si>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</si>
  <si>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</si>
  <si>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</si>
  <si>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</si>
  <si>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</si>
  <si>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</si>
  <si>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</si>
  <si>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</si>
  <si>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</si>
  <si>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</si>
  <si>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</si>
  <si>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</si>
  <si>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</si>
  <si>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</si>
  <si>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</si>
  <si>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</si>
  <si>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</si>
  <si>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</si>
  <si>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</si>
  <si>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</si>
  <si>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</si>
  <si>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</si>
  <si>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</si>
  <si>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</si>
  <si>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</si>
  <si>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</si>
  <si>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</si>
  <si>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</si>
  <si>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</si>
  <si>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</si>
  <si>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</si>
  <si>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</si>
  <si>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</si>
  <si>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</si>
  <si>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</si>
  <si>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</si>
  <si>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</si>
  <si>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</si>
  <si>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</si>
  <si>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</si>
  <si>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</si>
  <si>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</si>
  <si>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</si>
  <si>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</si>
  <si>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</si>
  <si>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</si>
  <si>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</si>
  <si>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</si>
  <si>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</si>
  <si>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</si>
  <si>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</si>
  <si>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</si>
  <si>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</si>
  <si>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</si>
  <si>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</si>
  <si>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</si>
  <si>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</si>
  <si>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</si>
  <si>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</si>
  <si>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</si>
  <si>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</si>
  <si>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</si>
  <si>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</si>
  <si>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</si>
  <si>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</si>
  <si>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</si>
  <si>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</si>
  <si>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</si>
  <si>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</si>
  <si>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</si>
  <si>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</si>
  <si>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</si>
  <si>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</si>
  <si>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</si>
  <si>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</si>
  <si>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</si>
  <si>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</si>
  <si>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</si>
  <si>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</si>
  <si>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</si>
  <si>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</si>
  <si>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</si>
  <si>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</si>
  <si>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</si>
  <si>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</si>
  <si>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</si>
  <si>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</si>
  <si>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</si>
  <si>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</si>
  <si>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</si>
  <si>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</si>
  <si>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</si>
  <si>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</si>
  <si>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</si>
  <si>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</si>
  <si>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</si>
  <si>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</si>
  <si>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</si>
  <si>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</si>
  <si>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</si>
  <si>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</si>
  <si>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</si>
  <si>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</si>
  <si>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</si>
  <si>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</si>
  <si>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</si>
  <si>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</si>
  <si>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</si>
  <si>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</si>
  <si>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</si>
  <si>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</si>
  <si>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</si>
  <si>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</si>
  <si>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</si>
  <si>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</si>
  <si>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</si>
  <si>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</si>
  <si>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</si>
  <si>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</si>
  <si>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</si>
  <si>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</si>
  <si>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</si>
  <si>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</si>
  <si>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</si>
  <si>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</si>
  <si>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</si>
  <si>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</si>
  <si>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</si>
  <si>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</si>
  <si>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</si>
  <si>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</si>
  <si>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</si>
  <si>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</si>
  <si>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</si>
  <si>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</si>
  <si>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</si>
  <si>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</si>
  <si>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</si>
  <si>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</si>
  <si>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</si>
  <si>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</si>
  <si>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</si>
  <si>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</si>
  <si>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</si>
  <si>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</si>
  <si>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</si>
  <si>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</si>
  <si>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</si>
  <si>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</si>
  <si>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</si>
  <si>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</si>
  <si>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</si>
  <si>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</si>
  <si>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</si>
  <si>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</si>
  <si>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</si>
  <si>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</si>
  <si>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</si>
  <si>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</si>
  <si>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</si>
  <si>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</si>
  <si>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</si>
  <si>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</si>
  <si>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</si>
  <si>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</si>
  <si>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</si>
  <si>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</si>
  <si>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</si>
  <si>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</si>
  <si>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</si>
  <si>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</si>
  <si>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</si>
  <si>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</si>
  <si>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</si>
  <si>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</si>
  <si>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</si>
  <si>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</si>
  <si>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</si>
  <si>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</si>
  <si>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</si>
  <si>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</si>
  <si>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</si>
  <si>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</si>
  <si>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</si>
  <si>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</si>
  <si>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</si>
  <si>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</si>
  <si>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</si>
  <si>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</si>
  <si>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</si>
  <si>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</si>
  <si>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</si>
  <si>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</si>
  <si>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</si>
  <si>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</si>
  <si>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</si>
  <si>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</si>
  <si>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</si>
  <si>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</si>
  <si>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</si>
  <si>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</si>
  <si>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</si>
  <si>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</si>
  <si>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</si>
  <si>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</si>
  <si>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</si>
  <si>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</si>
  <si>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</si>
  <si>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</si>
  <si>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</si>
  <si>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</si>
  <si>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</si>
  <si>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</si>
  <si>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</si>
  <si>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</si>
  <si>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</si>
  <si>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</si>
  <si>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</si>
  <si>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</si>
  <si>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</si>
  <si>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</si>
  <si>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</si>
  <si>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</si>
  <si>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</si>
  <si>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</si>
  <si>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</si>
  <si>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</si>
  <si>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</si>
  <si>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</si>
  <si>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</si>
  <si>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</si>
  <si>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</si>
  <si>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</si>
  <si>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</si>
  <si>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</si>
  <si>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</si>
  <si>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</si>
  <si>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</si>
  <si>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</si>
  <si>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</si>
  <si>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</si>
  <si>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</si>
  <si>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</si>
  <si>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</si>
  <si>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</si>
  <si>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</si>
  <si>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</si>
  <si>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</si>
  <si>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</si>
  <si>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</si>
  <si>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</si>
  <si>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</si>
  <si>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</si>
  <si>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</si>
  <si>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</si>
  <si>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</si>
  <si>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</si>
  <si>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</si>
  <si>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</si>
  <si>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</si>
  <si>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</si>
  <si>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</si>
  <si>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</si>
  <si>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</si>
  <si>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</si>
  <si>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</si>
  <si>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</si>
  <si>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</si>
  <si>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</si>
  <si>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</si>
  <si>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</si>
  <si>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</si>
  <si>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</si>
  <si>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</si>
  <si>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</si>
  <si>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</si>
  <si>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</si>
  <si>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</si>
  <si>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</si>
  <si>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</si>
  <si>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</si>
  <si>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</si>
  <si>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</si>
  <si>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</si>
  <si>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</si>
  <si>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</si>
  <si>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</si>
  <si>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</si>
  <si>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</si>
  <si>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</si>
  <si>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</si>
  <si>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</si>
  <si>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</si>
  <si>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</si>
  <si>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</si>
  <si>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</si>
  <si>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</si>
  <si>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</si>
  <si>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</si>
  <si>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</si>
  <si>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</si>
  <si>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</si>
  <si>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</si>
  <si>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</si>
  <si>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</si>
  <si>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</si>
  <si>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</si>
  <si>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</si>
  <si>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</si>
  <si>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</si>
  <si>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</si>
  <si>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</si>
  <si>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</si>
  <si>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</si>
  <si>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</si>
  <si>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</si>
  <si>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</si>
  <si>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</si>
  <si>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</si>
  <si>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</si>
  <si>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</si>
  <si>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</si>
  <si>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</si>
  <si>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</si>
  <si>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</si>
  <si>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</si>
  <si>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</si>
  <si>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</si>
  <si>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</si>
  <si>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</si>
  <si>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</si>
  <si>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</si>
  <si>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</si>
  <si>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</si>
  <si>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</si>
  <si>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</si>
  <si>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</si>
  <si>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</si>
  <si>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</si>
  <si>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</si>
  <si>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</si>
  <si>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</si>
  <si>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</si>
  <si>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</si>
  <si>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</si>
  <si>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</si>
  <si>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</si>
  <si>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</si>
  <si>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</si>
  <si>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</si>
  <si>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</si>
  <si>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</si>
  <si>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</si>
  <si>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</si>
  <si>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</si>
  <si>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</si>
  <si>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</si>
  <si>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</si>
  <si>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</si>
  <si>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</si>
  <si>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</si>
  <si>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</si>
  <si>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</si>
  <si>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</si>
  <si>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</si>
  <si>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</si>
  <si>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</si>
  <si>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</si>
  <si>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</si>
  <si>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</si>
  <si>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</si>
  <si>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</si>
  <si>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</si>
  <si>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</si>
  <si>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</si>
  <si>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</si>
  <si>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</si>
  <si>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</si>
  <si>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</si>
  <si>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</si>
  <si>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</si>
  <si>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</si>
  <si>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</si>
  <si>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</si>
  <si>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</si>
  <si>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</si>
  <si>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</si>
  <si>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</si>
  <si>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</si>
  <si>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</si>
  <si>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</si>
  <si>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</si>
  <si>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</si>
  <si>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</si>
  <si>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</si>
  <si>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</si>
  <si>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</si>
  <si>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</si>
  <si>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</si>
  <si>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</si>
  <si>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</si>
  <si>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</si>
  <si>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</si>
  <si>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</si>
  <si>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</si>
  <si>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</si>
  <si>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</si>
  <si>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</si>
  <si>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</si>
  <si>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</si>
  <si>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</si>
  <si>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</si>
  <si>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</si>
  <si>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</si>
  <si>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</si>
  <si>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</si>
  <si>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</si>
  <si>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</si>
  <si>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</si>
  <si>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</si>
  <si>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</si>
  <si>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</si>
  <si>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</si>
  <si>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</si>
  <si>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</si>
  <si>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</si>
  <si>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</si>
  <si>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</si>
  <si>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</si>
  <si>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</si>
  <si>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</si>
  <si>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</si>
  <si>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</si>
  <si>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</si>
  <si>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</si>
  <si>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</si>
  <si>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</si>
  <si>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</si>
  <si>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</si>
  <si>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</si>
  <si>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</si>
  <si>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</si>
  <si>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</si>
  <si>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</si>
  <si>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</si>
  <si>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</si>
  <si>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</si>
  <si>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</si>
  <si>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</si>
  <si>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</si>
  <si>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</si>
  <si>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</si>
  <si>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</si>
  <si>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</si>
  <si>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</si>
  <si>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</si>
  <si>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</si>
  <si>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</si>
  <si>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</si>
  <si>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</si>
  <si>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</si>
  <si>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</si>
  <si>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</si>
  <si>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</si>
  <si>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</si>
  <si>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</si>
  <si>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</si>
  <si>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</si>
  <si>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</si>
  <si>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</si>
  <si>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</si>
  <si>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</si>
  <si>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</si>
  <si>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</si>
  <si>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</si>
  <si>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</si>
  <si>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</si>
  <si>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</si>
  <si>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</si>
  <si>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</si>
  <si>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</si>
  <si>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</si>
  <si>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</si>
  <si>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</si>
  <si>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</si>
  <si>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</si>
  <si>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</si>
  <si>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</si>
  <si>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</si>
  <si>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</si>
  <si>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</si>
  <si>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</si>
  <si>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</si>
  <si>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</si>
  <si>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</si>
  <si>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</si>
  <si>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</si>
  <si>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</si>
  <si>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</si>
  <si>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</si>
  <si>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</si>
  <si>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</si>
  <si>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</si>
  <si>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</si>
  <si>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</si>
  <si>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</si>
  <si>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</si>
  <si>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</si>
  <si>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</si>
  <si>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</si>
  <si>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</si>
  <si>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</si>
  <si>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</si>
  <si>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</si>
  <si>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</si>
  <si>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</si>
  <si>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</si>
  <si>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</si>
  <si>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</si>
  <si>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</si>
  <si>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</si>
  <si>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</si>
  <si>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</si>
  <si>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</si>
  <si>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</si>
  <si>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</si>
  <si>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</si>
  <si>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</si>
  <si>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</si>
  <si>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</si>
  <si>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</si>
  <si>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</si>
  <si>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</si>
  <si>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</si>
  <si>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</si>
  <si>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</si>
  <si>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</si>
  <si>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</si>
  <si>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</si>
  <si>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</si>
  <si>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</si>
  <si>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</si>
  <si>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</si>
  <si>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</si>
  <si>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</si>
  <si>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</si>
  <si>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</si>
  <si>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</si>
  <si>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</si>
  <si>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</si>
  <si>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</si>
  <si>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</si>
  <si>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</si>
  <si>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</si>
  <si>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</si>
  <si>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</si>
  <si>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</si>
  <si>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</si>
  <si>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</si>
  <si>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</si>
  <si>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</si>
  <si>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</si>
  <si>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</si>
  <si>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</si>
  <si>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</si>
  <si>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</si>
  <si>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</si>
  <si>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</si>
  <si>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</si>
  <si>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</si>
  <si>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</si>
  <si>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</si>
  <si>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</si>
  <si>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</si>
  <si>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</si>
  <si>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</si>
  <si>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</si>
  <si>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</si>
  <si>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</si>
  <si>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</si>
  <si>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</si>
  <si>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</si>
  <si>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</si>
  <si>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</si>
  <si>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</si>
  <si>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</si>
  <si>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</si>
  <si>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</si>
  <si>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</si>
  <si>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</si>
  <si>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</si>
  <si>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</si>
  <si>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</si>
  <si>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</si>
  <si>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</si>
  <si>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</si>
  <si>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</si>
  <si>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</si>
  <si>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</si>
  <si>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</si>
  <si>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</si>
  <si>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</si>
  <si>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</si>
  <si>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</si>
  <si>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</si>
  <si>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</si>
  <si>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</si>
  <si>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</si>
  <si>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</si>
  <si>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</si>
  <si>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</si>
  <si>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</si>
  <si>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</si>
  <si>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</si>
  <si>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</si>
  <si>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</si>
  <si>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</si>
  <si>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</si>
  <si>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</si>
  <si>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</si>
  <si>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</si>
  <si>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</si>
  <si>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</si>
  <si>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</si>
  <si>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</si>
  <si>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</si>
  <si>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</si>
  <si>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</si>
  <si>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</si>
  <si>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</si>
  <si>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</si>
  <si>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</si>
  <si>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</si>
  <si>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</si>
  <si>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</si>
  <si>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</si>
  <si>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</si>
  <si>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</si>
  <si>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</si>
  <si>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</si>
  <si>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</si>
  <si>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</si>
  <si>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</si>
  <si>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</si>
  <si>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</si>
  <si>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</si>
  <si>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</si>
  <si>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</si>
  <si>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</si>
  <si>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</si>
  <si>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</si>
  <si>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</si>
  <si>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</si>
  <si>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</si>
  <si>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</si>
  <si>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</si>
  <si>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</si>
  <si>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</si>
  <si>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</si>
  <si>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</si>
  <si>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</si>
  <si>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</si>
  <si>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</si>
  <si>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</si>
  <si>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</si>
  <si>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</si>
  <si>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</si>
  <si>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</si>
  <si>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</si>
  <si>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</si>
  <si>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</si>
  <si>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</si>
  <si>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</si>
  <si>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</si>
  <si>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</si>
  <si>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</si>
  <si>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</si>
  <si>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</si>
  <si>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</si>
  <si>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</si>
  <si>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</si>
  <si>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</si>
  <si>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</si>
  <si>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</si>
  <si>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</si>
  <si>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</si>
  <si>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</si>
  <si>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</si>
  <si>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</si>
  <si>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</si>
  <si>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</si>
  <si>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</si>
  <si>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</si>
  <si>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</si>
  <si>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</si>
  <si>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</si>
  <si>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</si>
  <si>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</si>
  <si>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</si>
  <si>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</si>
  <si>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</si>
  <si>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</si>
  <si>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</si>
  <si>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</si>
  <si>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</si>
  <si>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</si>
  <si>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</si>
  <si>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</si>
  <si>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</si>
  <si>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</si>
  <si>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</si>
  <si>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</si>
  <si>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</si>
  <si>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</si>
  <si>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</si>
  <si>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</si>
  <si>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</si>
  <si>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</si>
  <si>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</si>
  <si>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</si>
  <si>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</si>
  <si>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</si>
  <si>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</si>
  <si>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</si>
  <si>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</si>
  <si>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</si>
  <si>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</si>
  <si>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</si>
  <si>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</si>
  <si>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</si>
  <si>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</si>
  <si>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</si>
  <si>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</si>
  <si>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</si>
  <si>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</si>
  <si>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</si>
  <si>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</si>
  <si>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</si>
  <si>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</si>
  <si>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</si>
  <si>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</si>
  <si>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</si>
  <si>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</si>
  <si>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</si>
  <si>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</si>
  <si>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</si>
  <si>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</si>
  <si>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</si>
  <si>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</si>
  <si>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</si>
  <si>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</si>
  <si>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</si>
  <si>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</si>
  <si>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</si>
  <si>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</si>
  <si>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</si>
  <si>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</si>
  <si>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</si>
  <si>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</si>
  <si>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</si>
  <si>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</si>
  <si>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</si>
  <si>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</si>
  <si>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</si>
  <si>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</si>
  <si>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</si>
  <si>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</si>
  <si>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</si>
  <si>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</si>
  <si>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</si>
  <si>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</si>
  <si>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</si>
  <si>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</si>
  <si>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</si>
  <si>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</si>
  <si>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</si>
  <si>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</si>
  <si>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</si>
  <si>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</si>
  <si>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</si>
  <si>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</si>
  <si>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</si>
  <si>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</si>
  <si>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</si>
  <si>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</si>
  <si>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</si>
  <si>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</si>
  <si>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</si>
  <si>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</si>
  <si>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</si>
  <si>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</si>
  <si>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</si>
  <si>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</si>
  <si>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</si>
  <si>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</si>
  <si>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</si>
  <si>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</si>
  <si>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</si>
  <si>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</si>
  <si>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</si>
  <si>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</si>
  <si>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</si>
  <si>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</si>
  <si>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</si>
  <si>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</si>
  <si>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</si>
  <si>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</si>
  <si>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</si>
  <si>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</si>
  <si>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</si>
  <si>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</si>
  <si>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</si>
  <si>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</si>
  <si>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</si>
  <si>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</si>
  <si>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</si>
  <si>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</si>
  <si>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</si>
  <si>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</si>
  <si>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</si>
  <si>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</si>
  <si>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</si>
  <si>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</si>
  <si>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</si>
  <si>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</si>
  <si>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</si>
  <si>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</si>
  <si>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</si>
  <si>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</si>
  <si>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</si>
  <si>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</si>
  <si>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</si>
  <si>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</si>
  <si>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</si>
  <si>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</si>
  <si>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</si>
  <si>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</si>
  <si>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</si>
  <si>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</si>
  <si>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</si>
  <si>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</si>
  <si>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</si>
  <si>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</si>
  <si>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</si>
  <si>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</si>
  <si>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</si>
  <si>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</si>
  <si>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</si>
  <si>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</si>
  <si>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</si>
  <si>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</si>
  <si>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</si>
  <si>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</si>
  <si>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</si>
  <si>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</si>
  <si>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</si>
  <si>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</si>
  <si>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</si>
  <si>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</si>
  <si>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</si>
  <si>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</si>
  <si>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</si>
  <si>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</si>
  <si>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</si>
  <si>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</si>
  <si>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</si>
  <si>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</si>
  <si>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</si>
  <si>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</si>
  <si>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</si>
  <si>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</si>
  <si>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</si>
  <si>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</si>
  <si>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</si>
  <si>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</si>
  <si>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</si>
  <si>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</si>
  <si>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</si>
  <si>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</si>
  <si>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</si>
  <si>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</si>
  <si>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</si>
  <si>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</si>
  <si>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</si>
  <si>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</si>
  <si>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</si>
  <si>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</si>
  <si>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</si>
  <si>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</si>
  <si>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</si>
  <si>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</si>
  <si>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</si>
  <si>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</si>
  <si>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</si>
  <si>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</si>
  <si>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</si>
  <si>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</si>
  <si>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</si>
  <si>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</si>
  <si>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</si>
  <si>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</si>
  <si>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</si>
  <si>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</si>
  <si>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</si>
  <si>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</si>
  <si>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</si>
  <si>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</si>
  <si>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</si>
  <si>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</si>
  <si>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</si>
  <si>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</si>
  <si>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</si>
  <si>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</si>
  <si>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</si>
  <si>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</si>
  <si>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</si>
  <si>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</si>
  <si>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</si>
  <si>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</si>
  <si>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</si>
  <si>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</si>
  <si>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</si>
  <si>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</si>
  <si>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</si>
  <si>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</si>
  <si>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</si>
  <si>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</si>
  <si>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</si>
  <si>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</si>
  <si>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</si>
  <si>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</si>
  <si>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</si>
  <si>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</si>
  <si>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</si>
  <si>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</si>
  <si>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</si>
  <si>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</si>
  <si>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</si>
  <si>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</si>
  <si>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</si>
  <si>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</si>
  <si>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</si>
  <si>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</si>
  <si>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</si>
  <si>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</si>
  <si>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</si>
  <si>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</si>
  <si>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</si>
  <si>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</si>
  <si>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</si>
  <si>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</si>
  <si>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</si>
  <si>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</si>
  <si>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</si>
  <si>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</si>
  <si>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</si>
  <si>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</si>
  <si>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</si>
  <si>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</si>
  <si>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</si>
  <si>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</si>
  <si>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</si>
  <si>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</si>
  <si>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</si>
  <si>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</si>
  <si>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</si>
  <si>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</si>
  <si>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</si>
  <si>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</si>
  <si>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</si>
  <si>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</si>
  <si>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</si>
  <si>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</si>
  <si>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</si>
  <si>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</si>
  <si>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</si>
  <si>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</si>
  <si>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</si>
  <si>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</si>
  <si>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</si>
  <si>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</si>
  <si>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</si>
  <si>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</si>
  <si>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</si>
  <si>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</si>
  <si>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</si>
  <si>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</si>
  <si>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</si>
  <si>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</si>
  <si>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</si>
  <si>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</si>
  <si>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</si>
  <si>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</si>
  <si>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</si>
  <si>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</si>
  <si>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</si>
  <si>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</si>
  <si>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</si>
  <si>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</si>
  <si>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</si>
  <si>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</si>
  <si>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</si>
  <si>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</si>
  <si>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</si>
  <si>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</si>
  <si>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</si>
  <si>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</si>
  <si>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</si>
  <si>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</si>
  <si>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</si>
  <si>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</si>
  <si>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</si>
  <si>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</si>
  <si>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</si>
  <si>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</si>
  <si>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</si>
  <si>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</si>
  <si>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</si>
  <si>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</si>
  <si>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</si>
  <si>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</si>
  <si>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</si>
  <si>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</si>
  <si>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</si>
  <si>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</si>
  <si>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</si>
  <si>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</si>
  <si>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</si>
  <si>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</si>
  <si>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</si>
  <si>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</si>
  <si>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</si>
  <si>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</si>
  <si>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</si>
  <si>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</si>
  <si>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</si>
  <si>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</si>
  <si>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</si>
  <si>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</si>
  <si>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</si>
  <si>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</si>
  <si>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</si>
  <si>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</si>
  <si>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</si>
  <si>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</si>
  <si>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</si>
  <si>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</si>
  <si>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</si>
  <si>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</si>
  <si>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</si>
  <si>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</si>
  <si>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</si>
  <si>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</si>
  <si>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</si>
  <si>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</si>
  <si>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</si>
  <si>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</si>
  <si>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</si>
  <si>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</si>
  <si>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</si>
  <si>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</si>
  <si>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</si>
  <si>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</si>
  <si>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</si>
  <si>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</si>
  <si>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</si>
  <si>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</si>
  <si>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</si>
  <si>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</si>
  <si>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</si>
  <si>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</si>
  <si>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</si>
  <si>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</si>
  <si>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</si>
  <si>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</si>
  <si>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</si>
  <si>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</si>
  <si>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</si>
  <si>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</si>
  <si>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</si>
  <si>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</si>
  <si>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</si>
  <si>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</si>
  <si>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</si>
  <si>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</si>
  <si>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</si>
  <si>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</si>
  <si>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</si>
  <si>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</si>
  <si>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</si>
  <si>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</si>
  <si>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</si>
  <si>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</si>
  <si>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</si>
  <si>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</si>
  <si>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</si>
  <si>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</si>
  <si>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</si>
  <si>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</si>
  <si>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</si>
  <si>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</si>
  <si>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</si>
  <si>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</si>
  <si>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</si>
  <si>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</si>
  <si>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</si>
  <si>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</si>
  <si>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</si>
  <si>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</si>
  <si>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</si>
  <si>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</si>
  <si>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</si>
  <si>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</si>
  <si>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</si>
  <si>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</si>
  <si>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</si>
  <si>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</si>
  <si>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</si>
  <si>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</si>
  <si>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</si>
  <si>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</si>
  <si>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</si>
  <si>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</si>
  <si>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</si>
  <si>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</si>
  <si>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</si>
  <si>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</si>
  <si>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</si>
  <si>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</si>
  <si>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</si>
  <si>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</si>
  <si>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</si>
  <si>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</si>
  <si>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</si>
  <si>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</si>
  <si>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</si>
  <si>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</si>
  <si>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</si>
  <si>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</si>
  <si>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</si>
  <si>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</si>
  <si>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</si>
  <si>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</si>
  <si>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</si>
  <si>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</si>
  <si>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</si>
  <si>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</si>
  <si>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</si>
  <si>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</si>
  <si>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</si>
  <si>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</si>
  <si>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</si>
  <si>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</si>
  <si>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</si>
  <si>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</si>
  <si>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</si>
  <si>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</si>
  <si>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</si>
  <si>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</si>
  <si>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</si>
  <si>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</si>
  <si>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</si>
  <si>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</si>
  <si>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</si>
  <si>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</si>
  <si>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</si>
  <si>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</si>
  <si>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</si>
  <si>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</si>
  <si>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</si>
  <si>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</si>
  <si>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</si>
  <si>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</si>
  <si>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</si>
  <si>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</si>
  <si>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</si>
  <si>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</si>
  <si>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</si>
  <si>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</si>
  <si>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</si>
  <si>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</si>
  <si>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</si>
  <si>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</si>
  <si>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</si>
  <si>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</si>
  <si>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</si>
  <si>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</si>
  <si>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</si>
  <si>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</si>
  <si>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</si>
  <si>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</si>
  <si>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</si>
  <si>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</si>
  <si>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</si>
  <si>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</si>
  <si>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</si>
  <si>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</si>
  <si>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</si>
  <si>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</si>
  <si>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</si>
  <si>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</si>
  <si>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</si>
  <si>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</si>
  <si>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</si>
  <si>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</si>
  <si>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</si>
  <si>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</si>
  <si>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</si>
  <si>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</si>
  <si>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</si>
  <si>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</si>
  <si>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</si>
  <si>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</si>
  <si>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</si>
  <si>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</si>
  <si>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</si>
  <si>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</si>
  <si>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</si>
  <si>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</si>
  <si>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</si>
  <si>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</si>
  <si>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</si>
  <si>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</si>
  <si>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</si>
  <si>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</si>
  <si>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</si>
  <si>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</si>
  <si>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</si>
  <si>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</si>
  <si>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</si>
  <si>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</si>
  <si>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</si>
  <si>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</si>
  <si>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</si>
  <si>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</si>
  <si>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</si>
  <si>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</si>
  <si>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</si>
  <si>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</si>
  <si>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</si>
  <si>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</si>
  <si>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</si>
  <si>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</si>
  <si>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</si>
  <si>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</si>
  <si>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</si>
  <si>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</si>
  <si>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</si>
  <si>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</si>
  <si>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</si>
  <si>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</si>
  <si>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</si>
  <si>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</si>
  <si>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</si>
  <si>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</si>
  <si>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</si>
  <si>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</si>
  <si>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</si>
  <si>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</si>
  <si>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</si>
  <si>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</si>
  <si>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</si>
  <si>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</si>
  <si>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</si>
  <si>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</si>
  <si>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</si>
  <si>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</si>
  <si>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</si>
  <si>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</si>
  <si>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</si>
  <si>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</si>
  <si>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</si>
  <si>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</si>
  <si>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</si>
  <si>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</si>
  <si>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</si>
  <si>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</si>
  <si>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</si>
  <si>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</si>
  <si>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</si>
  <si>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</si>
  <si>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</si>
  <si>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</si>
  <si>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</si>
  <si>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</si>
  <si>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</si>
  <si>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</si>
  <si>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</si>
  <si>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</si>
  <si>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</si>
  <si>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</si>
  <si>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</si>
  <si>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</si>
  <si>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</si>
  <si>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</si>
  <si>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</si>
  <si>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</si>
  <si>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</si>
  <si>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</si>
  <si>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</si>
  <si>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</si>
  <si>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</si>
  <si>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</si>
  <si>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</si>
  <si>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</si>
  <si>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</si>
  <si>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</si>
  <si>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</si>
  <si>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</si>
  <si>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</si>
  <si>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</si>
  <si>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</si>
  <si>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</si>
  <si>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</si>
  <si>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</si>
  <si>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</si>
  <si>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</si>
  <si>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</si>
  <si>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</si>
  <si>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</si>
  <si>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</si>
  <si>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</si>
  <si>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</si>
  <si>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</si>
  <si>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</si>
  <si>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</si>
  <si>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</si>
  <si>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</si>
  <si>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</si>
  <si>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</si>
  <si>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</si>
  <si>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</si>
  <si>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</si>
  <si>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</si>
  <si>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</si>
  <si>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</si>
  <si>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</si>
  <si>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</si>
  <si>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</si>
  <si>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</si>
  <si>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</si>
  <si>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</si>
  <si>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</si>
  <si>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</si>
  <si>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</si>
  <si>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</si>
  <si>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</si>
  <si>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</si>
  <si>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</si>
  <si>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</si>
  <si>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</si>
  <si>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</si>
  <si>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</si>
  <si>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</si>
  <si>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</si>
  <si>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</si>
  <si>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</si>
  <si>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</si>
  <si>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</si>
  <si>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</si>
  <si>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</si>
  <si>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</si>
  <si>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</si>
  <si>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</si>
  <si>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</si>
  <si>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</si>
  <si>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</si>
  <si>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</si>
  <si>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</si>
  <si>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</si>
  <si>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</si>
  <si>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</si>
  <si>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</si>
  <si>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</si>
  <si>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</si>
  <si>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</si>
  <si>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</si>
  <si>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</si>
  <si>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</si>
  <si>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</si>
  <si>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</si>
  <si>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</si>
  <si>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</si>
  <si>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</si>
  <si>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</si>
  <si>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</si>
  <si>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</si>
  <si>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</si>
  <si>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</si>
  <si>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</si>
  <si>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</si>
  <si>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</si>
  <si>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</si>
  <si>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</si>
  <si>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</si>
  <si>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</si>
  <si>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</si>
  <si>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</si>
  <si>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</si>
  <si>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</si>
  <si>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</si>
  <si>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</si>
  <si>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</si>
  <si>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</si>
  <si>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</si>
  <si>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</si>
  <si>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</si>
  <si>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</si>
  <si>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</si>
  <si>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</si>
  <si>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</si>
  <si>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</si>
  <si>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</si>
  <si>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</si>
  <si>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</si>
  <si>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</si>
  <si>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</si>
  <si>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</si>
  <si>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</si>
  <si>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</si>
  <si>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</si>
  <si>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</si>
  <si>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</si>
  <si>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</si>
  <si>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</si>
  <si>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</si>
  <si>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</si>
  <si>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</si>
  <si>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</si>
  <si>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</si>
  <si>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</si>
  <si>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</si>
  <si>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</si>
  <si>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</si>
  <si>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</si>
  <si>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</si>
  <si>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</si>
  <si>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</si>
  <si>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</si>
  <si>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</si>
  <si>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</si>
  <si>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</si>
  <si>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</si>
  <si>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</si>
  <si>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</si>
  <si>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</si>
  <si>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</si>
  <si>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</si>
  <si>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</si>
  <si>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</si>
  <si>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</si>
  <si>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</si>
  <si>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</si>
  <si>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</si>
  <si>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</si>
  <si>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</si>
  <si>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</si>
  <si>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</si>
  <si>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</si>
  <si>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</si>
  <si>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</si>
  <si>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</si>
  <si>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</si>
  <si>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</si>
  <si>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</si>
  <si>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</si>
  <si>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</si>
  <si>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</si>
  <si>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</si>
  <si>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</si>
  <si>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</si>
  <si>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</si>
  <si>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</si>
  <si>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</si>
  <si>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</si>
  <si>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</si>
  <si>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</si>
  <si>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</si>
  <si>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</si>
  <si>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</si>
  <si>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</si>
  <si>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</si>
  <si>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</si>
  <si>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</si>
  <si>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</si>
  <si>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</si>
  <si>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</si>
  <si>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</si>
  <si>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</si>
  <si>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</si>
  <si>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</si>
  <si>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</si>
  <si>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</si>
  <si>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</si>
  <si>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</si>
  <si>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</si>
  <si>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</si>
  <si>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</si>
  <si>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</si>
  <si>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</si>
  <si>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</si>
  <si>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</si>
  <si>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</si>
  <si>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</si>
  <si>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</si>
  <si>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</si>
  <si>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</si>
  <si>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</si>
  <si>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</si>
  <si>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</si>
  <si>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</si>
  <si>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</si>
  <si>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</si>
  <si>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</si>
  <si>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</si>
  <si>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</si>
  <si>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</si>
  <si>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</si>
  <si>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</si>
  <si>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</si>
  <si>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</si>
  <si>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</si>
  <si>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</si>
  <si>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</si>
  <si>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</si>
  <si>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</si>
  <si>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</si>
  <si>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</si>
  <si>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</si>
  <si>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</si>
  <si>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</si>
  <si>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</si>
  <si>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</si>
  <si>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</si>
  <si>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</si>
  <si>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</si>
  <si>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</si>
  <si>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</si>
  <si>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</si>
  <si>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</si>
  <si>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</si>
  <si>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</si>
  <si>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</si>
  <si>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</si>
  <si>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</si>
  <si>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</si>
  <si>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</si>
  <si>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</si>
  <si>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</si>
  <si>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</si>
  <si>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</si>
  <si>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</si>
  <si>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</si>
  <si>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</si>
  <si>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</si>
  <si>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</si>
  <si>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</si>
  <si>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</si>
  <si>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</si>
  <si>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</si>
  <si>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</si>
  <si>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</si>
  <si>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</si>
  <si>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</si>
  <si>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</si>
  <si>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</si>
  <si>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</si>
  <si>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</si>
  <si>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</si>
  <si>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</si>
  <si>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</si>
  <si>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</si>
  <si>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</si>
  <si>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</si>
  <si>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</si>
  <si>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</si>
  <si>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</si>
  <si>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</si>
  <si>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</si>
  <si>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</si>
  <si>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</si>
  <si>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</si>
  <si>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</si>
  <si>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</si>
  <si>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</si>
  <si>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</si>
  <si>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</si>
  <si>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</si>
  <si>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</si>
  <si>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</si>
  <si>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</si>
  <si>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</si>
  <si>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</si>
  <si>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</si>
  <si>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</si>
  <si>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</si>
  <si>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</si>
  <si>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</si>
  <si>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</si>
  <si>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</si>
  <si>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</si>
  <si>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</si>
  <si>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</si>
  <si>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</si>
  <si>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</si>
  <si>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</si>
  <si>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</si>
  <si>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</si>
  <si>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</si>
  <si>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</si>
  <si>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</si>
  <si>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</si>
  <si>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</si>
  <si>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</si>
  <si>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</si>
  <si>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</si>
  <si>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</si>
  <si>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</si>
  <si>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</si>
  <si>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</si>
  <si>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</si>
  <si>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</si>
  <si>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</si>
  <si>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</si>
  <si>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</si>
  <si>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</si>
  <si>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</si>
  <si>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</si>
  <si>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</si>
  <si>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</si>
  <si>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</si>
  <si>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</si>
  <si>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</si>
  <si>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</si>
  <si>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</si>
  <si>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</si>
  <si>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</si>
  <si>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</si>
  <si>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</si>
  <si>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</si>
  <si>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</si>
  <si>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</si>
  <si>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</si>
  <si>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</si>
  <si>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</si>
  <si>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</si>
  <si>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</si>
  <si>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</si>
  <si>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</si>
  <si>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</si>
  <si>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</si>
  <si>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</si>
  <si>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</si>
  <si>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</si>
  <si>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</si>
  <si>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</si>
  <si>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</si>
  <si>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</si>
  <si>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</si>
  <si>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</si>
  <si>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</si>
  <si>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</si>
  <si>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</si>
  <si>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</si>
  <si>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</si>
  <si>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</si>
  <si>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</si>
  <si>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</si>
  <si>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</si>
  <si>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</si>
  <si>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</si>
  <si>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</si>
  <si>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</si>
  <si>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</si>
  <si>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</si>
  <si>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</si>
  <si>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</si>
  <si>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</si>
  <si>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</si>
  <si>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</si>
  <si>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</si>
  <si>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</si>
  <si>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</si>
  <si>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</si>
  <si>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</si>
  <si>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</si>
  <si>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</si>
  <si>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</si>
  <si>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</si>
  <si>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</si>
  <si>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</si>
  <si>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</si>
  <si>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</si>
  <si>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</si>
  <si>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</si>
  <si>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</si>
  <si>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</si>
  <si>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</si>
  <si>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</si>
  <si>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</si>
  <si>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</si>
  <si>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</si>
  <si>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</si>
  <si>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</si>
  <si>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</si>
  <si>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</si>
  <si>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</si>
  <si>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</si>
  <si>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</si>
  <si>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</si>
  <si>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</si>
  <si>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</si>
  <si>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</si>
  <si>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</si>
  <si>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</si>
  <si>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</si>
  <si>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</si>
  <si>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</si>
  <si>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</si>
  <si>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</si>
  <si>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</si>
  <si>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</si>
  <si>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</si>
  <si>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</si>
  <si>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</si>
  <si>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</si>
  <si>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</si>
  <si>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</si>
  <si>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</si>
  <si>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</si>
  <si>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</si>
  <si>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</si>
  <si>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</si>
  <si>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</si>
  <si>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</si>
  <si>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</si>
  <si>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</si>
  <si>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</si>
  <si>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</si>
  <si>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</si>
  <si>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</si>
  <si>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</si>
  <si>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</si>
  <si>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</si>
  <si>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</si>
  <si>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</si>
  <si>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</si>
  <si>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</si>
  <si>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</si>
  <si>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</si>
  <si>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</si>
  <si>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</si>
  <si>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</si>
  <si>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</si>
  <si>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</si>
  <si>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</si>
  <si>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</si>
  <si>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</si>
  <si>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</si>
  <si>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</si>
  <si>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</si>
  <si>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</si>
  <si>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</si>
  <si>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</si>
  <si>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</si>
  <si>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</si>
  <si>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</si>
  <si>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</si>
  <si>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</si>
  <si>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</si>
  <si>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</si>
  <si>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</si>
  <si>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</si>
  <si>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</si>
  <si>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</si>
  <si>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</si>
  <si>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</si>
  <si>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</si>
  <si>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</si>
  <si>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</si>
  <si>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</si>
  <si>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</si>
  <si>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</si>
  <si>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</si>
  <si>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</si>
  <si>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</si>
  <si>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</si>
  <si>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</si>
  <si>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</si>
  <si>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</si>
  <si>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</si>
  <si>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</si>
  <si>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</si>
  <si>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</si>
  <si>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</si>
  <si>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</si>
  <si>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</si>
  <si>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</si>
  <si>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</si>
  <si>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</si>
  <si>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</si>
  <si>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</si>
  <si>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</si>
  <si>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</si>
  <si>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</si>
  <si>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</si>
  <si>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</si>
  <si>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</si>
  <si>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</si>
  <si>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</si>
  <si>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</si>
  <si>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</si>
  <si>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</si>
  <si>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</si>
  <si>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</si>
  <si>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</si>
  <si>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</si>
  <si>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</si>
  <si>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</si>
  <si>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</si>
  <si>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</si>
  <si>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</si>
  <si>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</si>
  <si>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</si>
  <si>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</si>
  <si>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</si>
  <si>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</si>
  <si>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</si>
  <si>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</si>
  <si>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</si>
  <si>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</si>
  <si>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</si>
  <si>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</si>
  <si>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</si>
  <si>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</si>
  <si>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</si>
  <si>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</si>
  <si>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</si>
  <si>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</si>
  <si>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</si>
  <si>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</si>
  <si>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</si>
  <si>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</si>
  <si>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</si>
  <si>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</si>
  <si>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</si>
  <si>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</si>
  <si>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</si>
  <si>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</si>
  <si>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</si>
  <si>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</si>
  <si>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</si>
  <si>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</si>
  <si>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</si>
  <si>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</si>
  <si>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</si>
  <si>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</si>
  <si>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</si>
  <si>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</si>
  <si>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</si>
  <si>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</si>
  <si>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</si>
  <si>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</si>
  <si>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</si>
  <si>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</si>
  <si>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</si>
  <si>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</si>
  <si>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</si>
  <si>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</si>
  <si>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</si>
  <si>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</si>
  <si>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</si>
  <si>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</si>
  <si>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</si>
  <si>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</si>
  <si>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</si>
  <si>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</si>
  <si>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</si>
  <si>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</si>
  <si>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</si>
  <si>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</si>
  <si>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</si>
  <si>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</si>
  <si>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</si>
  <si>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</si>
  <si>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</si>
  <si>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</si>
  <si>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</si>
  <si>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</si>
  <si>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</si>
  <si>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</si>
  <si>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</si>
  <si>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</si>
  <si>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</si>
  <si>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</si>
  <si>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</si>
  <si>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</si>
  <si>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</si>
  <si>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</si>
  <si>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</si>
  <si>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</si>
  <si>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</si>
  <si>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</si>
  <si>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</si>
  <si>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</si>
  <si>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</si>
  <si>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</si>
  <si>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</si>
  <si>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</si>
  <si>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</si>
  <si>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</si>
  <si>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</si>
  <si>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</si>
  <si>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</si>
  <si>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</si>
  <si>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</si>
  <si>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</si>
  <si>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</si>
  <si>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</si>
  <si>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</si>
  <si>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</si>
  <si>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</si>
  <si>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</si>
  <si>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</si>
  <si>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</si>
  <si>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</si>
  <si>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</si>
  <si>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</si>
  <si>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</si>
  <si>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</si>
  <si>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</si>
  <si>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</si>
  <si>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</si>
  <si>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</si>
  <si>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</si>
  <si>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</si>
  <si>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</si>
  <si>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</si>
  <si>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</si>
  <si>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</si>
  <si>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</si>
  <si>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</si>
  <si>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</si>
  <si>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</si>
  <si>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</si>
  <si>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</si>
  <si>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</si>
  <si>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</si>
  <si>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</si>
  <si>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</si>
  <si>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</si>
  <si>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</si>
  <si>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</si>
  <si>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</si>
  <si>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</si>
  <si>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</si>
  <si>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</si>
  <si>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</si>
  <si>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</si>
  <si>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</si>
  <si>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</si>
  <si>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</si>
  <si>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</si>
  <si>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</si>
  <si>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</si>
  <si>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</si>
  <si>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</si>
  <si>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</si>
  <si>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</si>
  <si>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</si>
  <si>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</si>
  <si>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</si>
  <si>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</si>
  <si>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</si>
  <si>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</si>
  <si>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</si>
  <si>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</si>
  <si>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</si>
  <si>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</si>
  <si>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</si>
  <si>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</si>
  <si>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</si>
  <si>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</si>
  <si>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</si>
  <si>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</si>
  <si>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</si>
  <si>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</si>
  <si>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</si>
  <si>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</si>
  <si>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</si>
  <si>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</si>
  <si>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</si>
  <si>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</si>
  <si>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</si>
  <si>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</si>
  <si>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</si>
  <si>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</si>
  <si>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</si>
  <si>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</si>
  <si>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</si>
  <si>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</si>
  <si>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</si>
  <si>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</si>
  <si>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</si>
  <si>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</si>
  <si>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</si>
  <si>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</si>
  <si>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</si>
  <si>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</si>
  <si>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</si>
  <si>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</si>
  <si>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</si>
  <si>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</si>
  <si>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</si>
  <si>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</si>
  <si>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</si>
  <si>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</si>
  <si>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</si>
  <si>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</si>
  <si>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</si>
  <si>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</si>
  <si>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</si>
  <si>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</si>
  <si>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</si>
  <si>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</si>
  <si>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</si>
  <si>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</si>
  <si>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</si>
  <si>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</si>
  <si>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</si>
  <si>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</si>
  <si>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</si>
  <si>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</si>
  <si>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</si>
  <si>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</si>
  <si>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</si>
  <si>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</si>
  <si>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</si>
  <si>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</si>
  <si>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</si>
  <si>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</si>
  <si>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</si>
  <si>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</si>
  <si>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</si>
  <si>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</si>
  <si>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</si>
  <si>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</si>
  <si>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</si>
  <si>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</si>
  <si>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</si>
  <si>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</si>
  <si>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</si>
  <si>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</si>
  <si>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</si>
  <si>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</si>
  <si>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</si>
  <si>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</si>
  <si>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</si>
  <si>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</si>
  <si>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</si>
  <si>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</si>
  <si>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</si>
  <si>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</si>
  <si>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</si>
  <si>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</si>
  <si>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</si>
  <si>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</si>
  <si>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</si>
  <si>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</si>
  <si>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</si>
  <si>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</si>
  <si>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</si>
  <si>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</si>
  <si>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</si>
  <si>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</si>
  <si>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</si>
  <si>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</si>
  <si>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</si>
  <si>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</si>
  <si>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</si>
  <si>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</si>
  <si>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</si>
  <si>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</si>
  <si>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</si>
  <si>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</si>
  <si>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</si>
  <si>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</si>
  <si>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</si>
  <si>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</si>
  <si>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</si>
  <si>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</si>
  <si>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</si>
  <si>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</si>
  <si>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</si>
  <si>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</si>
  <si>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</si>
  <si>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</si>
  <si>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</si>
  <si>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</si>
  <si>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</si>
  <si>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</si>
  <si>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</si>
  <si>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</si>
  <si>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</si>
  <si>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</si>
  <si>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</si>
  <si>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</si>
  <si>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</si>
  <si>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</si>
  <si>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</si>
  <si>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</si>
  <si>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</si>
  <si>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</si>
  <si>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</si>
  <si>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</si>
  <si>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</si>
  <si>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</si>
  <si>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</si>
  <si>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</si>
  <si>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</si>
  <si>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</si>
  <si>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</si>
  <si>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</si>
  <si>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</si>
  <si>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</si>
  <si>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</si>
  <si>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</si>
  <si>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</si>
  <si>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</si>
  <si>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</si>
  <si>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</si>
  <si>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</si>
  <si>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</si>
  <si>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</si>
  <si>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</si>
  <si>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</si>
  <si>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</si>
  <si>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</si>
  <si>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</si>
  <si>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</si>
  <si>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</si>
  <si>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</si>
  <si>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</si>
  <si>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</si>
  <si>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</si>
  <si>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</si>
  <si>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</si>
  <si>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</si>
  <si>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</si>
  <si>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</si>
  <si>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</si>
  <si>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</si>
  <si>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</si>
  <si>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</si>
  <si>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</si>
  <si>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</si>
  <si>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</si>
  <si>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</si>
  <si>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</si>
  <si>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</si>
  <si>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</si>
  <si>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</si>
  <si>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</si>
  <si>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</si>
  <si>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</si>
  <si>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</si>
  <si>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</si>
  <si>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</si>
  <si>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</si>
  <si>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</si>
  <si>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</si>
  <si>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</si>
  <si>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</si>
  <si>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</si>
  <si>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</si>
  <si>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</si>
  <si>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</si>
  <si>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</si>
  <si>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</si>
  <si>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</si>
  <si>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</si>
  <si>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</si>
  <si>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</si>
  <si>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</si>
  <si>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</si>
  <si>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</si>
  <si>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</si>
  <si>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</si>
  <si>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</si>
  <si>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</si>
  <si>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</si>
  <si>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</si>
  <si>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</si>
  <si>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</si>
  <si>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</si>
  <si>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</si>
  <si>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</si>
  <si>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</si>
  <si>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</si>
  <si>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</si>
  <si>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</si>
  <si>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</si>
  <si>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</si>
  <si>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</si>
  <si>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</si>
  <si>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</si>
  <si>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</si>
  <si>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</si>
  <si>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</si>
  <si>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</si>
  <si>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</si>
  <si>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</si>
  <si>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</si>
  <si>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</si>
  <si>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</si>
  <si>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</si>
  <si>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</si>
  <si>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</si>
  <si>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</si>
  <si>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</si>
  <si>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</si>
  <si>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</si>
  <si>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</si>
  <si>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</si>
  <si>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</si>
  <si>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</si>
  <si>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</si>
  <si>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</si>
  <si>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</si>
  <si>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</si>
  <si>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</si>
  <si>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</si>
  <si>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</si>
  <si>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</si>
  <si>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</si>
  <si>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</si>
  <si>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</si>
  <si>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</si>
  <si>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</si>
  <si>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</si>
  <si>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</si>
  <si>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</si>
  <si>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</si>
  <si>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</si>
  <si>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</si>
  <si>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</si>
  <si>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</si>
  <si>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</si>
  <si>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</si>
  <si>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</si>
  <si>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</si>
  <si>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</si>
  <si>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</si>
  <si>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</si>
  <si>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</si>
  <si>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</si>
  <si>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</si>
  <si>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</si>
  <si>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</si>
  <si>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</si>
  <si>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</si>
  <si>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</si>
  <si>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</si>
  <si>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</si>
  <si>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</si>
  <si>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</si>
  <si>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</si>
  <si>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</si>
  <si>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</si>
  <si>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</si>
  <si>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</si>
  <si>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</si>
  <si>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</si>
  <si>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</si>
  <si>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</si>
  <si>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</si>
  <si>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</si>
  <si>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</si>
  <si>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</si>
  <si>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</si>
  <si>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</si>
  <si>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</si>
  <si>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</si>
  <si>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</si>
  <si>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</si>
  <si>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</si>
  <si>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</si>
  <si>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</si>
  <si>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</si>
  <si>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</si>
  <si>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</si>
  <si>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</si>
  <si>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</si>
  <si>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</si>
  <si>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</si>
  <si>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</si>
  <si>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</si>
  <si>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</si>
  <si>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</si>
  <si>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</si>
  <si>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</si>
  <si>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</si>
  <si>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</si>
  <si>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</si>
  <si>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</si>
  <si>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</si>
  <si>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</si>
  <si>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</si>
  <si>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</si>
  <si>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</si>
  <si>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</si>
  <si>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</si>
  <si>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</si>
  <si>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</si>
  <si>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</si>
  <si>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</si>
  <si>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</si>
  <si>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</si>
  <si>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</si>
  <si>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</si>
  <si>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</si>
  <si>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</si>
  <si>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</si>
  <si>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</si>
  <si>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</si>
  <si>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</si>
  <si>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</si>
  <si>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</si>
  <si>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</si>
  <si>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</si>
  <si>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</si>
  <si>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</si>
  <si>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</si>
  <si>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</si>
  <si>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</si>
  <si>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</si>
  <si>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</si>
  <si>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</si>
  <si>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</si>
  <si>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</si>
  <si>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</si>
  <si>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</si>
  <si>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</si>
  <si>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</si>
  <si>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</si>
  <si>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</si>
  <si>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</si>
  <si>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</si>
  <si>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</si>
  <si>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</si>
  <si>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</si>
  <si>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</si>
  <si>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</si>
  <si>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</si>
  <si>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</si>
  <si>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</si>
  <si>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</si>
  <si>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</si>
  <si>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</si>
  <si>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</si>
  <si>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</si>
  <si>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</si>
  <si>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</si>
  <si>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</si>
  <si>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</si>
  <si>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</si>
  <si>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</si>
  <si>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</si>
  <si>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</si>
  <si>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</si>
  <si>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</si>
  <si>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</si>
  <si>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</si>
  <si>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</si>
  <si>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</si>
  <si>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</si>
  <si>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</si>
  <si>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</si>
  <si>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</si>
  <si>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</si>
  <si>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</si>
  <si>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</si>
  <si>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</si>
  <si>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</si>
  <si>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</si>
  <si>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</si>
  <si>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</si>
  <si>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</si>
  <si>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</si>
  <si>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</si>
  <si>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</si>
  <si>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</si>
  <si>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</si>
  <si>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</si>
  <si>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</si>
  <si>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</si>
  <si>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</si>
  <si>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</si>
  <si>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</si>
  <si>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</si>
  <si>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</si>
  <si>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</si>
  <si>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</si>
  <si>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</si>
  <si>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</si>
  <si>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</si>
  <si>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</si>
  <si>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</si>
  <si>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</si>
  <si>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</si>
  <si>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</si>
  <si>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</si>
  <si>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</si>
  <si>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</si>
  <si>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</si>
  <si>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</si>
  <si>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</si>
  <si>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</si>
  <si>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</si>
  <si>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</si>
  <si>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</si>
  <si>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</si>
  <si>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</si>
  <si>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</si>
  <si>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</si>
  <si>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</si>
  <si>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</si>
  <si>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</si>
  <si>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</si>
  <si>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</si>
  <si>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</si>
  <si>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</si>
  <si>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</si>
  <si>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</si>
  <si>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</si>
  <si>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</si>
  <si>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</si>
  <si>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</si>
  <si>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</si>
  <si>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</si>
  <si>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</si>
  <si>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</si>
  <si>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</si>
  <si>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</si>
  <si>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</si>
  <si>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</si>
  <si>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</si>
  <si>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</si>
  <si>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</si>
  <si>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</si>
  <si>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</si>
  <si>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</si>
  <si>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</si>
  <si>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</si>
  <si>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</si>
  <si>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</si>
  <si>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</si>
  <si>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</si>
  <si>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</si>
  <si>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</si>
  <si>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</si>
  <si>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</si>
  <si>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</si>
  <si>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</si>
  <si>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</si>
  <si>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</si>
  <si>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</si>
  <si>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</si>
  <si>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</si>
  <si>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</si>
  <si>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</si>
  <si>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</si>
  <si>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</si>
  <si>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</si>
  <si>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</si>
  <si>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</si>
  <si>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</si>
  <si>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</si>
  <si>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</si>
  <si>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</si>
  <si>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</si>
  <si>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</si>
  <si>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</si>
  <si>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</si>
  <si>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</si>
  <si>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</si>
  <si>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</si>
  <si>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</si>
  <si>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</si>
  <si>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</si>
  <si>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</si>
  <si>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</si>
  <si>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</si>
  <si>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</si>
  <si>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</si>
  <si>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</si>
  <si>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</si>
  <si>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</si>
  <si>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</si>
  <si>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</si>
  <si>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</si>
  <si>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</si>
  <si>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</si>
  <si>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</si>
  <si>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</si>
  <si>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</si>
  <si>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</si>
  <si>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</si>
  <si>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</si>
  <si>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</si>
  <si>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</si>
  <si>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</si>
  <si>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</si>
  <si>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</si>
  <si>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</si>
  <si>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</si>
  <si>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</si>
  <si>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</si>
  <si>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</si>
  <si>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</si>
  <si>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</si>
  <si>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</si>
  <si>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</si>
  <si>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</si>
  <si>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</si>
  <si>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</si>
  <si>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</si>
  <si>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</si>
  <si>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</si>
  <si>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</si>
  <si>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</si>
  <si>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</si>
  <si>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</si>
  <si>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</si>
  <si>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</si>
  <si>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</si>
  <si>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</si>
  <si>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</si>
  <si>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</si>
  <si>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</si>
  <si>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</si>
  <si>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</si>
  <si>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</si>
  <si>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</si>
  <si>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</si>
  <si>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</si>
  <si>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</si>
  <si>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</si>
  <si>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</si>
  <si>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</si>
  <si>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</si>
  <si>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</si>
  <si>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</si>
  <si>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</si>
  <si>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</si>
  <si>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</si>
  <si>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</si>
  <si>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</si>
  <si>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</si>
  <si>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</si>
  <si>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</si>
  <si>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</si>
  <si>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</si>
  <si>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</si>
  <si>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</si>
  <si>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</si>
  <si>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</si>
  <si>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</si>
  <si>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</si>
  <si>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</si>
  <si>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</si>
  <si>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</si>
  <si>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</si>
  <si>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</si>
  <si>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</si>
  <si>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</si>
  <si>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</si>
  <si>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</si>
  <si>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</si>
  <si>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</si>
  <si>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</si>
  <si>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</si>
  <si>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</si>
  <si>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</si>
  <si>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</si>
  <si>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</si>
  <si>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</si>
  <si>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</si>
  <si>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</si>
  <si>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</si>
  <si>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</si>
  <si>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</si>
  <si>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</si>
  <si>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</si>
  <si>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</si>
  <si>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</si>
  <si>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</si>
  <si>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</si>
  <si>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</si>
  <si>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</si>
  <si>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</si>
  <si>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</si>
  <si>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</si>
  <si>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</si>
  <si>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</si>
  <si>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</si>
  <si>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</si>
  <si>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</si>
  <si>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</si>
  <si>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</si>
  <si>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</si>
  <si>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</si>
  <si>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</si>
  <si>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</si>
  <si>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</si>
  <si>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</si>
  <si>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</si>
  <si>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</si>
  <si>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</si>
  <si>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</si>
  <si>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</si>
  <si>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</si>
  <si>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</si>
  <si>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</si>
  <si>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</si>
  <si>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</si>
  <si>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</si>
  <si>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</si>
  <si>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</si>
  <si>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</si>
  <si>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</si>
  <si>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</si>
  <si>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</si>
  <si>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</si>
  <si>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</si>
  <si>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</si>
  <si>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</si>
  <si>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</si>
  <si>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</si>
  <si>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</si>
  <si>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</si>
  <si>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</si>
  <si>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</si>
  <si>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</si>
  <si>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</si>
  <si>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</si>
  <si>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</si>
  <si>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</si>
  <si>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</si>
  <si>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</si>
  <si>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</si>
  <si>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</si>
  <si>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</si>
  <si>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</si>
  <si>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</si>
  <si>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</si>
  <si>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</si>
  <si>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</si>
  <si>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</si>
  <si>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</si>
  <si>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</si>
  <si>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</si>
  <si>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</si>
  <si>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</si>
  <si>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</si>
  <si>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</si>
  <si>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</si>
  <si>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</si>
  <si>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</si>
  <si>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</si>
  <si>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</si>
  <si>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</si>
  <si>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</si>
  <si>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</si>
  <si>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</si>
  <si>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</si>
  <si>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</si>
  <si>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</si>
  <si>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</si>
  <si>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</si>
  <si>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</si>
  <si>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</si>
  <si>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</si>
  <si>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</si>
  <si>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</si>
  <si>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</si>
  <si>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</si>
  <si>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</si>
  <si>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</si>
  <si>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</si>
  <si>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</si>
  <si>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</si>
  <si>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</si>
  <si>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</si>
  <si>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</si>
  <si>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</si>
  <si>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</si>
  <si>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</si>
  <si>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</si>
  <si>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</si>
  <si>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</si>
  <si>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</si>
  <si>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</si>
  <si>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</si>
  <si>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</si>
  <si>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</si>
  <si>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</si>
  <si>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</si>
  <si>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</si>
  <si>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</si>
  <si>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</si>
  <si>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</si>
  <si>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</si>
  <si>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</si>
  <si>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</si>
  <si>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</si>
  <si>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</si>
  <si>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</si>
  <si>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</si>
  <si>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</si>
  <si>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</si>
  <si>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</si>
  <si>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</si>
  <si>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</si>
  <si>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</si>
  <si>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</si>
  <si>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</si>
  <si>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</si>
  <si>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</si>
  <si>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</si>
  <si>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</si>
  <si>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</si>
  <si>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</si>
  <si>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</si>
  <si>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</si>
  <si>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</si>
  <si>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</si>
  <si>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</si>
  <si>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</si>
  <si>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</si>
  <si>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</si>
  <si>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</si>
  <si>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</si>
  <si>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</si>
  <si>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</si>
  <si>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</si>
  <si>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</si>
  <si>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</si>
  <si>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</si>
  <si>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</si>
  <si>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</si>
  <si>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</si>
  <si>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</si>
  <si>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</si>
  <si>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</si>
  <si>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</si>
  <si>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</si>
  <si>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</si>
  <si>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</si>
  <si>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</si>
  <si>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</si>
  <si>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</si>
  <si>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</si>
  <si>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</si>
  <si>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</si>
  <si>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</si>
  <si>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</si>
  <si>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</si>
  <si>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</si>
  <si>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</si>
  <si>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</si>
  <si>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</si>
  <si>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</si>
  <si>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</si>
  <si>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</si>
  <si>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</si>
  <si>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</si>
  <si>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</si>
  <si>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</si>
  <si>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</si>
  <si>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</si>
  <si>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</si>
  <si>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</si>
  <si>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</si>
  <si>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</si>
  <si>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</si>
  <si>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</si>
  <si>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</si>
  <si>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</si>
  <si>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</si>
  <si>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</si>
  <si>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</si>
  <si>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</si>
  <si>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</si>
  <si>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</si>
  <si>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</si>
  <si>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</si>
  <si>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</si>
  <si>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</si>
  <si>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</si>
  <si>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</si>
  <si>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</si>
  <si>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</si>
  <si>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</si>
  <si>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</si>
  <si>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</si>
  <si>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</si>
  <si>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</si>
  <si>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</si>
  <si>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</si>
  <si>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</si>
  <si>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</si>
  <si>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</si>
  <si>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</si>
  <si>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</si>
  <si>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</si>
  <si>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</si>
  <si>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</si>
  <si>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</si>
  <si>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</si>
  <si>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</si>
  <si>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</si>
  <si>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</si>
  <si>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</si>
  <si>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</si>
  <si>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</si>
  <si>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</si>
  <si>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</si>
  <si>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</si>
  <si>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</si>
  <si>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</si>
  <si>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</si>
  <si>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</si>
  <si>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</si>
  <si>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</si>
  <si>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</si>
  <si>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</si>
  <si>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</si>
  <si>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</si>
  <si>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</si>
  <si>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</si>
  <si>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</si>
  <si>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</si>
  <si>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</si>
  <si>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</si>
  <si>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</si>
  <si>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</si>
  <si>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</si>
  <si>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</si>
  <si>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</si>
  <si>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</si>
  <si>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</si>
  <si>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</si>
  <si>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</si>
  <si>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</si>
  <si>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</si>
  <si>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</si>
  <si>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</si>
  <si>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</si>
  <si>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</si>
  <si>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</si>
  <si>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</si>
  <si>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</si>
  <si>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</si>
  <si>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</si>
  <si>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</si>
  <si>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</si>
  <si>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</si>
  <si>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</si>
  <si>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</si>
  <si>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</si>
  <si>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</si>
  <si>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</si>
  <si>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</si>
  <si>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</si>
  <si>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</si>
  <si>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</si>
  <si>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</si>
  <si>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</si>
  <si>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</si>
  <si>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</si>
  <si>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</si>
  <si>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</si>
  <si>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</si>
  <si>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</si>
  <si>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</si>
  <si>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</si>
  <si>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</si>
  <si>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</si>
  <si>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</si>
  <si>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</si>
  <si>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</si>
  <si>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</si>
  <si>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</si>
  <si>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</si>
  <si>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</si>
  <si>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</si>
  <si>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</si>
  <si>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</si>
  <si>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</si>
  <si>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</si>
  <si>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</si>
  <si>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</si>
  <si>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</si>
  <si>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</si>
  <si>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</si>
  <si>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</si>
  <si>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</si>
  <si>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</si>
  <si>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</si>
  <si>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</si>
  <si>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</si>
  <si>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</si>
  <si>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</si>
  <si>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</si>
  <si>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</si>
  <si>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</si>
  <si>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</si>
  <si>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</si>
  <si>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</si>
  <si>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</si>
  <si>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</si>
  <si>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</si>
  <si>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</si>
  <si>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</si>
  <si>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</si>
  <si>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</si>
  <si>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</si>
  <si>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</si>
  <si>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</si>
  <si>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</si>
  <si>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</si>
  <si>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</si>
  <si>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</si>
  <si>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</si>
  <si>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</si>
  <si>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</si>
  <si>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</si>
  <si>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</si>
  <si>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</si>
  <si>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</si>
  <si>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</si>
  <si>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</si>
  <si>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</si>
  <si>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</si>
  <si>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</si>
  <si>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</si>
  <si>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</si>
  <si>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</si>
  <si>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</si>
  <si>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</si>
  <si>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</si>
  <si>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</si>
  <si>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</si>
  <si>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</si>
  <si>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</si>
  <si>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</si>
  <si>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</si>
  <si>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</si>
  <si>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</si>
  <si>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</si>
  <si>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</si>
  <si>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</si>
  <si>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</si>
  <si>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</si>
  <si>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</si>
  <si>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</si>
  <si>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</si>
  <si>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</si>
  <si>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</si>
  <si>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</si>
  <si>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</si>
  <si>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</si>
  <si>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</si>
  <si>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</si>
  <si>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</si>
  <si>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</si>
  <si>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</si>
  <si>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</si>
  <si>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</si>
  <si>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</si>
  <si>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</si>
  <si>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</si>
  <si>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</si>
  <si>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</si>
  <si>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</si>
  <si>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</si>
  <si>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</si>
  <si>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</si>
  <si>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</si>
  <si>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</si>
  <si>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</si>
  <si>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</si>
  <si>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</si>
  <si>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</si>
  <si>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</si>
  <si>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</si>
  <si>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</si>
  <si>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</si>
  <si>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</si>
  <si>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</si>
  <si>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</si>
  <si>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</si>
  <si>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</si>
  <si>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</si>
  <si>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</si>
  <si>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</si>
  <si>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</si>
  <si>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</si>
  <si>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</si>
  <si>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</si>
  <si>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</si>
  <si>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</si>
  <si>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</si>
  <si>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</si>
  <si>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</si>
  <si>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</si>
  <si>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</si>
  <si>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</si>
  <si>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</si>
  <si>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</si>
  <si>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</si>
  <si>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</si>
  <si>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</si>
  <si>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</si>
  <si>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</si>
  <si>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</si>
  <si>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</si>
  <si>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</si>
  <si>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</si>
  <si>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</si>
  <si>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</si>
  <si>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</si>
  <si>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</si>
  <si>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</si>
  <si>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</si>
  <si>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</si>
  <si>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</si>
  <si>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</si>
  <si>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</si>
  <si>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</si>
  <si>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</si>
  <si>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</si>
  <si>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</si>
  <si>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</si>
  <si>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</si>
  <si>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</si>
  <si>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</si>
  <si>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</si>
  <si>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</si>
  <si>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</si>
  <si>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</si>
  <si>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</si>
  <si>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</si>
  <si>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</si>
  <si>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</si>
  <si>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</si>
  <si>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</si>
  <si>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</si>
  <si>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</si>
  <si>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</si>
  <si>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</si>
  <si>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</si>
  <si>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</si>
  <si>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</si>
  <si>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</si>
  <si>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</si>
  <si>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</si>
  <si>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</si>
  <si>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</si>
  <si>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</si>
  <si>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</si>
  <si>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</si>
  <si>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</si>
  <si>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</si>
  <si>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</si>
  <si>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</si>
  <si>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</si>
  <si>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</si>
  <si>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</si>
  <si>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</si>
  <si>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</si>
  <si>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</si>
  <si>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</si>
  <si>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</si>
  <si>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</si>
  <si>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</si>
  <si>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</si>
  <si>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</si>
  <si>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</si>
  <si>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</si>
  <si>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</si>
  <si>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</si>
  <si>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</si>
  <si>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</si>
  <si>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</si>
  <si>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</si>
  <si>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</si>
  <si>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</si>
  <si>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</si>
  <si>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</si>
  <si>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</si>
  <si>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</si>
  <si>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</si>
  <si>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</si>
  <si>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</si>
  <si>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</si>
  <si>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</si>
  <si>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</si>
  <si>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</si>
  <si>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</si>
  <si>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</si>
  <si>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</si>
  <si>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</si>
  <si>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</si>
  <si>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</si>
  <si>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</si>
  <si>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</si>
  <si>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</si>
  <si>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</si>
  <si>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</si>
  <si>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</si>
  <si>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</si>
  <si>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</si>
  <si>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</si>
  <si>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</si>
  <si>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</si>
  <si>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</si>
  <si>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</si>
  <si>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</si>
  <si>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</si>
  <si>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</si>
  <si>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</si>
  <si>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</si>
  <si>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</si>
  <si>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</si>
  <si>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</si>
  <si>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</si>
  <si>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</si>
  <si>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</si>
  <si>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</si>
  <si>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</si>
  <si>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</si>
  <si>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</si>
  <si>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</si>
  <si>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</si>
  <si>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</si>
  <si>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</si>
  <si>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</si>
  <si>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</si>
  <si>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</si>
  <si>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</si>
  <si>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</si>
  <si>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</si>
  <si>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</si>
  <si>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</si>
  <si>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</si>
  <si>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</si>
  <si>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</si>
  <si>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</si>
  <si>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</si>
  <si>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</si>
  <si>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</si>
  <si>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</si>
  <si>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</si>
  <si>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</si>
  <si>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</si>
  <si>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</si>
  <si>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</si>
  <si>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</si>
  <si>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</si>
  <si>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</si>
  <si>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</si>
  <si>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</si>
  <si>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</si>
  <si>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</si>
  <si>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</si>
  <si>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</si>
  <si>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</si>
  <si>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</si>
  <si>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</si>
  <si>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</si>
  <si>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</si>
  <si>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</si>
  <si>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</si>
  <si>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</si>
  <si>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</si>
  <si>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</si>
  <si>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</si>
  <si>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</si>
  <si>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</si>
  <si>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</si>
  <si>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</si>
  <si>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</si>
  <si>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</si>
  <si>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</si>
  <si>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</si>
  <si>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</si>
  <si>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</si>
  <si>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</si>
  <si>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</si>
  <si>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</si>
  <si>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</si>
  <si>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</si>
  <si>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</si>
  <si>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</si>
  <si>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</si>
  <si>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</si>
  <si>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</si>
  <si>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</si>
  <si>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</si>
  <si>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</si>
  <si>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</si>
  <si>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</si>
  <si>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</si>
  <si>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</si>
  <si>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</si>
  <si>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</si>
  <si>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</si>
  <si>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</si>
  <si>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</si>
  <si>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</si>
  <si>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</si>
  <si>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</si>
  <si>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</si>
  <si>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</si>
  <si>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</si>
  <si>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</si>
  <si>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</si>
  <si>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</si>
  <si>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</si>
  <si>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</si>
  <si>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</si>
  <si>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</si>
  <si>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</si>
  <si>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</si>
  <si>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</si>
  <si>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</si>
  <si>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</si>
  <si>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</si>
  <si>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</si>
  <si>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</si>
  <si>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</si>
  <si>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</si>
  <si>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</si>
  <si>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</si>
  <si>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</si>
  <si>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</si>
  <si>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</si>
  <si>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</si>
  <si>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</si>
  <si>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</si>
  <si>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</si>
  <si>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</si>
  <si>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</si>
  <si>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</si>
  <si>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</si>
  <si>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</si>
  <si>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</si>
  <si>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</si>
  <si>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</si>
  <si>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</si>
  <si>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</si>
  <si>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</si>
  <si>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</si>
  <si>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</si>
  <si>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</si>
  <si>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</si>
  <si>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</si>
  <si>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</si>
  <si>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</si>
  <si>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</si>
  <si>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</si>
  <si>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</si>
  <si>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</si>
  <si>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</si>
  <si>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</si>
  <si>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</si>
  <si>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</si>
  <si>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</si>
  <si>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</si>
  <si>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</si>
  <si>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</si>
  <si>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</si>
  <si>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</si>
  <si>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</si>
  <si>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</si>
  <si>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</si>
  <si>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</si>
  <si>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</si>
  <si>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</si>
  <si>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</si>
  <si>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</si>
  <si>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</si>
  <si>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</si>
  <si>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</si>
  <si>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</si>
  <si>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</si>
  <si>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</si>
  <si>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</si>
  <si>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</si>
  <si>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</si>
  <si>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</si>
  <si>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</si>
  <si>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</si>
  <si>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</si>
  <si>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</si>
  <si>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</si>
  <si>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</si>
  <si>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</si>
  <si>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</si>
  <si>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</si>
  <si>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</si>
  <si>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</si>
  <si>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</si>
  <si>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</si>
  <si>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</si>
  <si>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</si>
  <si>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</si>
  <si>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</si>
  <si>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</si>
  <si>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</si>
  <si>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</si>
  <si>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</si>
  <si>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</si>
  <si>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</si>
  <si>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</si>
  <si>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</si>
  <si>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</si>
  <si>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</si>
  <si>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</si>
  <si>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</si>
  <si>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</si>
  <si>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</si>
  <si>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</si>
  <si>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</si>
  <si>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</si>
  <si>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</si>
  <si>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</si>
  <si>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</si>
  <si>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</si>
  <si>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</si>
  <si>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</si>
  <si>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</si>
  <si>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</si>
  <si>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</si>
  <si>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</si>
  <si>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</si>
  <si>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</si>
  <si>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</si>
  <si>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</si>
  <si>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</si>
  <si>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</si>
  <si>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</si>
  <si>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</si>
  <si>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</si>
  <si>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</si>
  <si>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</si>
  <si>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</si>
  <si>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</si>
  <si>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</si>
  <si>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</si>
  <si>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</si>
  <si>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</si>
  <si>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</si>
  <si>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</si>
  <si>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</si>
  <si>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</si>
  <si>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</si>
  <si>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</si>
  <si>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</si>
  <si>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</si>
  <si>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</si>
  <si>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</si>
  <si>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</si>
  <si>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</si>
  <si>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</si>
  <si>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</si>
  <si>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</si>
  <si>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</si>
  <si>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</si>
  <si>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</si>
  <si>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</si>
  <si>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</si>
  <si>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</si>
  <si>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</si>
  <si>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</si>
  <si>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</si>
  <si>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</si>
  <si>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</si>
  <si>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</si>
  <si>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</si>
  <si>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</si>
  <si>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</si>
  <si>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</si>
  <si>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</si>
  <si>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</si>
  <si>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</si>
  <si>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</si>
  <si>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</si>
  <si>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</si>
  <si>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</si>
  <si>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</si>
  <si>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</si>
  <si>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</si>
  <si>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</si>
  <si>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</si>
  <si>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</si>
  <si>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</si>
  <si>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</si>
  <si>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</si>
  <si>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</si>
  <si>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</si>
  <si>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</si>
  <si>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</si>
  <si>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</si>
  <si>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</si>
  <si>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</si>
  <si>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</si>
  <si>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</si>
  <si>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</si>
  <si>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</si>
  <si>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</si>
  <si>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</si>
  <si>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</si>
  <si>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</si>
  <si>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</si>
  <si>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</si>
  <si>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</si>
  <si>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</si>
  <si>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</si>
  <si>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</si>
  <si>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</si>
  <si>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</si>
  <si>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</si>
  <si>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</si>
  <si>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</si>
  <si>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</si>
  <si>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</si>
  <si>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</si>
  <si>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</si>
  <si>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</si>
  <si>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</si>
  <si>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</si>
  <si>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</si>
  <si>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</si>
  <si>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</si>
  <si>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</si>
  <si>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</si>
  <si>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</si>
  <si>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</si>
  <si>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</si>
  <si>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</si>
  <si>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</si>
  <si>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</si>
  <si>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</si>
  <si>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</si>
  <si>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</si>
  <si>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</si>
  <si>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</si>
  <si>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</si>
  <si>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</si>
  <si>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</si>
  <si>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</si>
  <si>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</si>
  <si>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</si>
  <si>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</si>
  <si>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</si>
  <si>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</si>
  <si>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</si>
  <si>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</si>
  <si>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</si>
  <si>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</si>
  <si>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</si>
  <si>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</si>
  <si>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</si>
  <si>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</si>
  <si>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</si>
  <si>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</si>
  <si>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</si>
  <si>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</si>
  <si>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</si>
  <si>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</si>
  <si>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</si>
  <si>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</si>
  <si>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</si>
  <si>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</si>
  <si>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</si>
  <si>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</si>
  <si>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</si>
  <si>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</si>
  <si>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</si>
  <si>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</si>
  <si>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</si>
  <si>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</si>
  <si>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</si>
  <si>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</si>
  <si>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</si>
  <si>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</si>
  <si>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</si>
  <si>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</si>
  <si>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</si>
  <si>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</si>
  <si>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</si>
  <si>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</si>
  <si>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</si>
  <si>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</si>
  <si>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</si>
  <si>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</si>
  <si>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</si>
  <si>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</si>
  <si>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</si>
  <si>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</si>
  <si>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</si>
  <si>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</si>
  <si>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</si>
  <si>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</si>
  <si>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</si>
  <si>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</si>
  <si>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</si>
  <si>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</si>
  <si>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</si>
  <si>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</si>
  <si>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</si>
  <si>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</si>
  <si>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</si>
  <si>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</si>
  <si>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</si>
  <si>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</si>
  <si>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</si>
  <si>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</si>
  <si>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</si>
  <si>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</si>
  <si>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</si>
  <si>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</si>
  <si>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</si>
  <si>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</si>
  <si>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</si>
  <si>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</si>
  <si>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</si>
  <si>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</si>
  <si>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</si>
  <si>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</si>
  <si>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</si>
  <si>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</si>
  <si>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</si>
  <si>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</si>
  <si>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</si>
  <si>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</si>
  <si>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</si>
  <si>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</si>
  <si>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</si>
  <si>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</si>
  <si>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</si>
  <si>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</si>
  <si>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</si>
  <si>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</si>
  <si>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</si>
  <si>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</si>
  <si>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</si>
  <si>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</si>
  <si>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</si>
  <si>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</si>
  <si>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</si>
  <si>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</si>
  <si>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</si>
  <si>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</si>
  <si>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</si>
  <si>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</si>
  <si>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</si>
  <si>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</si>
  <si>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</si>
  <si>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</si>
  <si>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</si>
  <si>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</si>
  <si>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</si>
  <si>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</si>
  <si>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</si>
  <si>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</si>
  <si>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</si>
  <si>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</si>
  <si>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</si>
  <si>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</si>
  <si>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</si>
  <si>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</si>
  <si>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</si>
  <si>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</si>
  <si>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</si>
  <si>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</si>
  <si>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</si>
  <si>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</si>
  <si>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</si>
  <si>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</si>
  <si>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</si>
  <si>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</si>
  <si>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</si>
  <si>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</si>
  <si>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</si>
  <si>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</si>
  <si>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</si>
  <si>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</si>
  <si>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</si>
  <si>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</si>
  <si>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</si>
  <si>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</si>
  <si>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</si>
  <si>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</si>
  <si>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</si>
  <si>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</si>
  <si>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</si>
  <si>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</si>
  <si>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</si>
  <si>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</si>
  <si>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</si>
  <si>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</si>
  <si>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</si>
  <si>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</si>
  <si>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</si>
  <si>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</si>
  <si>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</si>
  <si>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</si>
  <si>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</si>
  <si>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</si>
  <si>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</si>
  <si>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</si>
  <si>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</si>
  <si>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</si>
  <si>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</si>
  <si>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</si>
  <si>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</si>
  <si>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</si>
  <si>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</si>
  <si>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</si>
  <si>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</si>
  <si>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</si>
  <si>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</si>
  <si>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</si>
  <si>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</si>
  <si>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</si>
  <si>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</si>
  <si>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</si>
  <si>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</si>
  <si>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</si>
  <si>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</si>
  <si>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</si>
  <si>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</si>
  <si>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</si>
  <si>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</si>
  <si>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</si>
  <si>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</si>
  <si>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</si>
  <si>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</si>
  <si>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</si>
  <si>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</si>
  <si>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</si>
  <si>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</si>
  <si>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</si>
  <si>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</si>
  <si>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</si>
  <si>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</si>
  <si>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</si>
  <si>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</si>
  <si>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</si>
  <si>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</si>
  <si>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</si>
  <si>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</si>
  <si>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</si>
  <si>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</si>
  <si>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</si>
  <si>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</si>
  <si>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</si>
  <si>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</si>
  <si>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</si>
  <si>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</si>
  <si>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</si>
  <si>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</si>
  <si>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</si>
  <si>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</si>
  <si>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</si>
  <si>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</si>
  <si>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</si>
  <si>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</si>
  <si>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</si>
  <si>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</si>
  <si>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</si>
  <si>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</si>
  <si>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</si>
  <si>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</si>
  <si>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</si>
  <si>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</si>
  <si>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</si>
  <si>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</si>
  <si>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</si>
  <si>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</si>
  <si>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</si>
  <si>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</si>
  <si>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</si>
  <si>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</si>
  <si>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</si>
  <si>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</si>
  <si>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</si>
  <si>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</si>
  <si>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</si>
  <si>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</si>
  <si>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</si>
  <si>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</si>
  <si>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</si>
  <si>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</si>
  <si>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</si>
  <si>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</si>
  <si>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</si>
  <si>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</si>
  <si>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</si>
  <si>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</si>
  <si>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</si>
  <si>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</si>
  <si>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</si>
  <si>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</si>
  <si>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</si>
  <si>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</si>
  <si>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</si>
  <si>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</si>
  <si>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</si>
  <si>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</si>
  <si>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</si>
  <si>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</si>
  <si>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</si>
  <si>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</si>
  <si>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</si>
  <si>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</si>
  <si>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</si>
  <si>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</si>
  <si>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</si>
  <si>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</si>
  <si>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</si>
  <si>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</si>
  <si>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</si>
  <si>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</si>
  <si>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</si>
  <si>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</si>
  <si>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</si>
  <si>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</si>
  <si>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</si>
  <si>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</si>
  <si>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</si>
  <si>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</si>
  <si>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</si>
  <si>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</si>
  <si>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</si>
  <si>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</si>
  <si>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</si>
  <si>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</si>
  <si>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</si>
  <si>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</si>
  <si>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</si>
  <si>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</si>
  <si>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</si>
  <si>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</si>
  <si>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</si>
  <si>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</si>
  <si>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</si>
  <si>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</si>
  <si>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</si>
  <si>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</si>
  <si>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</si>
  <si>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</si>
  <si>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</si>
  <si>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</si>
  <si>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</si>
  <si>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</si>
  <si>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</si>
  <si>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</si>
  <si>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</si>
  <si>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</si>
  <si>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</si>
  <si>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</si>
  <si>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</si>
  <si>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</si>
  <si>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</si>
  <si>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</si>
  <si>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</si>
  <si>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</si>
  <si>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</si>
  <si>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</si>
  <si>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</si>
  <si>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</si>
  <si>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</si>
  <si>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</si>
  <si>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</si>
  <si>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</si>
  <si>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</si>
  <si>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</si>
  <si>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</si>
  <si>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</si>
  <si>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</si>
  <si>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</si>
  <si>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</si>
  <si>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</si>
  <si>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</si>
  <si>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</si>
  <si>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</si>
  <si>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</si>
  <si>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</si>
  <si>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</si>
  <si>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</si>
  <si>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</si>
  <si>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</si>
  <si>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</si>
  <si>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</si>
  <si>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</si>
  <si>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</si>
  <si>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</si>
  <si>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</si>
  <si>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</si>
  <si>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</si>
  <si>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</si>
  <si>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</si>
  <si>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</si>
  <si>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</si>
  <si>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</si>
  <si>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</si>
  <si>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</si>
  <si>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</si>
  <si>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</si>
  <si>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</si>
  <si>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</si>
  <si>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</si>
  <si>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</si>
  <si>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</si>
  <si>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</si>
  <si>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</si>
  <si>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</si>
  <si>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</si>
  <si>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</si>
  <si>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</si>
  <si>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</si>
  <si>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</si>
  <si>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</si>
  <si>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</si>
  <si>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</si>
  <si>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</si>
  <si>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</si>
  <si>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</si>
  <si>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</si>
  <si>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</si>
  <si>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</si>
  <si>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</si>
  <si>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</si>
  <si>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</si>
  <si>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</si>
  <si>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</si>
  <si>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</si>
  <si>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</si>
  <si>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</si>
  <si>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</si>
  <si>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</si>
  <si>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</si>
  <si>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</si>
  <si>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</si>
  <si>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</si>
  <si>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</si>
  <si>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</si>
  <si>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</si>
  <si>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</si>
  <si>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</si>
  <si>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</si>
  <si>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</si>
  <si>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</si>
  <si>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</si>
  <si>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</si>
  <si>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</si>
  <si>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</si>
  <si>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</si>
  <si>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</si>
  <si>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</si>
  <si>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</si>
  <si>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</si>
  <si>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</si>
  <si>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</si>
  <si>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</si>
  <si>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</si>
  <si>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</si>
  <si>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</si>
  <si>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</si>
  <si>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</si>
  <si>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</si>
  <si>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</si>
  <si>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</si>
  <si>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</si>
  <si>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</si>
  <si>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</si>
  <si>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</si>
  <si>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</si>
  <si>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</si>
  <si>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</si>
  <si>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</si>
  <si>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</si>
  <si>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</si>
  <si>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</si>
  <si>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</si>
  <si>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</si>
  <si>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</si>
  <si>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</si>
  <si>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</si>
  <si>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</si>
  <si>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</si>
  <si>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</si>
  <si>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</si>
  <si>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</si>
  <si>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</si>
  <si>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</si>
  <si>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</si>
  <si>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</si>
  <si>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</si>
  <si>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</si>
  <si>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</si>
  <si>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</si>
  <si>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</si>
  <si>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</si>
  <si>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</si>
  <si>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</si>
  <si>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</si>
  <si>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</si>
  <si>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</si>
  <si>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</si>
  <si>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</si>
  <si>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</si>
  <si>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</si>
  <si>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</si>
  <si>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</si>
  <si>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</si>
  <si>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</si>
  <si>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</si>
  <si>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</si>
  <si>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</si>
  <si>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</si>
  <si>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</si>
  <si>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</si>
  <si>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</si>
  <si>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</si>
  <si>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</si>
  <si>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</si>
  <si>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</si>
  <si>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</si>
  <si>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</si>
  <si>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</si>
  <si>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</si>
  <si>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</si>
  <si>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</si>
  <si>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</si>
  <si>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</si>
  <si>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</si>
  <si>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</si>
  <si>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</si>
  <si>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</si>
  <si>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</si>
  <si>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</si>
  <si>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</si>
  <si>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</si>
  <si>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</si>
  <si>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</si>
  <si>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</si>
  <si>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</si>
  <si>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</si>
  <si>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</si>
  <si>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</si>
  <si>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</si>
  <si>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</si>
  <si>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</si>
  <si>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</si>
  <si>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</si>
  <si>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</si>
  <si>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</si>
  <si>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</si>
  <si>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</si>
  <si>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</si>
  <si>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</si>
  <si>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</si>
  <si>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</si>
  <si>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</si>
  <si>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</si>
  <si>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</si>
  <si>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</si>
  <si>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</si>
  <si>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</si>
  <si>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</si>
  <si>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</si>
  <si>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</si>
  <si>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</si>
  <si>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</si>
  <si>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</si>
  <si>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</si>
  <si>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</si>
  <si>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</si>
  <si>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</si>
  <si>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</si>
  <si>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</si>
  <si>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</si>
  <si>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</si>
  <si>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</si>
  <si>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</si>
  <si>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</si>
  <si>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</si>
  <si>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</si>
  <si>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</si>
  <si>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</si>
  <si>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</si>
  <si>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</si>
  <si>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</si>
  <si>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</si>
  <si>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</si>
  <si>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</si>
  <si>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</si>
  <si>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</si>
  <si>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</si>
  <si>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</si>
  <si>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</si>
  <si>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</si>
  <si>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</si>
  <si>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</si>
  <si>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</si>
  <si>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</si>
  <si>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</si>
  <si>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</si>
  <si>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</si>
  <si>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</si>
  <si>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</si>
  <si>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</si>
  <si>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</si>
  <si>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</si>
  <si>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</si>
  <si>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</si>
  <si>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</si>
  <si>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</si>
  <si>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</si>
  <si>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</si>
  <si>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</si>
  <si>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</si>
  <si>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</si>
  <si>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</si>
  <si>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</si>
  <si>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</si>
  <si>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</si>
  <si>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</si>
  <si>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</si>
  <si>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</si>
  <si>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</si>
  <si>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</si>
  <si>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</si>
  <si>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</si>
  <si>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</si>
  <si>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</si>
  <si>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</si>
  <si>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</si>
  <si>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</si>
  <si>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</si>
  <si>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</si>
  <si>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</si>
  <si>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</si>
  <si>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</si>
  <si>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</si>
  <si>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</si>
  <si>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</si>
  <si>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</si>
  <si>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</si>
  <si>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</si>
  <si>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</si>
  <si>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</si>
  <si>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</si>
  <si>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</si>
  <si>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</si>
  <si>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</si>
  <si>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</si>
  <si>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</si>
  <si>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</si>
  <si>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</si>
  <si>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</si>
  <si>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</si>
  <si>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</si>
  <si>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</si>
  <si>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</si>
  <si>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</si>
  <si>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</si>
  <si>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</si>
  <si>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</si>
  <si>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</si>
  <si>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</si>
  <si>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</si>
  <si>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</si>
  <si>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</si>
  <si>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</si>
  <si>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</si>
  <si>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</si>
  <si>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</si>
  <si>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</si>
  <si>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</si>
  <si>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</si>
  <si>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</si>
  <si>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</si>
  <si>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</si>
  <si>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</si>
  <si>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</si>
  <si>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</si>
  <si>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</si>
  <si>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</si>
  <si>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</si>
  <si>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</si>
  <si>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</si>
  <si>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</si>
  <si>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</si>
  <si>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</si>
  <si>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</si>
  <si>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</si>
  <si>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</si>
  <si>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</si>
  <si>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</si>
  <si>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</si>
  <si>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</si>
  <si>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</si>
  <si>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</si>
  <si>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</si>
  <si>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</si>
  <si>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</si>
  <si>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</si>
  <si>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</si>
  <si>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</si>
  <si>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</si>
  <si>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</si>
  <si>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</si>
  <si>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</si>
  <si>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</si>
  <si>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</si>
  <si>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</si>
  <si>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</si>
  <si>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</si>
  <si>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</si>
  <si>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</si>
  <si>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</si>
  <si>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</si>
  <si>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</si>
  <si>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</si>
  <si>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</si>
  <si>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</si>
  <si>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</si>
  <si>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</si>
  <si>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</si>
  <si>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</si>
  <si>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</si>
  <si>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</si>
  <si>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</si>
  <si>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</si>
  <si>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</si>
  <si>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</si>
  <si>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</si>
  <si>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</si>
  <si>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</si>
  <si>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</si>
  <si>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</si>
  <si>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</si>
  <si>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</si>
  <si>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</si>
  <si>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</si>
  <si>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</si>
  <si>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</si>
  <si>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</si>
  <si>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</si>
  <si>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</si>
  <si>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</si>
  <si>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</si>
  <si>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</si>
  <si>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</si>
  <si>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</si>
  <si>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</si>
  <si>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</si>
  <si>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</si>
  <si>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</si>
  <si>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</si>
  <si>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</si>
  <si>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</si>
  <si>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</si>
  <si>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</si>
  <si>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</si>
  <si>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</si>
  <si>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</si>
  <si>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</si>
  <si>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</si>
  <si>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</si>
  <si>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</si>
  <si>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</si>
  <si>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</si>
  <si>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</si>
  <si>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</si>
  <si>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</si>
  <si>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</si>
  <si>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</si>
  <si>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</si>
  <si>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</si>
  <si>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</si>
  <si>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</si>
  <si>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</si>
  <si>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</si>
  <si>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</si>
  <si>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</si>
  <si>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</si>
  <si>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</si>
  <si>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</si>
  <si>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</si>
  <si>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</si>
  <si>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</si>
  <si>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</si>
  <si>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</si>
  <si>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</si>
  <si>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</si>
  <si>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</si>
  <si>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</si>
  <si>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</si>
  <si>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</si>
  <si>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</si>
  <si>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</si>
  <si>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</si>
  <si>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</si>
  <si>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</si>
  <si>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</si>
  <si>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</si>
  <si>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</si>
  <si>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</si>
  <si>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</si>
  <si>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</si>
  <si>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</si>
  <si>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</si>
  <si>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</si>
  <si>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</si>
  <si>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</si>
  <si>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</si>
  <si>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</si>
  <si>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</si>
  <si>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</si>
  <si>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</si>
  <si>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</si>
  <si>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</si>
  <si>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</si>
  <si>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</si>
  <si>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</si>
  <si>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</si>
  <si>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</si>
  <si>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</si>
  <si>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</si>
  <si>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</si>
  <si>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</si>
  <si>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</si>
  <si>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</si>
  <si>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</si>
  <si>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</si>
  <si>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</si>
  <si>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</si>
  <si>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</si>
  <si>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</si>
  <si>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</si>
  <si>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</si>
  <si>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</si>
  <si>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</si>
  <si>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</si>
  <si>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</si>
  <si>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</si>
  <si>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</si>
  <si>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</si>
  <si>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</si>
  <si>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</si>
  <si>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</si>
  <si>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</si>
  <si>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</si>
  <si>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</si>
  <si>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</si>
  <si>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</si>
  <si>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</si>
  <si>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</si>
  <si>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</si>
  <si>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</si>
  <si>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</si>
  <si>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</si>
  <si>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</si>
  <si>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</si>
  <si>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</si>
  <si>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</si>
  <si>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</si>
  <si>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</si>
  <si>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</si>
  <si>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</si>
  <si>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</si>
  <si>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</si>
  <si>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</si>
  <si>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</si>
  <si>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</si>
  <si>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</si>
  <si>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</si>
  <si>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</si>
  <si>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</si>
  <si>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</si>
  <si>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</si>
  <si>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</si>
  <si>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</si>
  <si>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</si>
  <si>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</si>
  <si>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</si>
  <si>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</si>
  <si>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</si>
  <si>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</si>
  <si>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</si>
  <si>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</si>
  <si>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</si>
  <si>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</si>
  <si>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</si>
  <si>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</si>
  <si>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</si>
  <si>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</si>
  <si>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</si>
  <si>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</si>
  <si>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</si>
  <si>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</si>
  <si>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</si>
  <si>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</si>
  <si>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</si>
  <si>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</si>
  <si>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</si>
  <si>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</si>
  <si>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</si>
  <si>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</si>
  <si>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</si>
  <si>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</si>
  <si>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</si>
  <si>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</si>
  <si>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</si>
  <si>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</si>
  <si>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</si>
  <si>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</si>
  <si>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</si>
  <si>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</si>
  <si>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</si>
  <si>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</si>
  <si>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</si>
  <si>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</si>
  <si>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</si>
  <si>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</si>
  <si>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</si>
  <si>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</si>
  <si>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</si>
  <si>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</si>
  <si>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</si>
  <si>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</si>
  <si>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</si>
  <si>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</si>
  <si>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</si>
  <si>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</si>
  <si>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</si>
  <si>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</si>
  <si>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</si>
  <si>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</si>
  <si>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</si>
  <si>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</si>
  <si>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</si>
  <si>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</si>
  <si>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</si>
  <si>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</si>
  <si>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</si>
  <si>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</si>
  <si>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</si>
  <si>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</si>
  <si>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</si>
  <si>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</si>
  <si>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</si>
  <si>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</si>
  <si>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</si>
  <si>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</si>
  <si>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</si>
  <si>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</si>
  <si>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</si>
  <si>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</si>
  <si>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</si>
  <si>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</si>
  <si>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</si>
  <si>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</si>
  <si>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</si>
  <si>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</si>
  <si>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</si>
  <si>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</si>
  <si>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</si>
  <si>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</si>
  <si>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</si>
  <si>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</si>
  <si>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</si>
  <si>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</si>
  <si>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</si>
  <si>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</si>
  <si>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</si>
  <si>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</si>
  <si>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</si>
  <si>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</si>
  <si>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</si>
  <si>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</si>
  <si>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</si>
  <si>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</si>
  <si>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</si>
  <si>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</si>
  <si>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</si>
  <si>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</si>
  <si>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</si>
  <si>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</si>
  <si>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</si>
  <si>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</si>
  <si>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</si>
  <si>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</si>
  <si>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</si>
  <si>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</si>
  <si>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</si>
  <si>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</si>
  <si>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</si>
  <si>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</si>
  <si>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</si>
  <si>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</si>
  <si>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</si>
  <si>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</si>
  <si>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</si>
  <si>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</si>
  <si>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</si>
  <si>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</si>
  <si>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</si>
  <si>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</si>
  <si>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</si>
  <si>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</si>
  <si>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</si>
  <si>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</si>
  <si>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</si>
  <si>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</si>
  <si>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</si>
  <si>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</si>
  <si>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</si>
  <si>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</si>
  <si>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</si>
  <si>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</si>
  <si>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</si>
  <si>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</si>
  <si>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</si>
  <si>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</si>
  <si>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</si>
  <si>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</si>
  <si>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</si>
  <si>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</si>
  <si>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</si>
  <si>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</si>
  <si>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</si>
  <si>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</si>
  <si>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</si>
  <si>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</si>
  <si>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</si>
  <si>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</si>
  <si>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</si>
  <si>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</si>
  <si>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</si>
  <si>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</si>
  <si>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</si>
  <si>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</si>
  <si>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</si>
  <si>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</si>
  <si>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</si>
  <si>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</si>
  <si>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</si>
  <si>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</si>
  <si>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</si>
  <si>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</si>
  <si>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</si>
  <si>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</si>
  <si>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</si>
  <si>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</si>
  <si>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</si>
  <si>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</si>
  <si>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</si>
  <si>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</si>
  <si>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</si>
  <si>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</si>
  <si>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</si>
  <si>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</si>
  <si>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</si>
  <si>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</si>
  <si>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</si>
  <si>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</si>
  <si>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</si>
  <si>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</si>
  <si>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</si>
  <si>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</si>
  <si>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</si>
  <si>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</si>
  <si>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</si>
  <si>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</si>
  <si>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</si>
  <si>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</si>
  <si>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</si>
  <si>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</si>
  <si>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</si>
  <si>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</si>
  <si>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</si>
  <si>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</si>
  <si>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</si>
  <si>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</si>
  <si>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</si>
  <si>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</si>
  <si>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</si>
  <si>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</si>
  <si>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</si>
  <si>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</si>
  <si>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</si>
  <si>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</si>
  <si>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</si>
  <si>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</si>
  <si>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</si>
  <si>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</si>
  <si>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</si>
  <si>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</si>
  <si>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</si>
  <si>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</si>
  <si>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</si>
  <si>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</si>
  <si>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</si>
  <si>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</si>
  <si>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</si>
  <si>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</si>
  <si>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</si>
  <si>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</si>
  <si>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</si>
  <si>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</si>
  <si>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</si>
  <si>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</si>
  <si>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</si>
  <si>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</si>
  <si>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</si>
  <si>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</si>
  <si>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</si>
  <si>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</si>
  <si>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</si>
  <si>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</si>
  <si>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</si>
  <si>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</si>
  <si>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</si>
  <si>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</si>
  <si>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</si>
  <si>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</si>
  <si>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</si>
  <si>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</si>
  <si>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</si>
  <si>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</si>
  <si>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</si>
  <si>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</si>
  <si>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</si>
  <si>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</si>
  <si>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</si>
  <si>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</si>
  <si>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</si>
  <si>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</si>
  <si>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</si>
  <si>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</si>
  <si>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</si>
  <si>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</si>
  <si>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</si>
  <si>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</si>
  <si>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</si>
  <si>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</si>
  <si>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</si>
  <si>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</si>
  <si>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</si>
  <si>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</si>
  <si>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</si>
  <si>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</si>
  <si>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</si>
  <si>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</si>
  <si>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</si>
  <si>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</si>
  <si>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</si>
  <si>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</si>
  <si>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</si>
  <si>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</si>
  <si>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</si>
  <si>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</si>
  <si>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</si>
  <si>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</si>
  <si>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</si>
  <si>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</si>
  <si>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</si>
  <si>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</si>
  <si>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</si>
  <si>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</si>
  <si>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</si>
  <si>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</si>
  <si>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</si>
  <si>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</si>
  <si>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</si>
  <si>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</si>
  <si>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</si>
  <si>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</si>
  <si>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</si>
  <si>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</si>
  <si>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</si>
  <si>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</si>
  <si>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</si>
  <si>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</si>
  <si>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</si>
  <si>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</si>
  <si>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</si>
  <si>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</si>
  <si>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</si>
  <si>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</si>
  <si>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</si>
  <si>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</si>
  <si>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</si>
  <si>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</si>
  <si>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</si>
  <si>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</si>
  <si>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</si>
  <si>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</si>
  <si>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</si>
  <si>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</si>
  <si>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</si>
  <si>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</si>
  <si>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</si>
  <si>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</si>
  <si>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</si>
  <si>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</si>
  <si>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</si>
  <si>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</si>
  <si>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</si>
  <si>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</si>
  <si>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</si>
  <si>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</si>
  <si>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</si>
  <si>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</si>
  <si>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</si>
  <si>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</si>
  <si>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</si>
  <si>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</si>
  <si>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</si>
  <si>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</si>
  <si>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</si>
  <si>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</si>
  <si>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</si>
  <si>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</si>
  <si>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</si>
  <si>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</si>
  <si>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</si>
  <si>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</si>
  <si>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</si>
  <si>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</si>
  <si>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</si>
  <si>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</si>
  <si>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</si>
  <si>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</si>
  <si>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</si>
  <si>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</si>
  <si>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</si>
  <si>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</si>
  <si>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</si>
  <si>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</si>
  <si>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</si>
  <si>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</si>
  <si>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</si>
  <si>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</si>
  <si>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</si>
  <si>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</si>
  <si>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</si>
  <si>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</si>
  <si>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</si>
  <si>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</si>
  <si>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</si>
  <si>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</si>
  <si>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</si>
  <si>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</si>
  <si>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</si>
  <si>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</si>
  <si>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</si>
  <si>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</si>
  <si>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</si>
  <si>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</si>
  <si>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</si>
  <si>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</si>
  <si>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</si>
  <si>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</si>
  <si>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</si>
  <si>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</si>
  <si>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</si>
  <si>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</si>
  <si>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</si>
  <si>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</si>
  <si>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</si>
  <si>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</si>
  <si>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</si>
  <si>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</si>
  <si>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</si>
  <si>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</si>
  <si>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</si>
  <si>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</si>
  <si>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</si>
  <si>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</si>
  <si>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</si>
  <si>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</si>
  <si>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</si>
  <si>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</si>
  <si>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</si>
  <si>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</si>
  <si>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</si>
  <si>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</si>
  <si>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</si>
  <si>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</si>
  <si>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</si>
  <si>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</si>
  <si>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</si>
  <si>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</si>
  <si>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</si>
  <si>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</si>
  <si>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</si>
  <si>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</si>
  <si>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</si>
  <si>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</si>
  <si>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</si>
  <si>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</si>
  <si>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</si>
  <si>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</si>
  <si>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</si>
  <si>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</si>
  <si>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</si>
  <si>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</si>
  <si>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</si>
  <si>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</si>
  <si>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</si>
  <si>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</si>
  <si>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</si>
  <si>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</si>
  <si>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</si>
  <si>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</si>
  <si>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</si>
  <si>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</si>
  <si>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</si>
  <si>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</si>
  <si>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</si>
  <si>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</si>
  <si>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</si>
  <si>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</si>
  <si>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</si>
  <si>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</si>
  <si>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</si>
  <si>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</si>
  <si>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</si>
  <si>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</si>
  <si>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</si>
  <si>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</si>
  <si>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</si>
  <si>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</si>
  <si>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</si>
  <si>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</si>
  <si>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</si>
  <si>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</si>
  <si>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</si>
  <si>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</si>
  <si>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</si>
  <si>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</si>
  <si>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</si>
  <si>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</si>
  <si>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</si>
  <si>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</si>
  <si>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</si>
  <si>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</si>
  <si>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</si>
  <si>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</si>
  <si>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</si>
  <si>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</si>
  <si>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</si>
  <si>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</si>
  <si>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</si>
  <si>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</si>
  <si>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</si>
  <si>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</si>
  <si>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</si>
  <si>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</si>
  <si>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</si>
  <si>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</si>
  <si>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</si>
  <si>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</si>
  <si>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</si>
  <si>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</si>
  <si>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</si>
  <si>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</si>
  <si>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</si>
  <si>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</si>
  <si>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</si>
  <si>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</si>
  <si>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</si>
  <si>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</si>
  <si>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</si>
  <si>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</si>
  <si>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</si>
  <si>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</si>
  <si>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</si>
  <si>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</si>
  <si>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</si>
  <si>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</si>
  <si>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</si>
  <si>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</si>
  <si>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</si>
  <si>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</si>
  <si>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</si>
  <si>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</si>
  <si>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</si>
  <si>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</si>
  <si>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</si>
  <si>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</si>
  <si>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</si>
  <si>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</si>
  <si>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</si>
  <si>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</si>
  <si>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</si>
  <si>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</si>
  <si>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</si>
  <si>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</si>
  <si>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</si>
  <si>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</si>
  <si>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</si>
  <si>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</si>
  <si>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</si>
  <si>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</si>
  <si>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</si>
  <si>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</si>
  <si>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</si>
  <si>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</si>
  <si>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</si>
  <si>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</si>
  <si>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</si>
  <si>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</si>
  <si>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</si>
  <si>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</si>
  <si>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</si>
  <si>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</si>
  <si>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</si>
  <si>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</si>
  <si>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</si>
  <si>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</si>
  <si>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</si>
  <si>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</si>
  <si>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</si>
  <si>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</si>
  <si>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</si>
  <si>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</si>
  <si>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</si>
  <si>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</si>
  <si>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</si>
  <si>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</si>
  <si>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</si>
  <si>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</si>
  <si>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</si>
  <si>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</si>
  <si>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</si>
  <si>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</si>
  <si>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</si>
  <si>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</si>
  <si>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</si>
  <si>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</si>
  <si>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</si>
  <si>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</si>
  <si>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</si>
  <si>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</si>
  <si>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</si>
  <si>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</si>
  <si>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</si>
  <si>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</si>
  <si>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</si>
  <si>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</si>
  <si>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</si>
  <si>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</si>
  <si>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</si>
  <si>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</si>
  <si>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</si>
  <si>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</si>
  <si>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</si>
  <si>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</si>
  <si>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</si>
  <si>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</si>
  <si>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</si>
  <si>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</si>
  <si>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</si>
  <si>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</si>
  <si>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</si>
  <si>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</si>
  <si>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</si>
  <si>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</si>
  <si>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</si>
  <si>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</si>
  <si>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</si>
  <si>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</si>
  <si>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</si>
  <si>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</si>
  <si>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</si>
  <si>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</si>
  <si>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</si>
  <si>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</si>
  <si>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</si>
  <si>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</si>
  <si>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</si>
  <si>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</si>
  <si>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</si>
  <si>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</si>
  <si>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</si>
  <si>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</si>
  <si>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</si>
  <si>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</si>
  <si>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</si>
  <si>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</si>
  <si>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</si>
  <si>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</si>
  <si>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</si>
  <si>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</si>
  <si>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</si>
  <si>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</si>
  <si>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</si>
  <si>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</si>
  <si>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</si>
  <si>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</si>
  <si>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</si>
  <si>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</si>
  <si>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</si>
  <si>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</si>
  <si>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</si>
  <si>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</si>
  <si>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</si>
  <si>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</si>
  <si>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</si>
  <si>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</si>
  <si>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</si>
  <si>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</si>
  <si>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</si>
  <si>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</si>
  <si>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</si>
  <si>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</si>
  <si>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</si>
  <si>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</si>
  <si>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</si>
  <si>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</si>
  <si>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</si>
  <si>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</si>
  <si>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</si>
  <si>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</si>
  <si>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</si>
  <si>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</si>
  <si>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</si>
  <si>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</si>
  <si>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</si>
  <si>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</si>
  <si>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</si>
  <si>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</si>
  <si>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</si>
  <si>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</si>
  <si>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</si>
  <si>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</si>
  <si>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</si>
  <si>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</si>
  <si>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</si>
  <si>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</si>
  <si>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</si>
  <si>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</si>
  <si>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</si>
  <si>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</si>
  <si>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</si>
  <si>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</si>
  <si>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</si>
  <si>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</si>
  <si>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</si>
  <si>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</si>
  <si>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</si>
  <si>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</si>
  <si>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</si>
  <si>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</si>
  <si>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</si>
  <si>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</si>
  <si>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</si>
  <si>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</si>
  <si>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</si>
  <si>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</si>
  <si>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</si>
  <si>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</si>
  <si>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</si>
  <si>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</si>
  <si>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</si>
  <si>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</si>
  <si>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</si>
  <si>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</si>
  <si>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</si>
  <si>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</si>
  <si>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</si>
  <si>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</si>
  <si>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</si>
  <si>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</si>
  <si>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</si>
  <si>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</si>
  <si>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</si>
  <si>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</si>
  <si>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</si>
  <si>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</si>
  <si>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</si>
  <si>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</si>
  <si>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</si>
  <si>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</si>
  <si>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</si>
  <si>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</si>
  <si>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</si>
  <si>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</si>
  <si>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</si>
  <si>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</si>
  <si>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</si>
  <si>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Count of name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</si>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</sst>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</font>
    <font>
      <b/>
      <sz val="11"/>
      <color theme="1"/>
      <name val="Calibri"/>
      <family val="2"/>
    </font>
    <font>
      <sz val="9.35"/>
      <color rgb="FF24292E"/>
      <name val="Consolas"/>
      <family val="3"/>
    </font>
    <font>
      <sz val="10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9" fontId="0" fillId="0" borderId="0" xfId="1" applyFont="1"/>
    <xf numFmtId="0" fontId="3" fillId="2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5" fillId="0" borderId="0" xfId="0" applyFont="1"/>
    <xf numFmtId="0" fontId="0" fillId="0" borderId="0" xfId="0" applyAlignment="1"/>
    <xf numFmtId="0" fontId="6" fillId="0" borderId="0" xfId="0" applyFont="1" applyAlignment="1">
      <alignment horizontal="left" wrapText="1"/>
    </xf>
  </cellXfs>
  <cellStyles count="2">
    <cellStyle name="Normal" xfId="0" builtinId="0"/>
    <cellStyle name="Percent" xfId="1" builtinId="5"/>
  </cellStyles>
  <dxfs count="11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[StarterBook-Marcell_Walker.xlsx]Category Table!PivotTable22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</c:ser>
        <c:ser>
          <c:idx val="1"/>
          <c:order val="1"/>
          <c:tx>
            <c:strRef>
              <c:f>'Category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</c:ser>
        <c:ser>
          <c:idx val="2"/>
          <c:order val="2"/>
          <c:tx>
            <c:strRef>
              <c:f>'Category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Table'!$D$6:$D$15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</c:ser>
        <c:ser>
          <c:idx val="3"/>
          <c:order val="3"/>
          <c:tx>
            <c:strRef>
              <c:f>'Category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262864"/>
        <c:axId val="401266392"/>
      </c:barChart>
      <c:catAx>
        <c:axId val="40126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6392"/>
        <c:crosses val="autoZero"/>
        <c:auto val="1"/>
        <c:lblAlgn val="ctr"/>
        <c:lblOffset val="100"/>
        <c:noMultiLvlLbl val="0"/>
      </c:catAx>
      <c:valAx>
        <c:axId val="40126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[StarterBook-Marcell_Walker.xlsx]Sub-Catergory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'Sub-Catergory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'Sub-Catergory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'Sub-Catergory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263648"/>
        <c:axId val="401266000"/>
      </c:barChart>
      <c:catAx>
        <c:axId val="4012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6000"/>
        <c:crosses val="autoZero"/>
        <c:auto val="1"/>
        <c:lblAlgn val="ctr"/>
        <c:lblOffset val="100"/>
        <c:noMultiLvlLbl val="0"/>
      </c:catAx>
      <c:valAx>
        <c:axId val="4012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[StarterBook-Marcell_Walker.xlsx]Years!PivotTable5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264040"/>
        <c:axId val="401265608"/>
      </c:lineChart>
      <c:catAx>
        <c:axId val="40126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5608"/>
        <c:crosses val="autoZero"/>
        <c:auto val="1"/>
        <c:lblAlgn val="ctr"/>
        <c:lblOffset val="100"/>
        <c:noMultiLvlLbl val="0"/>
      </c:catAx>
      <c:valAx>
        <c:axId val="40126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6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640080</xdr:colOff>
      <xdr:row>4</xdr:row>
      <xdr:rowOff>144780</xdr:rowOff>
    </xdr:from>
    <xdr:to>
      <xdr:col>11</xdr:col>
      <xdr:colOff>982980</xdr:colOff>
      <xdr:row>19</xdr:row>
      <xdr:rowOff>144780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38100</xdr:rowOff>
    </xdr:from>
    <xdr:to>
      <xdr:col>16</xdr:col>
      <xdr:colOff>15240</xdr:colOff>
      <xdr:row>25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9</xdr:row>
      <xdr:rowOff>0</xdr:rowOff>
    </xdr:from>
    <xdr:to>
      <xdr:col>14</xdr:col>
      <xdr:colOff>228600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ell Walker" refreshedDate="43696.970547222219" createdVersion="5" refreshedVersion="5" minRefreshableVersion="3" recordCount="4114">
  <cacheSource type="worksheet">
    <worksheetSource ref="A1:T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cell Walker" refreshedDate="43698.920178819448" createdVersion="5" refreshedVersion="5" minRefreshableVersion="3" recordCount="4114">
  <cacheSource type="worksheet">
    <worksheetSource ref="A1:V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d v="2015-07-23T03:00:0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d v="2017-03-02T14:24:4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d v="2016-02-15T16:51:2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d v="2014-08-07T12:21:4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d v="2015-12-19T20:01:19"/>
    <b v="0"/>
    <n v="284"/>
    <b v="1"/>
    <s v="film &amp; video/television"/>
    <n v="1.2299154545454545"/>
    <n v="190.5502816901408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d v="2016-07-29T05:35:00"/>
    <b v="0"/>
    <n v="47"/>
    <b v="1"/>
    <s v="film &amp; video/television"/>
    <n v="1.0977744436109027"/>
    <n v="93.40425531914893"/>
    <x v="0"/>
    <s v="television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d v="2014-06-14T01:44:10"/>
    <b v="0"/>
    <n v="58"/>
    <b v="1"/>
    <s v="film &amp; video/television"/>
    <n v="1.064875"/>
    <n v="146.87931034482759"/>
    <x v="0"/>
    <s v="television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d v="2016-07-05T01:07:47"/>
    <b v="0"/>
    <n v="57"/>
    <b v="1"/>
    <s v="film &amp; video/television"/>
    <n v="1.0122222222222221"/>
    <n v="159.82456140350877"/>
    <x v="0"/>
    <s v="television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d v="2016-04-15T21:00:00"/>
    <b v="0"/>
    <n v="12"/>
    <b v="1"/>
    <s v="film &amp; video/television"/>
    <n v="1.0004342857142856"/>
    <n v="291.79333333333335"/>
    <x v="0"/>
    <s v="television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d v="2016-04-17T02:29:04"/>
    <b v="0"/>
    <n v="20"/>
    <b v="1"/>
    <s v="film &amp; video/television"/>
    <n v="1.2599800000000001"/>
    <n v="31.499500000000001"/>
    <x v="0"/>
    <s v="television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d v="2014-06-25T01:37:59"/>
    <b v="0"/>
    <n v="19"/>
    <b v="1"/>
    <s v="film &amp; video/television"/>
    <n v="1.0049999999999999"/>
    <n v="158.68421052631578"/>
    <x v="0"/>
    <s v="television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d v="2016-08-22T03:00:00"/>
    <b v="0"/>
    <n v="75"/>
    <b v="1"/>
    <s v="film &amp; video/television"/>
    <n v="1.2050000000000001"/>
    <n v="80.333333333333329"/>
    <x v="0"/>
    <s v="television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d v="2014-07-16T03:00:00"/>
    <b v="0"/>
    <n v="827"/>
    <b v="1"/>
    <s v="film &amp; video/television"/>
    <n v="1.6529333333333334"/>
    <n v="59.961305925030231"/>
    <x v="0"/>
    <s v="television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d v="2016-06-23T20:27:00"/>
    <b v="0"/>
    <n v="51"/>
    <b v="1"/>
    <s v="film &amp; video/television"/>
    <n v="1.5997142857142856"/>
    <n v="109.78431372549019"/>
    <x v="0"/>
    <s v="television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d v="2014-07-13T13:59:00"/>
    <b v="0"/>
    <n v="41"/>
    <b v="1"/>
    <s v="film &amp; video/television"/>
    <n v="1.0093333333333334"/>
    <n v="147.70731707317074"/>
    <x v="0"/>
    <s v="television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d v="2015-09-27T20:14:00"/>
    <b v="0"/>
    <n v="98"/>
    <b v="1"/>
    <s v="film &amp; video/television"/>
    <n v="1.0660000000000001"/>
    <n v="21.755102040816325"/>
    <x v="0"/>
    <s v="television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d v="2014-06-16T05:30:00"/>
    <b v="0"/>
    <n v="70"/>
    <b v="1"/>
    <s v="film &amp; video/television"/>
    <n v="1.0024166666666667"/>
    <n v="171.84285714285716"/>
    <x v="0"/>
    <s v="television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d v="2014-11-04T18:33:42"/>
    <b v="0"/>
    <n v="36"/>
    <b v="1"/>
    <s v="film &amp; video/television"/>
    <n v="1.0066666666666666"/>
    <n v="41.944444444444443"/>
    <x v="0"/>
    <s v="television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d v="2014-09-17T13:00:56"/>
    <b v="0"/>
    <n v="342"/>
    <b v="1"/>
    <s v="film &amp; video/television"/>
    <n v="1.0632110000000001"/>
    <n v="93.264122807017543"/>
    <x v="0"/>
    <s v="television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d v="2015-07-20T19:35:34"/>
    <b v="0"/>
    <n v="22"/>
    <b v="1"/>
    <s v="film &amp; video/television"/>
    <n v="1.4529411764705882"/>
    <n v="56.136363636363633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d v="2015-09-13T18:11:52"/>
    <b v="0"/>
    <n v="25"/>
    <b v="1"/>
    <s v="film &amp; video/television"/>
    <n v="1.002"/>
    <n v="80.16"/>
    <x v="0"/>
    <s v="television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d v="2014-09-26T15:03:09"/>
    <b v="0"/>
    <n v="101"/>
    <b v="1"/>
    <s v="film &amp; video/television"/>
    <n v="1.0913513513513513"/>
    <n v="199.9009900990099"/>
    <x v="0"/>
    <s v="television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d v="2015-01-01T07:59:00"/>
    <b v="0"/>
    <n v="8"/>
    <b v="1"/>
    <s v="film &amp; video/television"/>
    <n v="1.1714285714285715"/>
    <n v="51.25"/>
    <x v="0"/>
    <s v="television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d v="2015-04-30T15:20:00"/>
    <b v="0"/>
    <n v="23"/>
    <b v="1"/>
    <s v="film &amp; video/television"/>
    <n v="1.1850000000000001"/>
    <n v="103.04347826086956"/>
    <x v="0"/>
    <s v="television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d v="2015-09-15T19:39:00"/>
    <b v="0"/>
    <n v="574"/>
    <b v="1"/>
    <s v="film &amp; video/television"/>
    <n v="1.0880768571428572"/>
    <n v="66.346149825783982"/>
    <x v="0"/>
    <s v="television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d v="2016-01-09T00:36:01"/>
    <b v="0"/>
    <n v="14"/>
    <b v="1"/>
    <s v="film &amp; video/television"/>
    <n v="1.3333333333333333"/>
    <n v="57.142857142857146"/>
    <x v="0"/>
    <s v="television"/>
    <x v="4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d v="2014-08-17T12:22:24"/>
    <b v="0"/>
    <n v="19"/>
    <b v="1"/>
    <s v="film &amp; video/television"/>
    <n v="1.552"/>
    <n v="102.10526315789474"/>
    <x v="0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d v="2014-11-16T04:57:13"/>
    <b v="0"/>
    <n v="150"/>
    <b v="1"/>
    <s v="film &amp; video/television"/>
    <n v="1.1172500000000001"/>
    <n v="148.96666666666667"/>
    <x v="0"/>
    <s v="television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d v="2015-12-16T23:08:04"/>
    <b v="0"/>
    <n v="71"/>
    <b v="1"/>
    <s v="film &amp; video/television"/>
    <n v="1.0035000000000001"/>
    <n v="169.6056338028169"/>
    <x v="0"/>
    <s v="television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d v="2014-07-22T16:09:28"/>
    <b v="0"/>
    <n v="117"/>
    <b v="1"/>
    <s v="film &amp; video/television"/>
    <n v="1.2333333333333334"/>
    <n v="31.623931623931625"/>
    <x v="0"/>
    <s v="television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d v="2014-08-21T07:01:55"/>
    <b v="0"/>
    <n v="53"/>
    <b v="1"/>
    <s v="film &amp; video/television"/>
    <n v="1.0129975"/>
    <n v="76.45264150943396"/>
    <x v="0"/>
    <s v="television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d v="2016-01-25T19:00:34"/>
    <b v="0"/>
    <n v="1"/>
    <b v="1"/>
    <s v="film &amp; video/television"/>
    <n v="1"/>
    <n v="13"/>
    <x v="0"/>
    <s v="television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d v="2016-05-13T03:59:00"/>
    <b v="0"/>
    <n v="89"/>
    <b v="1"/>
    <s v="film &amp; video/television"/>
    <n v="1.0024604569420035"/>
    <n v="320.44943820224717"/>
    <x v="0"/>
    <s v="television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d v="2015-11-08T16:51:41"/>
    <b v="0"/>
    <n v="64"/>
    <b v="1"/>
    <s v="film &amp; video/television"/>
    <n v="1.0209523809523811"/>
    <n v="83.75"/>
    <x v="0"/>
    <s v="television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d v="2014-08-05T07:43:21"/>
    <b v="0"/>
    <n v="68"/>
    <b v="1"/>
    <s v="film &amp; video/television"/>
    <n v="1.3046153846153845"/>
    <n v="49.882352941176471"/>
    <x v="0"/>
    <s v="television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d v="2015-04-28T00:00:00"/>
    <b v="0"/>
    <n v="28"/>
    <b v="1"/>
    <s v="film &amp; video/television"/>
    <n v="1.665"/>
    <n v="59.464285714285715"/>
    <x v="0"/>
    <s v="television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d v="2015-04-04T06:22:05"/>
    <b v="0"/>
    <n v="44"/>
    <b v="1"/>
    <s v="film &amp; video/television"/>
    <n v="1.4215"/>
    <n v="193.84090909090909"/>
    <x v="0"/>
    <s v="television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d v="2015-02-27T16:37:59"/>
    <b v="0"/>
    <n v="253"/>
    <b v="1"/>
    <s v="film &amp; video/television"/>
    <n v="1.8344090909090909"/>
    <n v="159.51383399209487"/>
    <x v="0"/>
    <s v="television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d v="2013-05-11T01:22:24"/>
    <b v="0"/>
    <n v="66"/>
    <b v="1"/>
    <s v="film &amp; video/television"/>
    <n v="1.1004"/>
    <n v="41.68181818181818"/>
    <x v="0"/>
    <s v="television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d v="2014-05-25T22:59:00"/>
    <b v="0"/>
    <n v="217"/>
    <b v="1"/>
    <s v="film &amp; video/television"/>
    <n v="1.3098000000000001"/>
    <n v="150.89861751152074"/>
    <x v="0"/>
    <s v="television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d v="2014-06-19T04:00:00"/>
    <b v="0"/>
    <n v="16"/>
    <b v="1"/>
    <s v="film &amp; video/television"/>
    <n v="1.0135000000000001"/>
    <n v="126.6875"/>
    <x v="0"/>
    <s v="television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d v="2014-10-05T13:39:14"/>
    <b v="0"/>
    <n v="19"/>
    <b v="1"/>
    <s v="film &amp; video/television"/>
    <n v="1"/>
    <n v="105.26315789473684"/>
    <x v="0"/>
    <s v="television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d v="2014-12-28T15:20:26"/>
    <b v="0"/>
    <n v="169"/>
    <b v="1"/>
    <s v="film &amp; video/television"/>
    <n v="1.4185714285714286"/>
    <n v="117.51479289940828"/>
    <x v="0"/>
    <s v="television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d v="2014-07-13T00:00:00"/>
    <b v="0"/>
    <n v="263"/>
    <b v="1"/>
    <s v="film &amp; video/television"/>
    <n v="3.0865999999999998"/>
    <n v="117.36121673003802"/>
    <x v="0"/>
    <s v="television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d v="2014-10-07T02:22:17"/>
    <b v="0"/>
    <n v="15"/>
    <b v="1"/>
    <s v="film &amp; video/television"/>
    <n v="1"/>
    <n v="133.33333333333334"/>
    <x v="0"/>
    <s v="television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d v="2016-04-27T14:58:27"/>
    <b v="0"/>
    <n v="61"/>
    <b v="1"/>
    <s v="film &amp; video/television"/>
    <n v="1.2"/>
    <n v="98.360655737704917"/>
    <x v="0"/>
    <s v="television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d v="2015-12-15T23:09:34"/>
    <b v="0"/>
    <n v="45"/>
    <b v="1"/>
    <s v="film &amp; video/television"/>
    <n v="1.0416666666666667"/>
    <n v="194.44444444444446"/>
    <x v="0"/>
    <s v="television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d v="2014-12-19T20:40:07"/>
    <b v="0"/>
    <n v="70"/>
    <b v="1"/>
    <s v="film &amp; video/television"/>
    <n v="1.0761100000000001"/>
    <n v="76.865000000000009"/>
    <x v="0"/>
    <s v="television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d v="2015-03-01T12:00:00"/>
    <b v="0"/>
    <n v="38"/>
    <b v="1"/>
    <s v="film &amp; video/television"/>
    <n v="1.0794999999999999"/>
    <n v="56.815789473684212"/>
    <x v="0"/>
    <s v="television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d v="2015-10-24T04:14:05"/>
    <b v="0"/>
    <n v="87"/>
    <b v="1"/>
    <s v="film &amp; video/television"/>
    <n v="1"/>
    <n v="137.93103448275863"/>
    <x v="0"/>
    <s v="television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d v="2015-01-30T17:00:00"/>
    <b v="0"/>
    <n v="22"/>
    <b v="1"/>
    <s v="film &amp; video/television"/>
    <n v="1"/>
    <n v="27.272727272727273"/>
    <x v="0"/>
    <s v="television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d v="2015-08-10T22:17:17"/>
    <b v="0"/>
    <n v="119"/>
    <b v="1"/>
    <s v="film &amp; video/television"/>
    <n v="1.2801818181818181"/>
    <n v="118.33613445378151"/>
    <x v="0"/>
    <s v="television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d v="2014-07-17T16:50:46"/>
    <b v="0"/>
    <n v="52"/>
    <b v="1"/>
    <s v="film &amp; video/television"/>
    <n v="1.1620999999999999"/>
    <n v="223.48076923076923"/>
    <x v="0"/>
    <s v="television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d v="2014-04-04T22:00:00"/>
    <b v="0"/>
    <n v="117"/>
    <b v="1"/>
    <s v="film &amp; video/television"/>
    <n v="1.0963333333333334"/>
    <n v="28.111111111111111"/>
    <x v="0"/>
    <s v="television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d v="2015-12-25T17:07:01"/>
    <b v="0"/>
    <n v="52"/>
    <b v="1"/>
    <s v="film &amp; video/television"/>
    <n v="1.01"/>
    <n v="194.23076923076923"/>
    <x v="0"/>
    <s v="television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d v="2016-05-27T23:15:16"/>
    <b v="0"/>
    <n v="86"/>
    <b v="1"/>
    <s v="film &amp; video/television"/>
    <n v="1.2895348837209302"/>
    <n v="128.95348837209303"/>
    <x v="0"/>
    <s v="television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d v="2015-06-08T16:00:00"/>
    <b v="0"/>
    <n v="174"/>
    <b v="1"/>
    <s v="film &amp; video/television"/>
    <n v="1.0726249999999999"/>
    <n v="49.316091954022987"/>
    <x v="0"/>
    <s v="television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d v="2015-04-25T19:59:22"/>
    <b v="0"/>
    <n v="69"/>
    <b v="1"/>
    <s v="film &amp; video/television"/>
    <n v="1.0189999999999999"/>
    <n v="221.52173913043478"/>
    <x v="0"/>
    <s v="television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d v="2014-11-19T18:52:52"/>
    <b v="0"/>
    <n v="75"/>
    <b v="1"/>
    <s v="film &amp; video/television"/>
    <n v="1.0290999999999999"/>
    <n v="137.21333333333334"/>
    <x v="0"/>
    <s v="television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d v="2015-09-14T21:00:00"/>
    <b v="0"/>
    <n v="33"/>
    <b v="1"/>
    <s v="film &amp; video/television"/>
    <n v="1.0012570000000001"/>
    <n v="606.82242424242418"/>
    <x v="0"/>
    <s v="television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d v="2014-03-23T00:00:00"/>
    <b v="0"/>
    <n v="108"/>
    <b v="1"/>
    <s v="film &amp; video/shorts"/>
    <n v="1.0329622222222221"/>
    <n v="43.040092592592593"/>
    <x v="0"/>
    <s v="shorts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d v="2013-06-06T19:32:37"/>
    <b v="0"/>
    <n v="23"/>
    <b v="1"/>
    <s v="film &amp; video/shorts"/>
    <n v="1.4830000000000001"/>
    <n v="322.39130434782606"/>
    <x v="0"/>
    <s v="shorts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d v="2013-03-03T19:11:18"/>
    <b v="0"/>
    <n v="48"/>
    <b v="1"/>
    <s v="film &amp; video/shorts"/>
    <n v="1.5473333333333332"/>
    <n v="96.708333333333329"/>
    <x v="0"/>
    <s v="shorts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d v="2013-12-28T04:59:00"/>
    <b v="0"/>
    <n v="64"/>
    <b v="1"/>
    <s v="film &amp; video/shorts"/>
    <n v="1.1351849999999999"/>
    <n v="35.474531249999998"/>
    <x v="0"/>
    <s v="shorts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d v="2013-07-08T00:26:21"/>
    <b v="0"/>
    <n v="24"/>
    <b v="1"/>
    <s v="film &amp; video/shorts"/>
    <n v="1.7333333333333334"/>
    <n v="86.666666666666671"/>
    <x v="0"/>
    <s v="shorts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d v="2014-08-11T05:59:00"/>
    <b v="0"/>
    <n v="57"/>
    <b v="1"/>
    <s v="film &amp; video/shorts"/>
    <n v="1.0752857142857142"/>
    <n v="132.05263157894737"/>
    <x v="0"/>
    <s v="shorts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d v="2016-07-18T20:23:40"/>
    <b v="0"/>
    <n v="26"/>
    <b v="1"/>
    <s v="film &amp; video/shorts"/>
    <n v="1.1859999999999999"/>
    <n v="91.230769230769226"/>
    <x v="0"/>
    <s v="shorts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d v="2012-07-15T14:00:04"/>
    <b v="0"/>
    <n v="20"/>
    <b v="1"/>
    <s v="film &amp; video/shorts"/>
    <n v="1.1625000000000001"/>
    <n v="116.25"/>
    <x v="0"/>
    <s v="shorts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d v="2014-02-23T13:39:51"/>
    <b v="0"/>
    <n v="36"/>
    <b v="1"/>
    <s v="film &amp; video/shorts"/>
    <n v="1.2716666666666667"/>
    <n v="21.194444444444443"/>
    <x v="0"/>
    <s v="shorts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d v="2011-10-02T06:59:00"/>
    <b v="0"/>
    <n v="178"/>
    <b v="1"/>
    <s v="film &amp; video/shorts"/>
    <n v="1.109423"/>
    <n v="62.327134831460668"/>
    <x v="0"/>
    <s v="shorts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d v="2011-09-04T21:30:45"/>
    <b v="0"/>
    <n v="17"/>
    <b v="1"/>
    <s v="film &amp; video/shorts"/>
    <n v="1.272"/>
    <n v="37.411764705882355"/>
    <x v="0"/>
    <s v="shorts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d v="2012-05-28T06:30:57"/>
    <b v="0"/>
    <n v="32"/>
    <b v="1"/>
    <s v="film &amp; video/shorts"/>
    <n v="1.2394444444444443"/>
    <n v="69.71875"/>
    <x v="0"/>
    <s v="shorts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d v="2012-11-15T00:00:00"/>
    <b v="0"/>
    <n v="41"/>
    <b v="1"/>
    <s v="film &amp; video/shorts"/>
    <n v="1.084090909090909"/>
    <n v="58.170731707317074"/>
    <x v="0"/>
    <s v="shorts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d v="2011-05-03T03:59:00"/>
    <b v="0"/>
    <n v="18"/>
    <b v="1"/>
    <s v="film &amp; video/shorts"/>
    <n v="1"/>
    <n v="50"/>
    <x v="0"/>
    <s v="shorts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d v="2016-01-21T11:41:35"/>
    <b v="0"/>
    <n v="29"/>
    <b v="1"/>
    <s v="film &amp; video/shorts"/>
    <n v="1.1293199999999999"/>
    <n v="19.471034482758618"/>
    <x v="0"/>
    <s v="shorts"/>
    <x v="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d v="2013-04-23T05:01:12"/>
    <b v="0"/>
    <n v="47"/>
    <b v="1"/>
    <s v="film &amp; video/shorts"/>
    <n v="1.1542857142857144"/>
    <n v="85.957446808510639"/>
    <x v="0"/>
    <s v="shorts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d v="2011-12-27T17:35:58"/>
    <b v="0"/>
    <n v="15"/>
    <b v="1"/>
    <s v="film &amp; video/shorts"/>
    <n v="1.5333333333333334"/>
    <n v="30.666666666666668"/>
    <x v="0"/>
    <s v="shorts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d v="2012-05-21T02:59:00"/>
    <b v="0"/>
    <n v="26"/>
    <b v="1"/>
    <s v="film &amp; video/shorts"/>
    <n v="3.9249999999999998"/>
    <n v="60.384615384615387"/>
    <x v="0"/>
    <s v="shorts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d v="2016-09-01T17:32:01"/>
    <b v="0"/>
    <n v="35"/>
    <b v="1"/>
    <s v="film &amp; video/shorts"/>
    <n v="27.02"/>
    <n v="38.6"/>
    <x v="0"/>
    <s v="shorts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d v="2014-04-25T18:38:13"/>
    <b v="0"/>
    <n v="41"/>
    <b v="1"/>
    <s v="film &amp; video/shorts"/>
    <n v="1.27"/>
    <n v="40.268292682926827"/>
    <x v="0"/>
    <s v="shorts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d v="2013-12-10T02:00:56"/>
    <b v="0"/>
    <n v="47"/>
    <b v="1"/>
    <s v="film &amp; video/shorts"/>
    <n v="1.0725"/>
    <n v="273.82978723404256"/>
    <x v="0"/>
    <s v="shorts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d v="2012-07-14T03:02:00"/>
    <b v="0"/>
    <n v="28"/>
    <b v="1"/>
    <s v="film &amp; video/shorts"/>
    <n v="1.98"/>
    <n v="53.035714285714285"/>
    <x v="0"/>
    <s v="shorts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d v="2011-10-09T19:41:01"/>
    <b v="0"/>
    <n v="100"/>
    <b v="1"/>
    <s v="film &amp; video/shorts"/>
    <n v="1.0001249999999999"/>
    <n v="40.005000000000003"/>
    <x v="0"/>
    <s v="shorts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d v="2015-02-22T11:30:00"/>
    <b v="0"/>
    <n v="13"/>
    <b v="1"/>
    <s v="film &amp; video/shorts"/>
    <n v="1.0249999999999999"/>
    <n v="15.76923076923077"/>
    <x v="0"/>
    <s v="shorts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d v="2011-05-15T18:11:26"/>
    <b v="0"/>
    <n v="7"/>
    <b v="1"/>
    <s v="film &amp; video/shorts"/>
    <n v="1"/>
    <n v="71.428571428571431"/>
    <x v="0"/>
    <s v="shorts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d v="2011-09-23T03:00:37"/>
    <b v="0"/>
    <n v="21"/>
    <b v="1"/>
    <s v="film &amp; video/shorts"/>
    <n v="1.2549999999999999"/>
    <n v="71.714285714285708"/>
    <x v="0"/>
    <s v="shorts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d v="2015-12-27T14:20:45"/>
    <b v="0"/>
    <n v="17"/>
    <b v="1"/>
    <s v="film &amp; video/shorts"/>
    <n v="1.0646666666666667"/>
    <n v="375.76470588235293"/>
    <x v="0"/>
    <s v="shorts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d v="2010-06-03T01:41:00"/>
    <b v="0"/>
    <n v="25"/>
    <b v="1"/>
    <s v="film &amp; video/shorts"/>
    <n v="1.046"/>
    <n v="104.6"/>
    <x v="0"/>
    <s v="shorts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d v="2014-06-22T15:48:51"/>
    <b v="0"/>
    <n v="60"/>
    <b v="1"/>
    <s v="film &amp; video/shorts"/>
    <n v="1.0285714285714285"/>
    <n v="60"/>
    <x v="0"/>
    <s v="shorts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d v="2013-06-02T18:03:12"/>
    <b v="0"/>
    <n v="56"/>
    <b v="1"/>
    <s v="film &amp; video/shorts"/>
    <n v="1.1506666666666667"/>
    <n v="123.28571428571429"/>
    <x v="0"/>
    <s v="shorts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d v="2011-07-12T07:08:19"/>
    <b v="0"/>
    <n v="16"/>
    <b v="1"/>
    <s v="film &amp; video/shorts"/>
    <n v="1.004"/>
    <n v="31.375"/>
    <x v="0"/>
    <s v="shorts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d v="2011-05-17T09:39:24"/>
    <b v="0"/>
    <n v="46"/>
    <b v="1"/>
    <s v="film &amp; video/shorts"/>
    <n v="1.2"/>
    <n v="78.260869565217391"/>
    <x v="0"/>
    <s v="shorts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d v="2017-02-01T08:00:00"/>
    <b v="0"/>
    <n v="43"/>
    <b v="1"/>
    <s v="film &amp; video/shorts"/>
    <n v="1.052"/>
    <n v="122.32558139534883"/>
    <x v="0"/>
    <s v="shorts"/>
    <x v="1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d v="2012-07-03T21:00:00"/>
    <b v="0"/>
    <n v="15"/>
    <b v="1"/>
    <s v="film &amp; video/shorts"/>
    <n v="1.1060000000000001"/>
    <n v="73.733333333333334"/>
    <x v="0"/>
    <s v="shorts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d v="2014-04-07T17:13:42"/>
    <b v="0"/>
    <n v="12"/>
    <b v="1"/>
    <s v="film &amp; video/shorts"/>
    <n v="1.04"/>
    <n v="21.666666666666668"/>
    <x v="0"/>
    <s v="shorts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d v="2012-02-26T00:07:21"/>
    <b v="0"/>
    <n v="21"/>
    <b v="1"/>
    <s v="film &amp; video/shorts"/>
    <n v="1.3142857142857143"/>
    <n v="21.904761904761905"/>
    <x v="0"/>
    <s v="shorts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d v="2010-08-01T03:00:00"/>
    <b v="0"/>
    <n v="34"/>
    <b v="1"/>
    <s v="film &amp; video/shorts"/>
    <n v="1.1466666666666667"/>
    <n v="50.588235294117645"/>
    <x v="0"/>
    <s v="shorts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d v="2011-07-12T03:14:42"/>
    <b v="0"/>
    <n v="8"/>
    <b v="1"/>
    <s v="film &amp; video/shorts"/>
    <n v="1.0625"/>
    <n v="53.125"/>
    <x v="0"/>
    <s v="shorts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d v="2012-12-07T23:30:00"/>
    <b v="0"/>
    <n v="60"/>
    <b v="1"/>
    <s v="film &amp; video/shorts"/>
    <n v="1.0625"/>
    <n v="56.666666666666664"/>
    <x v="0"/>
    <s v="shorts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d v="2014-01-22T21:39:59"/>
    <b v="0"/>
    <n v="39"/>
    <b v="1"/>
    <s v="film &amp; video/shorts"/>
    <n v="1.0601933333333333"/>
    <n v="40.776666666666664"/>
    <x v="0"/>
    <s v="shorts"/>
    <x v="11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d v="2012-11-04T19:04:46"/>
    <b v="0"/>
    <n v="26"/>
    <b v="1"/>
    <s v="film &amp; video/shorts"/>
    <n v="1"/>
    <n v="192.30769230769232"/>
    <x v="0"/>
    <s v="shorts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d v="2013-01-24T18:38:30"/>
    <b v="0"/>
    <n v="35"/>
    <b v="1"/>
    <s v="film &amp; video/shorts"/>
    <n v="1"/>
    <n v="100"/>
    <x v="0"/>
    <s v="shorts"/>
    <x v="1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d v="2010-12-23T03:08:53"/>
    <b v="0"/>
    <n v="65"/>
    <b v="1"/>
    <s v="film &amp; video/shorts"/>
    <n v="1.2775000000000001"/>
    <n v="117.92307692307692"/>
    <x v="0"/>
    <s v="shorts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d v="2014-03-07T19:20:30"/>
    <b v="0"/>
    <n v="49"/>
    <b v="1"/>
    <s v="film &amp; video/shorts"/>
    <n v="1.0515384615384615"/>
    <n v="27.897959183673468"/>
    <x v="0"/>
    <s v="shorts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d v="2011-04-03T01:00:00"/>
    <b v="0"/>
    <n v="10"/>
    <b v="1"/>
    <s v="film &amp; video/shorts"/>
    <n v="1.2"/>
    <n v="60"/>
    <x v="0"/>
    <s v="shorts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d v="2016-05-14T00:00:00"/>
    <b v="0"/>
    <n v="60"/>
    <b v="1"/>
    <s v="film &amp; video/shorts"/>
    <n v="1.074090909090909"/>
    <n v="39.383333333333333"/>
    <x v="0"/>
    <s v="shorts"/>
    <x v="6"/>
    <x v="2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d v="2012-04-02T18:38:21"/>
    <b v="0"/>
    <n v="27"/>
    <b v="1"/>
    <s v="film &amp; video/shorts"/>
    <n v="1.0049999999999999"/>
    <n v="186.11111111111111"/>
    <x v="0"/>
    <s v="shorts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d v="2011-04-24T23:34:47"/>
    <b v="0"/>
    <n v="69"/>
    <b v="1"/>
    <s v="film &amp; video/shorts"/>
    <n v="1.0246666666666666"/>
    <n v="111.37681159420291"/>
    <x v="0"/>
    <s v="shorts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d v="2013-05-31T14:42:50"/>
    <b v="0"/>
    <n v="47"/>
    <b v="1"/>
    <s v="film &amp; video/shorts"/>
    <n v="2.4666666666666668"/>
    <n v="78.723404255319153"/>
    <x v="0"/>
    <s v="shorts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d v="2011-02-26T00:37:10"/>
    <b v="0"/>
    <n v="47"/>
    <b v="1"/>
    <s v="film &amp; video/shorts"/>
    <n v="2.1949999999999998"/>
    <n v="46.702127659574465"/>
    <x v="0"/>
    <s v="shorts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d v="2013-11-14T05:59:00"/>
    <b v="0"/>
    <n v="26"/>
    <b v="1"/>
    <s v="film &amp; video/shorts"/>
    <n v="1.3076923076923077"/>
    <n v="65.384615384615387"/>
    <x v="0"/>
    <s v="shorts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d v="2015-05-31T07:59:47"/>
    <b v="0"/>
    <n v="53"/>
    <b v="1"/>
    <s v="film &amp; video/shorts"/>
    <n v="1.5457142857142858"/>
    <n v="102.0754716981132"/>
    <x v="0"/>
    <s v="shorts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d v="2014-04-13T02:00:00"/>
    <b v="0"/>
    <n v="81"/>
    <b v="1"/>
    <s v="film &amp; video/shorts"/>
    <n v="1.04"/>
    <n v="64.197530864197532"/>
    <x v="0"/>
    <s v="shorts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d v="2011-08-06T15:00:00"/>
    <b v="0"/>
    <n v="78"/>
    <b v="1"/>
    <s v="film &amp; video/shorts"/>
    <n v="1.41"/>
    <n v="90.384615384615387"/>
    <x v="0"/>
    <s v="shorts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d v="2012-01-13T06:34:48"/>
    <b v="0"/>
    <n v="35"/>
    <b v="1"/>
    <s v="film &amp; video/shorts"/>
    <n v="1.0333333333333334"/>
    <n v="88.571428571428569"/>
    <x v="0"/>
    <s v="shorts"/>
    <x v="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d v="2012-02-04T17:44:04"/>
    <b v="0"/>
    <n v="22"/>
    <b v="1"/>
    <s v="film &amp; video/shorts"/>
    <n v="1.4044444444444444"/>
    <n v="28.727272727272727"/>
    <x v="0"/>
    <s v="shorts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d v="2011-04-08T10:55:55"/>
    <b v="0"/>
    <n v="57"/>
    <b v="1"/>
    <s v="film &amp; video/shorts"/>
    <n v="1.1365714285714286"/>
    <n v="69.78947368421052"/>
    <x v="0"/>
    <s v="shorts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d v="2010-06-09T19:00:00"/>
    <b v="0"/>
    <n v="27"/>
    <b v="1"/>
    <s v="film &amp; video/shorts"/>
    <n v="1.0049377777777779"/>
    <n v="167.48962962962963"/>
    <x v="0"/>
    <s v="shorts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d v="2011-07-29T01:17:16"/>
    <b v="0"/>
    <n v="39"/>
    <b v="1"/>
    <s v="film &amp; video/shorts"/>
    <n v="1.1303159999999999"/>
    <n v="144.91230769230768"/>
    <x v="0"/>
    <s v="shorts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d v="2011-08-13T23:00:00"/>
    <b v="0"/>
    <n v="37"/>
    <b v="1"/>
    <s v="film &amp; video/shorts"/>
    <n v="1.0455692307692308"/>
    <n v="91.840540540540545"/>
    <x v="0"/>
    <s v="shorts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d v="2016-10-03T01:11:47"/>
    <b v="0"/>
    <n v="1"/>
    <b v="0"/>
    <s v="film &amp; video/science fiction"/>
    <n v="1.4285714285714287E-4"/>
    <n v="10"/>
    <x v="0"/>
    <s v="science fiction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d v="2015-04-18T10:16:00"/>
    <b v="0"/>
    <n v="1"/>
    <b v="0"/>
    <s v="film &amp; video/science fiction"/>
    <n v="3.3333333333333332E-4"/>
    <n v="1"/>
    <x v="0"/>
    <s v="science fiction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d v="2016-10-10T10:21:47"/>
    <b v="0"/>
    <n v="0"/>
    <b v="0"/>
    <s v="film &amp; video/science fiction"/>
    <n v="0"/>
    <e v="#DIV/0!"/>
    <x v="0"/>
    <s v="science fiction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d v="2014-10-28T22:00:00"/>
    <b v="0"/>
    <n v="6"/>
    <b v="0"/>
    <s v="film &amp; video/science fiction"/>
    <n v="2.7454545454545453E-3"/>
    <n v="25.166666666666668"/>
    <x v="0"/>
    <s v="science fiction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d v="2015-05-15T22:17:22"/>
    <b v="0"/>
    <n v="0"/>
    <b v="0"/>
    <s v="film &amp; video/science fiction"/>
    <n v="0"/>
    <e v="#DIV/0!"/>
    <x v="0"/>
    <s v="science fiction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d v="2017-02-03T23:51:20"/>
    <b v="0"/>
    <n v="6"/>
    <b v="0"/>
    <s v="film &amp; video/science fiction"/>
    <n v="0.14000000000000001"/>
    <n v="11.666666666666666"/>
    <x v="0"/>
    <s v="science fiction"/>
    <x v="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d v="2015-06-11T02:00:00"/>
    <b v="0"/>
    <n v="13"/>
    <b v="0"/>
    <s v="film &amp; video/science fiction"/>
    <n v="5.5480000000000002E-2"/>
    <n v="106.69230769230769"/>
    <x v="0"/>
    <s v="science fiction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d v="2015-04-03T13:59:01"/>
    <b v="0"/>
    <n v="4"/>
    <b v="0"/>
    <s v="film &amp; video/science fiction"/>
    <n v="2.375E-2"/>
    <n v="47.5"/>
    <x v="0"/>
    <s v="science fiction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d v="2016-10-20T05:28:13"/>
    <b v="0"/>
    <n v="6"/>
    <b v="0"/>
    <s v="film &amp; video/science fiction"/>
    <n v="1.8669999999999999E-2"/>
    <n v="311.16666666666669"/>
    <x v="0"/>
    <s v="science fiction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d v="2014-10-30T22:29:43"/>
    <b v="0"/>
    <n v="0"/>
    <b v="0"/>
    <s v="film &amp; video/science fiction"/>
    <n v="0"/>
    <e v="#DIV/0!"/>
    <x v="0"/>
    <s v="science fiction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d v="2014-06-16T20:16:00"/>
    <b v="0"/>
    <n v="0"/>
    <b v="0"/>
    <s v="film &amp; video/science fiction"/>
    <n v="0"/>
    <e v="#DIV/0!"/>
    <x v="0"/>
    <s v="science fiction"/>
    <x v="5"/>
    <x v="3"/>
  </r>
  <r>
    <n v="131"/>
    <s v="I (Canceled)"/>
    <s v="I"/>
    <n v="1200"/>
    <n v="0"/>
    <x v="1"/>
    <s v="US"/>
    <s v="USD"/>
    <n v="1467763200"/>
    <n v="1466453161"/>
    <d v="2016-06-20T20:06:01"/>
    <d v="2016-07-06T00:00:00"/>
    <b v="0"/>
    <n v="0"/>
    <b v="0"/>
    <s v="film &amp; video/science fiction"/>
    <n v="0"/>
    <e v="#DIV/0!"/>
    <x v="0"/>
    <s v="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d v="2014-11-07T20:30:07"/>
    <b v="0"/>
    <n v="81"/>
    <b v="0"/>
    <s v="film &amp; video/science fiction"/>
    <n v="9.5687499999999995E-2"/>
    <n v="94.506172839506178"/>
    <x v="0"/>
    <s v="science fiction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d v="2016-05-31T17:31:00"/>
    <b v="0"/>
    <n v="0"/>
    <b v="0"/>
    <s v="film &amp; video/science fiction"/>
    <n v="0"/>
    <e v="#DIV/0!"/>
    <x v="0"/>
    <s v="science fiction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d v="2015-09-04T17:00:00"/>
    <b v="0"/>
    <n v="0"/>
    <b v="0"/>
    <s v="film &amp; video/science fiction"/>
    <n v="0"/>
    <e v="#DIV/0!"/>
    <x v="0"/>
    <s v="science fiction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d v="2014-07-01T19:00:00"/>
    <b v="0"/>
    <n v="5"/>
    <b v="0"/>
    <s v="film &amp; video/science fiction"/>
    <n v="0.13433333333333333"/>
    <n v="80.599999999999994"/>
    <x v="0"/>
    <s v="science fiction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d v="2015-05-16T10:16:00"/>
    <b v="0"/>
    <n v="0"/>
    <b v="0"/>
    <s v="film &amp; video/science fiction"/>
    <n v="0"/>
    <e v="#DIV/0!"/>
    <x v="0"/>
    <s v="science fiction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d v="2015-10-12T13:46:33"/>
    <b v="0"/>
    <n v="0"/>
    <b v="0"/>
    <s v="film &amp; video/science fiction"/>
    <n v="0"/>
    <e v="#DIV/0!"/>
    <x v="0"/>
    <s v="science fiction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d v="2015-08-01T04:59:00"/>
    <b v="0"/>
    <n v="58"/>
    <b v="0"/>
    <s v="film &amp; video/science fiction"/>
    <n v="3.1413333333333335E-2"/>
    <n v="81.241379310344826"/>
    <x v="0"/>
    <s v="science fiction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d v="2015-07-12T22:06:12"/>
    <b v="0"/>
    <n v="1"/>
    <b v="0"/>
    <s v="film &amp; video/science fiction"/>
    <n v="1"/>
    <n v="500"/>
    <x v="0"/>
    <s v="science fiction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d v="2015-03-20T03:45:32"/>
    <b v="0"/>
    <n v="0"/>
    <b v="0"/>
    <s v="film &amp; video/science fiction"/>
    <n v="0"/>
    <e v="#DIV/0!"/>
    <x v="0"/>
    <s v="science fiction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d v="2015-05-31T03:40:23"/>
    <b v="0"/>
    <n v="28"/>
    <b v="0"/>
    <s v="film &amp; video/science fiction"/>
    <n v="0.10775"/>
    <n v="46.178571428571431"/>
    <x v="0"/>
    <s v="science fiction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d v="2014-11-16T22:26:18"/>
    <b v="0"/>
    <n v="1"/>
    <b v="0"/>
    <s v="film &amp; video/science fiction"/>
    <n v="3.3333333333333335E-3"/>
    <n v="10"/>
    <x v="0"/>
    <s v="science fiction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d v="2016-09-03T05:55:00"/>
    <b v="0"/>
    <n v="0"/>
    <b v="0"/>
    <s v="film &amp; video/science fiction"/>
    <n v="0"/>
    <e v="#DIV/0!"/>
    <x v="0"/>
    <s v="science fiction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d v="2015-04-13T17:17:52"/>
    <b v="0"/>
    <n v="37"/>
    <b v="0"/>
    <s v="film &amp; video/science fiction"/>
    <n v="0.27600000000000002"/>
    <n v="55.945945945945944"/>
    <x v="0"/>
    <s v="science fiction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d v="2015-08-11T13:00:52"/>
    <b v="0"/>
    <n v="9"/>
    <b v="0"/>
    <s v="film &amp; video/science fiction"/>
    <n v="7.5111111111111115E-2"/>
    <n v="37.555555555555557"/>
    <x v="0"/>
    <s v="science fiction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d v="2017-01-18T00:23:18"/>
    <b v="0"/>
    <n v="3"/>
    <b v="0"/>
    <s v="film &amp; video/science fiction"/>
    <n v="5.7499999999999999E-3"/>
    <n v="38.333333333333336"/>
    <x v="0"/>
    <s v="science fiction"/>
    <x v="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d v="2015-01-08T18:18:00"/>
    <b v="0"/>
    <n v="0"/>
    <b v="0"/>
    <s v="film &amp; video/science fiction"/>
    <n v="0"/>
    <e v="#DIV/0!"/>
    <x v="0"/>
    <s v="science fiction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d v="2016-02-27T06:45:36"/>
    <b v="0"/>
    <n v="2"/>
    <b v="0"/>
    <s v="film &amp; video/science fiction"/>
    <n v="8.0000000000000004E-4"/>
    <n v="20"/>
    <x v="0"/>
    <s v="science fiction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d v="2014-12-25T08:00:00"/>
    <b v="0"/>
    <n v="6"/>
    <b v="0"/>
    <s v="film &amp; video/science fiction"/>
    <n v="9.1999999999999998E-3"/>
    <n v="15.333333333333334"/>
    <x v="0"/>
    <s v="science fiction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d v="2015-05-26T03:53:02"/>
    <b v="0"/>
    <n v="67"/>
    <b v="0"/>
    <s v="film &amp; video/science fiction"/>
    <n v="0.23163076923076922"/>
    <n v="449.43283582089555"/>
    <x v="0"/>
    <s v="science fiction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d v="2015-06-18T13:13:11"/>
    <b v="0"/>
    <n v="5"/>
    <b v="0"/>
    <s v="film &amp; video/science fiction"/>
    <n v="5.5999999999999995E-4"/>
    <n v="28"/>
    <x v="0"/>
    <s v="science fiction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d v="2014-09-23T01:51:40"/>
    <b v="0"/>
    <n v="2"/>
    <b v="0"/>
    <s v="film &amp; video/science fiction"/>
    <n v="7.8947368421052633E-5"/>
    <n v="15"/>
    <x v="0"/>
    <s v="science fiction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d v="2014-12-02T15:04:04"/>
    <b v="0"/>
    <n v="10"/>
    <b v="0"/>
    <s v="film &amp; video/science fiction"/>
    <n v="7.1799999999999998E-3"/>
    <n v="35.9"/>
    <x v="0"/>
    <s v="science fiction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d v="2015-06-03T13:08:15"/>
    <b v="0"/>
    <n v="3"/>
    <b v="0"/>
    <s v="film &amp; video/science fiction"/>
    <n v="2.6666666666666668E-2"/>
    <n v="13.333333333333334"/>
    <x v="0"/>
    <s v="science fiction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d v="2015-07-23T13:25:35"/>
    <b v="0"/>
    <n v="4"/>
    <b v="0"/>
    <s v="film &amp; video/science fiction"/>
    <n v="6.0000000000000002E-5"/>
    <n v="20.25"/>
    <x v="0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d v="2014-08-03T02:59:56"/>
    <b v="0"/>
    <n v="15"/>
    <b v="0"/>
    <s v="film &amp; video/science fiction"/>
    <n v="5.0999999999999997E-2"/>
    <n v="119"/>
    <x v="0"/>
    <s v="science fiction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d v="2016-02-26T21:52:52"/>
    <b v="0"/>
    <n v="2"/>
    <b v="0"/>
    <s v="film &amp; video/science fiction"/>
    <n v="2.671118530884808E-3"/>
    <n v="4"/>
    <x v="0"/>
    <s v="science fiction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d v="2014-10-22T01:50:28"/>
    <b v="0"/>
    <n v="0"/>
    <b v="0"/>
    <s v="film &amp; video/science fiction"/>
    <n v="0"/>
    <e v="#DIV/0!"/>
    <x v="0"/>
    <s v="science fiction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5-24T10:25:45"/>
    <d v="2016-07-03T10:25:45"/>
    <b v="0"/>
    <n v="1"/>
    <b v="0"/>
    <s v="film &amp; video/science fiction"/>
    <n v="2.0000000000000002E-5"/>
    <n v="10"/>
    <x v="0"/>
    <s v="science fiction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d v="2015-08-15T21:54:51"/>
    <b v="0"/>
    <n v="0"/>
    <b v="0"/>
    <s v="film &amp; video/drama"/>
    <n v="0"/>
    <e v="#DIV/0!"/>
    <x v="0"/>
    <s v="drama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d v="2014-07-02T16:29:55"/>
    <b v="0"/>
    <n v="1"/>
    <b v="0"/>
    <s v="film &amp; video/drama"/>
    <n v="1E-4"/>
    <n v="5"/>
    <x v="0"/>
    <s v="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d v="2014-08-16T23:42:00"/>
    <b v="0"/>
    <n v="10"/>
    <b v="0"/>
    <s v="film &amp; video/drama"/>
    <n v="0.15535714285714286"/>
    <n v="43.5"/>
    <x v="0"/>
    <s v="drama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8-27T23:04:14"/>
    <d v="2015-10-01T00:00:00"/>
    <b v="0"/>
    <n v="0"/>
    <b v="0"/>
    <s v="film &amp; video/drama"/>
    <n v="0"/>
    <e v="#DIV/0!"/>
    <x v="0"/>
    <s v="drama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d v="2014-09-19T18:18:21"/>
    <b v="0"/>
    <n v="7"/>
    <b v="0"/>
    <s v="film &amp; video/drama"/>
    <n v="5.3333333333333332E-3"/>
    <n v="91.428571428571431"/>
    <x v="0"/>
    <s v="drama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d v="2016-01-12T15:48:44"/>
    <b v="0"/>
    <n v="0"/>
    <b v="0"/>
    <s v="film &amp; video/drama"/>
    <n v="0"/>
    <e v="#DIV/0!"/>
    <x v="0"/>
    <s v="drama"/>
    <x v="11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d v="2017-01-16T01:49:22"/>
    <b v="0"/>
    <n v="1"/>
    <b v="0"/>
    <s v="film &amp; video/drama"/>
    <n v="0.6"/>
    <n v="3000"/>
    <x v="0"/>
    <s v="drama"/>
    <x v="1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d v="2015-08-04T22:15:35"/>
    <b v="0"/>
    <n v="2"/>
    <b v="0"/>
    <s v="film &amp; video/drama"/>
    <n v="1E-4"/>
    <n v="5.5"/>
    <x v="0"/>
    <s v="drama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d v="2015-03-19T19:02:50"/>
    <b v="0"/>
    <n v="3"/>
    <b v="0"/>
    <s v="film &amp; video/drama"/>
    <n v="4.0625000000000001E-2"/>
    <n v="108.33333333333333"/>
    <x v="0"/>
    <s v="drama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d v="2014-10-18T12:07:39"/>
    <b v="0"/>
    <n v="10"/>
    <b v="0"/>
    <s v="film &amp; video/drama"/>
    <n v="0.224"/>
    <n v="56"/>
    <x v="0"/>
    <s v="drama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d v="2015-08-30T05:28:00"/>
    <b v="0"/>
    <n v="10"/>
    <b v="0"/>
    <s v="film &amp; video/drama"/>
    <n v="3.2500000000000001E-2"/>
    <n v="32.5"/>
    <x v="0"/>
    <s v="drama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d v="2016-08-12T04:20:14"/>
    <b v="0"/>
    <n v="1"/>
    <b v="0"/>
    <s v="film &amp; video/drama"/>
    <n v="2.0000000000000002E-5"/>
    <n v="1"/>
    <x v="0"/>
    <s v="drama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d v="2015-03-19T08:28:43"/>
    <b v="0"/>
    <n v="0"/>
    <b v="0"/>
    <s v="film &amp; video/drama"/>
    <n v="0"/>
    <e v="#DIV/0!"/>
    <x v="0"/>
    <s v="drama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d v="2015-02-28T13:45:08"/>
    <b v="0"/>
    <n v="0"/>
    <b v="0"/>
    <s v="film &amp; video/drama"/>
    <n v="0"/>
    <e v="#DIV/0!"/>
    <x v="0"/>
    <s v="drama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d v="2015-05-08T18:12:56"/>
    <b v="0"/>
    <n v="0"/>
    <b v="0"/>
    <s v="film &amp; video/drama"/>
    <n v="0"/>
    <e v="#DIV/0!"/>
    <x v="0"/>
    <s v="drama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d v="2014-08-29T18:40:11"/>
    <b v="0"/>
    <n v="26"/>
    <b v="0"/>
    <s v="film &amp; video/drama"/>
    <n v="6.4850000000000005E-2"/>
    <n v="49.884615384615387"/>
    <x v="0"/>
    <s v="drama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d v="2015-08-05T19:46:39"/>
    <b v="0"/>
    <n v="0"/>
    <b v="0"/>
    <s v="film &amp; video/drama"/>
    <n v="0"/>
    <e v="#DIV/0!"/>
    <x v="0"/>
    <s v="drama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d v="2015-03-24T00:08:46"/>
    <b v="0"/>
    <n v="7"/>
    <b v="0"/>
    <s v="film &amp; video/drama"/>
    <n v="0.4"/>
    <n v="25.714285714285715"/>
    <x v="0"/>
    <s v="drama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d v="2015-11-26T23:55:45"/>
    <b v="0"/>
    <n v="0"/>
    <b v="0"/>
    <s v="film &amp; video/drama"/>
    <n v="0"/>
    <e v="#DIV/0!"/>
    <x v="0"/>
    <s v="drama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d v="2016-03-04T01:55:55"/>
    <b v="0"/>
    <n v="2"/>
    <b v="0"/>
    <s v="film &amp; video/drama"/>
    <n v="0.2"/>
    <n v="100"/>
    <x v="0"/>
    <s v="drama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d v="2015-04-13T19:00:00"/>
    <b v="0"/>
    <n v="13"/>
    <b v="0"/>
    <s v="film &amp; video/drama"/>
    <n v="0.33416666666666667"/>
    <n v="30.846153846153847"/>
    <x v="0"/>
    <s v="drama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d v="2015-06-22T17:48:15"/>
    <b v="0"/>
    <n v="4"/>
    <b v="0"/>
    <s v="film &amp; video/drama"/>
    <n v="0.21092608822670172"/>
    <n v="180.5"/>
    <x v="0"/>
    <s v="drama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d v="2017-01-07T00:17:12"/>
    <b v="0"/>
    <n v="0"/>
    <b v="0"/>
    <s v="film &amp; video/drama"/>
    <n v="0"/>
    <e v="#DIV/0!"/>
    <x v="0"/>
    <s v="drama"/>
    <x v="11"/>
    <x v="1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d v="2014-11-26T20:26:50"/>
    <b v="0"/>
    <n v="12"/>
    <b v="0"/>
    <s v="film &amp; video/drama"/>
    <n v="0.35855999999999999"/>
    <n v="373.5"/>
    <x v="0"/>
    <s v="drama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d v="2014-09-01T03:59:00"/>
    <b v="0"/>
    <n v="2"/>
    <b v="0"/>
    <s v="film &amp; video/drama"/>
    <n v="3.4000000000000002E-2"/>
    <n v="25.5"/>
    <x v="0"/>
    <s v="drama"/>
    <x v="3"/>
    <x v="3"/>
  </r>
  <r>
    <n v="185"/>
    <s v="BLANK Short Movie"/>
    <s v="Love has no boundaries!"/>
    <n v="40000"/>
    <n v="2200"/>
    <x v="2"/>
    <s v="NO"/>
    <s v="NOK"/>
    <n v="1471557139"/>
    <n v="1468965139"/>
    <d v="2016-07-19T21:52:19"/>
    <d v="2016-08-18T21:52:19"/>
    <b v="0"/>
    <n v="10"/>
    <b v="0"/>
    <s v="film &amp; video/drama"/>
    <n v="5.5E-2"/>
    <n v="220"/>
    <x v="0"/>
    <s v="drama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d v="2017-03-03T20:00:00"/>
    <b v="0"/>
    <n v="0"/>
    <b v="0"/>
    <s v="film &amp; video/drama"/>
    <n v="0"/>
    <e v="#DIV/0!"/>
    <x v="0"/>
    <s v="drama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d v="2015-07-21T06:59:00"/>
    <b v="0"/>
    <n v="5"/>
    <b v="0"/>
    <s v="film &amp; video/drama"/>
    <n v="0.16"/>
    <n v="160"/>
    <x v="0"/>
    <s v="drama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d v="2014-09-05T04:23:35"/>
    <b v="0"/>
    <n v="0"/>
    <b v="0"/>
    <s v="film &amp; video/drama"/>
    <n v="0"/>
    <e v="#DIV/0!"/>
    <x v="0"/>
    <s v="drama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d v="2016-09-03T16:34:37"/>
    <b v="0"/>
    <n v="5"/>
    <b v="0"/>
    <s v="film &amp; video/drama"/>
    <n v="6.8999999999999997E-4"/>
    <n v="69"/>
    <x v="0"/>
    <s v="drama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d v="2016-06-16T15:37:26"/>
    <b v="0"/>
    <n v="1"/>
    <b v="0"/>
    <s v="film &amp; video/drama"/>
    <n v="4.1666666666666666E-3"/>
    <n v="50"/>
    <x v="0"/>
    <s v="drama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d v="2015-10-02T10:35:38"/>
    <b v="0"/>
    <n v="3"/>
    <b v="0"/>
    <s v="film &amp; video/drama"/>
    <n v="0.05"/>
    <n v="83.333333333333329"/>
    <x v="0"/>
    <s v="drama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d v="2014-10-17T19:00:32"/>
    <b v="0"/>
    <n v="3"/>
    <b v="0"/>
    <s v="film &amp; video/drama"/>
    <n v="1.7E-5"/>
    <n v="5.666666666666667"/>
    <x v="0"/>
    <s v="drama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d v="2014-11-28T23:26:06"/>
    <b v="0"/>
    <n v="0"/>
    <b v="0"/>
    <s v="film &amp; video/drama"/>
    <n v="0"/>
    <e v="#DIV/0!"/>
    <x v="0"/>
    <s v="drama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d v="2016-03-06T23:55:31"/>
    <b v="0"/>
    <n v="3"/>
    <b v="0"/>
    <s v="film &amp; video/drama"/>
    <n v="1.1999999999999999E-3"/>
    <n v="1"/>
    <x v="0"/>
    <s v="drama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d v="2015-07-10T16:05:32"/>
    <b v="0"/>
    <n v="0"/>
    <b v="0"/>
    <s v="film &amp; video/drama"/>
    <n v="0"/>
    <e v="#DIV/0!"/>
    <x v="0"/>
    <s v="drama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d v="2015-10-10T21:00:00"/>
    <b v="0"/>
    <n v="19"/>
    <b v="0"/>
    <s v="film &amp; video/drama"/>
    <n v="0.41857142857142859"/>
    <n v="77.10526315789474"/>
    <x v="0"/>
    <s v="drama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d v="2017-02-17T21:00:00"/>
    <b v="0"/>
    <n v="8"/>
    <b v="0"/>
    <s v="film &amp; video/drama"/>
    <n v="0.1048"/>
    <n v="32.75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d v="2014-10-05T09:12:02"/>
    <b v="0"/>
    <n v="6"/>
    <b v="0"/>
    <s v="film &amp; video/drama"/>
    <n v="1.116E-2"/>
    <n v="46.5"/>
    <x v="0"/>
    <s v="drama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d v="2016-09-01T02:58:22"/>
    <b v="0"/>
    <n v="0"/>
    <b v="0"/>
    <s v="film &amp; video/drama"/>
    <n v="0"/>
    <e v="#DIV/0!"/>
    <x v="0"/>
    <s v="drama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d v="2014-09-15T02:00:03"/>
    <b v="0"/>
    <n v="18"/>
    <b v="0"/>
    <s v="film &amp; video/drama"/>
    <n v="0.26192500000000002"/>
    <n v="87.308333333333337"/>
    <x v="0"/>
    <s v="drama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d v="2015-02-08T19:38:49"/>
    <b v="0"/>
    <n v="7"/>
    <b v="0"/>
    <s v="film &amp; video/drama"/>
    <n v="0.58461538461538465"/>
    <n v="54.285714285714285"/>
    <x v="0"/>
    <s v="drama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d v="2015-10-08T20:59:00"/>
    <b v="0"/>
    <n v="0"/>
    <b v="0"/>
    <s v="film &amp; video/drama"/>
    <n v="0"/>
    <e v="#DIV/0!"/>
    <x v="0"/>
    <s v="drama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d v="2015-01-29T20:21:04"/>
    <b v="0"/>
    <n v="8"/>
    <b v="0"/>
    <s v="film &amp; video/drama"/>
    <n v="0.2984"/>
    <n v="93.25"/>
    <x v="0"/>
    <s v="drama"/>
    <x v="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d v="2016-08-04T14:00:03"/>
    <b v="0"/>
    <n v="1293"/>
    <b v="0"/>
    <s v="film &amp; video/drama"/>
    <n v="0.50721666666666665"/>
    <n v="117.68368136117556"/>
    <x v="0"/>
    <s v="drama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d v="2015-10-06T15:10:22"/>
    <b v="0"/>
    <n v="17"/>
    <b v="0"/>
    <s v="film &amp; video/drama"/>
    <n v="0.16250000000000001"/>
    <n v="76.470588235294116"/>
    <x v="0"/>
    <s v="drama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d v="2016-08-06T00:06:23"/>
    <b v="0"/>
    <n v="0"/>
    <b v="0"/>
    <s v="film &amp; video/drama"/>
    <n v="0"/>
    <e v="#DIV/0!"/>
    <x v="0"/>
    <s v="drama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d v="2015-01-04T04:43:58"/>
    <b v="0"/>
    <n v="13"/>
    <b v="0"/>
    <s v="film &amp; video/drama"/>
    <n v="0.15214285714285714"/>
    <n v="163.84615384615384"/>
    <x v="0"/>
    <s v="drama"/>
    <x v="11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d v="2014-12-16T08:52:47"/>
    <b v="0"/>
    <n v="0"/>
    <b v="0"/>
    <s v="film &amp; video/drama"/>
    <n v="0"/>
    <e v="#DIV/0!"/>
    <x v="0"/>
    <s v="drama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d v="2015-07-10T22:08:55"/>
    <b v="0"/>
    <n v="0"/>
    <b v="0"/>
    <s v="film &amp; video/drama"/>
    <n v="0"/>
    <e v="#DIV/0!"/>
    <x v="0"/>
    <s v="drama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d v="2015-10-01T05:00:00"/>
    <b v="0"/>
    <n v="33"/>
    <b v="0"/>
    <s v="film &amp; video/drama"/>
    <n v="0.2525"/>
    <n v="91.818181818181813"/>
    <x v="0"/>
    <s v="drama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d v="2015-09-19T03:50:17"/>
    <b v="0"/>
    <n v="12"/>
    <b v="0"/>
    <s v="film &amp; video/drama"/>
    <n v="0.44600000000000001"/>
    <n v="185.83333333333334"/>
    <x v="0"/>
    <s v="drama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d v="2016-04-16T20:08:40"/>
    <b v="0"/>
    <n v="1"/>
    <b v="0"/>
    <s v="film &amp; video/drama"/>
    <n v="1.5873015873015873E-4"/>
    <n v="1"/>
    <x v="0"/>
    <s v="drama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d v="2015-08-16T14:06:41"/>
    <b v="0"/>
    <n v="1"/>
    <b v="0"/>
    <s v="film &amp; video/drama"/>
    <n v="4.0000000000000002E-4"/>
    <n v="20"/>
    <x v="0"/>
    <s v="drama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d v="2015-03-06T15:22:29"/>
    <b v="0"/>
    <n v="1"/>
    <b v="0"/>
    <s v="film &amp; video/drama"/>
    <n v="8.0000000000000007E-5"/>
    <n v="1"/>
    <x v="0"/>
    <s v="drama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d v="2016-02-17T23:59:00"/>
    <b v="0"/>
    <n v="1"/>
    <b v="0"/>
    <s v="film &amp; video/drama"/>
    <n v="2.2727272727272726E-3"/>
    <n v="10"/>
    <x v="0"/>
    <s v="drama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d v="2015-04-22T22:00:37"/>
    <b v="0"/>
    <n v="84"/>
    <b v="0"/>
    <s v="film &amp; video/drama"/>
    <n v="0.55698440000000005"/>
    <n v="331.53833333333336"/>
    <x v="0"/>
    <s v="drama"/>
    <x v="7"/>
    <x v="0"/>
  </r>
  <r>
    <n v="217"/>
    <s v="Bitch"/>
    <s v="A roadmovie by paw"/>
    <n v="100000"/>
    <n v="11943"/>
    <x v="2"/>
    <s v="SE"/>
    <s v="SEK"/>
    <n v="1419780149"/>
    <n v="1417101749"/>
    <d v="2014-11-27T15:22:29"/>
    <d v="2014-12-28T15:22:29"/>
    <b v="0"/>
    <n v="38"/>
    <b v="0"/>
    <s v="film &amp; video/drama"/>
    <n v="0.11942999999999999"/>
    <n v="314.28947368421052"/>
    <x v="0"/>
    <s v="drama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d v="2015-05-15T15:04:49"/>
    <b v="0"/>
    <n v="1"/>
    <b v="0"/>
    <s v="film &amp; video/drama"/>
    <n v="0.02"/>
    <n v="100"/>
    <x v="0"/>
    <s v="drama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d v="2016-04-01T06:59:00"/>
    <b v="0"/>
    <n v="76"/>
    <b v="0"/>
    <s v="film &amp; video/drama"/>
    <n v="0.17630000000000001"/>
    <n v="115.98684210526316"/>
    <x v="0"/>
    <s v="drama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d v="2015-08-20T20:06:00"/>
    <b v="0"/>
    <n v="3"/>
    <b v="0"/>
    <s v="film &amp; video/drama"/>
    <n v="7.1999999999999998E-3"/>
    <n v="120"/>
    <x v="0"/>
    <s v="drama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d v="2015-03-28T19:06:04"/>
    <b v="0"/>
    <n v="0"/>
    <b v="0"/>
    <s v="film &amp; video/drama"/>
    <n v="0"/>
    <e v="#DIV/0!"/>
    <x v="0"/>
    <s v="drama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d v="2015-03-27T02:39:00"/>
    <b v="0"/>
    <n v="2"/>
    <b v="0"/>
    <s v="film &amp; video/drama"/>
    <n v="0.13"/>
    <n v="65"/>
    <x v="0"/>
    <s v="drama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d v="2016-05-22T01:05:00"/>
    <b v="0"/>
    <n v="0"/>
    <b v="0"/>
    <s v="film &amp; video/drama"/>
    <n v="0"/>
    <e v="#DIV/0!"/>
    <x v="0"/>
    <s v="drama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d v="2015-07-10T05:38:46"/>
    <b v="0"/>
    <n v="0"/>
    <b v="0"/>
    <s v="film &amp; video/drama"/>
    <n v="0"/>
    <e v="#DIV/0!"/>
    <x v="0"/>
    <s v="drama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d v="2016-04-08T22:04:14"/>
    <b v="0"/>
    <n v="0"/>
    <b v="0"/>
    <s v="film &amp; video/drama"/>
    <n v="0"/>
    <e v="#DIV/0!"/>
    <x v="0"/>
    <s v="drama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d v="2015-05-31T09:29:00"/>
    <b v="0"/>
    <n v="2"/>
    <b v="0"/>
    <s v="film &amp; video/drama"/>
    <n v="8.6206896551724137E-3"/>
    <n v="125"/>
    <x v="0"/>
    <s v="drama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d v="2015-07-09T21:27:21"/>
    <b v="0"/>
    <n v="0"/>
    <b v="0"/>
    <s v="film &amp; video/drama"/>
    <n v="0"/>
    <e v="#DIV/0!"/>
    <x v="0"/>
    <s v="drama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d v="2015-06-01T16:28:25"/>
    <b v="0"/>
    <n v="0"/>
    <b v="0"/>
    <s v="film &amp; video/drama"/>
    <n v="0"/>
    <e v="#DIV/0!"/>
    <x v="0"/>
    <s v="drama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d v="2016-02-13T22:24:57"/>
    <b v="0"/>
    <n v="0"/>
    <b v="0"/>
    <s v="film &amp; video/drama"/>
    <n v="0"/>
    <e v="#DIV/0!"/>
    <x v="0"/>
    <s v="drama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d v="2015-06-04T18:39:11"/>
    <b v="0"/>
    <n v="2"/>
    <b v="0"/>
    <s v="film &amp; video/drama"/>
    <n v="4.0000000000000001E-3"/>
    <n v="30"/>
    <x v="0"/>
    <s v="drama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d v="2016-01-02T23:00:51"/>
    <b v="0"/>
    <n v="0"/>
    <b v="0"/>
    <s v="film &amp; video/drama"/>
    <n v="0"/>
    <e v="#DIV/0!"/>
    <x v="0"/>
    <s v="drama"/>
    <x v="1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d v="2015-02-27T19:49:06"/>
    <b v="0"/>
    <n v="7"/>
    <b v="0"/>
    <s v="film &amp; video/drama"/>
    <n v="2.75E-2"/>
    <n v="15.714285714285714"/>
    <x v="0"/>
    <s v="drama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d v="2016-09-29T21:52:52"/>
    <b v="0"/>
    <n v="0"/>
    <b v="0"/>
    <s v="film &amp; video/drama"/>
    <n v="0"/>
    <e v="#DIV/0!"/>
    <x v="0"/>
    <s v="drama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d v="2015-06-21T00:50:59"/>
    <b v="0"/>
    <n v="5"/>
    <b v="0"/>
    <s v="film &amp; video/drama"/>
    <n v="0.40100000000000002"/>
    <n v="80.2"/>
    <x v="0"/>
    <s v="drama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d v="2015-07-09T21:48:17"/>
    <b v="0"/>
    <n v="0"/>
    <b v="0"/>
    <s v="film &amp; video/drama"/>
    <n v="0"/>
    <e v="#DIV/0!"/>
    <x v="0"/>
    <s v="drama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d v="2016-01-05T00:00:00"/>
    <b v="0"/>
    <n v="0"/>
    <b v="0"/>
    <s v="film &amp; video/drama"/>
    <n v="0"/>
    <e v="#DIV/0!"/>
    <x v="0"/>
    <s v="drama"/>
    <x v="4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d v="2016-03-08T13:51:09"/>
    <b v="0"/>
    <n v="1"/>
    <b v="0"/>
    <s v="film &amp; video/drama"/>
    <n v="3.3333333333333335E-3"/>
    <n v="50"/>
    <x v="0"/>
    <s v="drama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d v="2016-12-30T09:00:00"/>
    <b v="0"/>
    <n v="0"/>
    <b v="0"/>
    <s v="film &amp; video/drama"/>
    <n v="0"/>
    <e v="#DIV/0!"/>
    <x v="0"/>
    <s v="drama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d v="2015-11-08T12:00:00"/>
    <b v="0"/>
    <n v="5"/>
    <b v="0"/>
    <s v="film &amp; video/drama"/>
    <n v="0.25"/>
    <n v="50"/>
    <x v="0"/>
    <s v="drama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d v="2013-05-05T17:00:11"/>
    <b v="1"/>
    <n v="137"/>
    <b v="1"/>
    <s v="film &amp; video/documentary"/>
    <n v="1.0763413333333334"/>
    <n v="117.84759124087591"/>
    <x v="0"/>
    <s v="documentary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d v="2014-12-21T16:45:04"/>
    <b v="1"/>
    <n v="376"/>
    <b v="1"/>
    <s v="film &amp; video/documentary"/>
    <n v="1.1263736263736264"/>
    <n v="109.04255319148936"/>
    <x v="0"/>
    <s v="documentary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d v="2011-12-20T11:49:50"/>
    <b v="1"/>
    <n v="202"/>
    <b v="1"/>
    <s v="film &amp; video/documentary"/>
    <n v="1.1346153846153846"/>
    <n v="73.019801980198025"/>
    <x v="0"/>
    <s v="documentary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d v="2014-02-22T01:08:24"/>
    <b v="1"/>
    <n v="328"/>
    <b v="1"/>
    <s v="film &amp; video/documentary"/>
    <n v="1.0259199999999999"/>
    <n v="78.195121951219505"/>
    <x v="0"/>
    <s v="documentary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d v="2010-03-16T07:06:00"/>
    <b v="1"/>
    <n v="84"/>
    <b v="1"/>
    <s v="film &amp; video/documentary"/>
    <n v="1.1375714285714287"/>
    <n v="47.398809523809526"/>
    <x v="0"/>
    <s v="documentary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d v="2012-08-16T01:16:25"/>
    <b v="1"/>
    <n v="96"/>
    <b v="1"/>
    <s v="film &amp; video/documentary"/>
    <n v="1.0371999999999999"/>
    <n v="54.020833333333336"/>
    <x v="0"/>
    <s v="documentary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d v="2010-12-18T09:43:25"/>
    <b v="1"/>
    <n v="223"/>
    <b v="1"/>
    <s v="film &amp; video/documentary"/>
    <n v="3.0546000000000002"/>
    <n v="68.488789237668158"/>
    <x v="0"/>
    <s v="documentary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d v="2010-10-16T03:39:00"/>
    <b v="1"/>
    <n v="62"/>
    <b v="1"/>
    <s v="film &amp; video/documentary"/>
    <n v="1.341"/>
    <n v="108.14516129032258"/>
    <x v="0"/>
    <s v="documentary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d v="2012-01-07T18:35:09"/>
    <b v="1"/>
    <n v="146"/>
    <b v="1"/>
    <s v="film &amp; video/documentary"/>
    <n v="1.0133294117647058"/>
    <n v="589.95205479452056"/>
    <x v="0"/>
    <s v="documentary"/>
    <x v="4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d v="2010-08-22T17:40:00"/>
    <b v="1"/>
    <n v="235"/>
    <b v="1"/>
    <s v="film &amp; video/documentary"/>
    <n v="1.1292"/>
    <n v="48.051063829787232"/>
    <x v="0"/>
    <s v="documentary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d v="2013-06-06T13:34:51"/>
    <b v="1"/>
    <n v="437"/>
    <b v="1"/>
    <s v="film &amp; video/documentary"/>
    <n v="1.0558333333333334"/>
    <n v="72.482837528604122"/>
    <x v="0"/>
    <s v="documentary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d v="2012-05-16T19:00:00"/>
    <b v="1"/>
    <n v="77"/>
    <b v="1"/>
    <s v="film &amp; video/documentary"/>
    <n v="1.2557142857142858"/>
    <n v="57.077922077922075"/>
    <x v="0"/>
    <s v="documentary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d v="2010-06-01T03:59:00"/>
    <b v="1"/>
    <n v="108"/>
    <b v="1"/>
    <s v="film &amp; video/documentary"/>
    <n v="1.8455999999999999"/>
    <n v="85.444444444444443"/>
    <x v="0"/>
    <s v="documentar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d v="2012-02-15T15:37:15"/>
    <b v="1"/>
    <n v="7"/>
    <b v="1"/>
    <s v="film &amp; video/documentary"/>
    <n v="1.0073333333333334"/>
    <n v="215.85714285714286"/>
    <x v="0"/>
    <s v="documentary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d v="2015-10-17T02:00:00"/>
    <b v="1"/>
    <n v="314"/>
    <b v="1"/>
    <s v="film &amp; video/documentary"/>
    <n v="1.1694724999999999"/>
    <n v="89.38643312101911"/>
    <x v="0"/>
    <s v="documentary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d v="2011-03-16T11:38:02"/>
    <b v="1"/>
    <n v="188"/>
    <b v="1"/>
    <s v="film &amp; video/documentary"/>
    <n v="1.0673325"/>
    <n v="45.418404255319146"/>
    <x v="0"/>
    <s v="documentary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d v="2013-03-16T18:27:47"/>
    <b v="1"/>
    <n v="275"/>
    <b v="1"/>
    <s v="film &amp; video/documentary"/>
    <n v="1.391"/>
    <n v="65.756363636363631"/>
    <x v="0"/>
    <s v="documentary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d v="2016-05-19T15:02:42"/>
    <b v="1"/>
    <n v="560"/>
    <b v="1"/>
    <s v="film &amp; video/documentary"/>
    <n v="1.0672648571428571"/>
    <n v="66.70405357142856"/>
    <x v="0"/>
    <s v="documentary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d v="2011-06-18T01:14:26"/>
    <b v="1"/>
    <n v="688"/>
    <b v="1"/>
    <s v="film &amp; video/documentary"/>
    <n v="1.9114"/>
    <n v="83.345930232558146"/>
    <x v="0"/>
    <s v="documentary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d v="2015-04-08T17:42:49"/>
    <b v="1"/>
    <n v="942"/>
    <b v="1"/>
    <s v="film &amp; video/documentary"/>
    <n v="1.3193789333333332"/>
    <n v="105.04609341825902"/>
    <x v="0"/>
    <s v="documentary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d v="2010-07-17T09:59:00"/>
    <b v="1"/>
    <n v="88"/>
    <b v="1"/>
    <s v="film &amp; video/documentary"/>
    <n v="1.0640000000000001"/>
    <n v="120.90909090909091"/>
    <x v="0"/>
    <s v="documentary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d v="2012-06-07T14:55:00"/>
    <b v="1"/>
    <n v="220"/>
    <b v="1"/>
    <s v="film &amp; video/documentary"/>
    <n v="1.0740000000000001"/>
    <n v="97.63636363636364"/>
    <x v="0"/>
    <s v="documentary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d v="2011-02-26T05:57:08"/>
    <b v="1"/>
    <n v="145"/>
    <b v="1"/>
    <s v="film &amp; video/documentary"/>
    <n v="2.4"/>
    <n v="41.379310344827587"/>
    <x v="0"/>
    <s v="documentary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d v="2012-09-27T22:54:54"/>
    <b v="1"/>
    <n v="963"/>
    <b v="1"/>
    <s v="film &amp; video/documentary"/>
    <n v="1.1808107999999999"/>
    <n v="30.654485981308412"/>
    <x v="0"/>
    <s v="documentary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d v="2012-05-11T14:53:15"/>
    <b v="1"/>
    <n v="91"/>
    <b v="1"/>
    <s v="film &amp; video/documentary"/>
    <n v="1.1819999999999999"/>
    <n v="64.945054945054949"/>
    <x v="0"/>
    <s v="documentary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d v="2010-05-10T20:16:00"/>
    <b v="1"/>
    <n v="58"/>
    <b v="1"/>
    <s v="film &amp; video/documentary"/>
    <n v="1.111"/>
    <n v="95.775862068965523"/>
    <x v="0"/>
    <s v="documentar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d v="2010-04-23T03:51:00"/>
    <b v="1"/>
    <n v="36"/>
    <b v="1"/>
    <s v="film &amp; video/documentary"/>
    <n v="1.4550000000000001"/>
    <n v="40.416666666666664"/>
    <x v="0"/>
    <s v="documentary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d v="2014-06-25T10:51:39"/>
    <b v="1"/>
    <n v="165"/>
    <b v="1"/>
    <s v="film &amp; video/documentary"/>
    <n v="1.3162883248730965"/>
    <n v="78.578424242424248"/>
    <x v="0"/>
    <s v="documentary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d v="2011-11-07T04:39:38"/>
    <b v="1"/>
    <n v="111"/>
    <b v="1"/>
    <s v="film &amp; video/documentary"/>
    <n v="1.1140000000000001"/>
    <n v="50.18018018018018"/>
    <x v="0"/>
    <s v="documentary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d v="2017-02-22T04:43:42"/>
    <b v="1"/>
    <n v="1596"/>
    <b v="1"/>
    <s v="film &amp; video/documentary"/>
    <n v="1.4723377"/>
    <n v="92.251735588972423"/>
    <x v="0"/>
    <s v="documentary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d v="2011-05-25T04:00:00"/>
    <b v="1"/>
    <n v="61"/>
    <b v="1"/>
    <s v="film &amp; video/documentary"/>
    <n v="1.5260869565217392"/>
    <n v="57.540983606557376"/>
    <x v="0"/>
    <s v="documentar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d v="2014-01-02T08:00:00"/>
    <b v="1"/>
    <n v="287"/>
    <b v="1"/>
    <s v="film &amp; video/documentary"/>
    <n v="1.0468"/>
    <n v="109.42160278745645"/>
    <x v="0"/>
    <s v="documentary"/>
    <x v="1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d v="2010-04-28T18:49:00"/>
    <b v="1"/>
    <n v="65"/>
    <b v="1"/>
    <s v="film &amp; video/documentary"/>
    <n v="1.7743366666666667"/>
    <n v="81.892461538461546"/>
    <x v="0"/>
    <s v="documentary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d v="2011-07-03T11:57:46"/>
    <b v="1"/>
    <n v="118"/>
    <b v="1"/>
    <s v="film &amp; video/documentary"/>
    <n v="1.077758"/>
    <n v="45.667711864406776"/>
    <x v="0"/>
    <s v="documentary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d v="2012-04-05T06:59:00"/>
    <b v="1"/>
    <n v="113"/>
    <b v="1"/>
    <s v="film &amp; video/documentary"/>
    <n v="1.56"/>
    <n v="55.221238938053098"/>
    <x v="0"/>
    <s v="documentary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d v="2012-11-10T01:46:06"/>
    <b v="1"/>
    <n v="332"/>
    <b v="1"/>
    <s v="film &amp; video/documentary"/>
    <n v="1.08395"/>
    <n v="65.298192771084331"/>
    <x v="0"/>
    <s v="documentary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d v="2012-04-28T00:57:54"/>
    <b v="1"/>
    <n v="62"/>
    <b v="1"/>
    <s v="film &amp; video/documentary"/>
    <n v="1.476"/>
    <n v="95.225806451612897"/>
    <x v="0"/>
    <s v="documentary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d v="2015-05-23T21:23:39"/>
    <b v="1"/>
    <n v="951"/>
    <b v="1"/>
    <s v="film &amp; video/documentary"/>
    <n v="1.1038153846153846"/>
    <n v="75.444794952681391"/>
    <x v="0"/>
    <s v="documentary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d v="2012-10-12T00:58:59"/>
    <b v="1"/>
    <n v="415"/>
    <b v="1"/>
    <s v="film &amp; video/documentary"/>
    <n v="1.5034814814814814"/>
    <n v="97.816867469879512"/>
    <x v="0"/>
    <s v="documentary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d v="2017-02-27T02:01:00"/>
    <b v="1"/>
    <n v="305"/>
    <b v="1"/>
    <s v="film &amp; video/documentary"/>
    <n v="1.5731829411764706"/>
    <n v="87.685606557377056"/>
    <x v="0"/>
    <s v="documentary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d v="2014-05-30T14:10:35"/>
    <b v="1"/>
    <n v="2139"/>
    <b v="1"/>
    <s v="film &amp; video/documentary"/>
    <n v="1.5614399999999999"/>
    <n v="54.748948106591868"/>
    <x v="0"/>
    <s v="documentary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d v="2009-08-10T19:26:00"/>
    <b v="1"/>
    <n v="79"/>
    <b v="1"/>
    <s v="film &amp; video/documentary"/>
    <n v="1.2058763636363636"/>
    <n v="83.953417721518989"/>
    <x v="0"/>
    <s v="documentary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d v="2010-02-22T22:00:00"/>
    <b v="1"/>
    <n v="179"/>
    <b v="1"/>
    <s v="film &amp; video/documentary"/>
    <n v="1.0118888888888888"/>
    <n v="254.38547486033519"/>
    <x v="0"/>
    <s v="documentary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d v="2011-06-01T04:59:00"/>
    <b v="1"/>
    <n v="202"/>
    <b v="1"/>
    <s v="film &amp; video/documentary"/>
    <n v="1.142725"/>
    <n v="101.8269801980198"/>
    <x v="0"/>
    <s v="documentary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d v="2012-01-21T17:43:00"/>
    <b v="1"/>
    <n v="760"/>
    <b v="1"/>
    <s v="film &amp; video/documentary"/>
    <n v="1.0462615"/>
    <n v="55.066394736842106"/>
    <x v="0"/>
    <s v="documentary"/>
    <x v="1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d v="2013-09-19T18:08:48"/>
    <b v="1"/>
    <n v="563"/>
    <b v="1"/>
    <s v="film &amp; video/documentary"/>
    <n v="2.2882507142857142"/>
    <n v="56.901438721136763"/>
    <x v="0"/>
    <s v="documentary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d v="2013-03-25T18:35:24"/>
    <b v="1"/>
    <n v="135"/>
    <b v="1"/>
    <s v="film &amp; video/documentary"/>
    <n v="1.0915333333333332"/>
    <n v="121.28148148148148"/>
    <x v="0"/>
    <s v="documentary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d v="2012-11-02T04:00:00"/>
    <b v="1"/>
    <n v="290"/>
    <b v="1"/>
    <s v="film &amp; video/documentary"/>
    <n v="1.7629999999999999"/>
    <n v="91.189655172413794"/>
    <x v="0"/>
    <s v="documentary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d v="2012-06-26T04:03:13"/>
    <b v="1"/>
    <n v="447"/>
    <b v="1"/>
    <s v="film &amp; video/documentary"/>
    <n v="1.0321061999999999"/>
    <n v="115.44812080536913"/>
    <x v="0"/>
    <s v="documentary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d v="2013-11-02T10:57:14"/>
    <b v="1"/>
    <n v="232"/>
    <b v="1"/>
    <s v="film &amp; video/documentary"/>
    <n v="1.0482"/>
    <n v="67.771551724137936"/>
    <x v="0"/>
    <s v="documentary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d v="2011-02-02T07:59:00"/>
    <b v="1"/>
    <n v="168"/>
    <b v="1"/>
    <s v="film &amp; video/documentary"/>
    <n v="1.0668444444444445"/>
    <n v="28.576190476190476"/>
    <x v="0"/>
    <s v="documentary"/>
    <x v="1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d v="2013-05-01T00:01:00"/>
    <b v="1"/>
    <n v="128"/>
    <b v="1"/>
    <s v="film &amp; video/documentary"/>
    <n v="1.2001999999999999"/>
    <n v="46.8828125"/>
    <x v="0"/>
    <s v="documentary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d v="2011-10-29T03:59:00"/>
    <b v="1"/>
    <n v="493"/>
    <b v="1"/>
    <s v="film &amp; video/documentary"/>
    <n v="1.0150693333333334"/>
    <n v="154.42231237322514"/>
    <x v="0"/>
    <s v="documentary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d v="2014-04-20T16:01:54"/>
    <b v="1"/>
    <n v="131"/>
    <b v="1"/>
    <s v="film &amp; video/documentary"/>
    <n v="1.0138461538461538"/>
    <n v="201.22137404580153"/>
    <x v="0"/>
    <s v="documentary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d v="2010-07-19T16:00:00"/>
    <b v="1"/>
    <n v="50"/>
    <b v="1"/>
    <s v="film &amp; video/documentary"/>
    <n v="1"/>
    <n v="100"/>
    <x v="0"/>
    <s v="documentary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d v="2013-11-01T00:00:00"/>
    <b v="1"/>
    <n v="665"/>
    <b v="1"/>
    <s v="film &amp; video/documentary"/>
    <n v="1.3310911999999999"/>
    <n v="100.08204511278196"/>
    <x v="0"/>
    <s v="documentary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d v="2012-09-07T11:24:43"/>
    <b v="1"/>
    <n v="129"/>
    <b v="1"/>
    <s v="film &amp; video/documentary"/>
    <n v="1.187262"/>
    <n v="230.08953488372092"/>
    <x v="0"/>
    <s v="documentary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d v="2015-05-01T03:59:00"/>
    <b v="1"/>
    <n v="142"/>
    <b v="1"/>
    <s v="film &amp; video/documentary"/>
    <n v="1.0064"/>
    <n v="141.74647887323943"/>
    <x v="0"/>
    <s v="documentary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d v="2014-05-09T21:00:00"/>
    <b v="1"/>
    <n v="2436"/>
    <b v="1"/>
    <s v="film &amp; video/documentary"/>
    <n v="1.089324126984127"/>
    <n v="56.344351395730705"/>
    <x v="0"/>
    <s v="documentary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d v="2010-11-17T06:24:20"/>
    <b v="1"/>
    <n v="244"/>
    <b v="1"/>
    <s v="film &amp; video/documentary"/>
    <n v="1.789525"/>
    <n v="73.341188524590166"/>
    <x v="0"/>
    <s v="documentary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d v="2011-04-24T23:02:18"/>
    <b v="1"/>
    <n v="298"/>
    <b v="1"/>
    <s v="film &amp; video/documentary"/>
    <n v="1.0172264"/>
    <n v="85.337785234899329"/>
    <x v="0"/>
    <s v="documentary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d v="2013-03-19T16:42:15"/>
    <b v="1"/>
    <n v="251"/>
    <b v="1"/>
    <s v="film &amp; video/documentary"/>
    <n v="1.1873499999999999"/>
    <n v="61.496215139442228"/>
    <x v="0"/>
    <s v="documentary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d v="2012-02-24T20:33:58"/>
    <b v="1"/>
    <n v="108"/>
    <b v="1"/>
    <s v="film &amp; video/documentary"/>
    <n v="1.0045999999999999"/>
    <n v="93.018518518518519"/>
    <x v="0"/>
    <s v="documentary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d v="2012-06-02T01:42:26"/>
    <b v="1"/>
    <n v="82"/>
    <b v="1"/>
    <s v="film &amp; video/documentary"/>
    <n v="1.3746666666666667"/>
    <n v="50.292682926829265"/>
    <x v="0"/>
    <s v="documentary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d v="2012-09-01T02:00:00"/>
    <b v="1"/>
    <n v="74"/>
    <b v="1"/>
    <s v="film &amp; video/documentary"/>
    <n v="2.3164705882352941"/>
    <n v="106.43243243243244"/>
    <x v="0"/>
    <s v="documentary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d v="2012-03-10T15:07:29"/>
    <b v="1"/>
    <n v="189"/>
    <b v="1"/>
    <s v="film &amp; video/documentary"/>
    <n v="1.3033333333333332"/>
    <n v="51.719576719576722"/>
    <x v="0"/>
    <s v="documentary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d v="2013-03-20T19:05:33"/>
    <b v="1"/>
    <n v="80"/>
    <b v="1"/>
    <s v="film &amp; video/documentary"/>
    <n v="2.9289999999999998"/>
    <n v="36.612499999999997"/>
    <x v="0"/>
    <s v="documentary"/>
    <x v="2"/>
    <x v="4"/>
  </r>
  <r>
    <n v="307"/>
    <s v="Grammar Revolution"/>
    <s v="Why is grammar important?"/>
    <n v="22000"/>
    <n v="24490"/>
    <x v="0"/>
    <s v="US"/>
    <s v="USD"/>
    <n v="1360276801"/>
    <n v="1357684801"/>
    <d v="2013-01-08T22:40:01"/>
    <d v="2013-02-07T22:40:01"/>
    <b v="1"/>
    <n v="576"/>
    <b v="1"/>
    <s v="film &amp; video/documentary"/>
    <n v="1.1131818181818183"/>
    <n v="42.517361111111114"/>
    <x v="0"/>
    <s v="documentary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d v="2011-03-10T16:40:10"/>
    <b v="1"/>
    <n v="202"/>
    <b v="1"/>
    <s v="film &amp; video/documentary"/>
    <n v="1.0556666666666668"/>
    <n v="62.712871287128714"/>
    <x v="0"/>
    <s v="documentary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d v="2012-09-03T18:02:14"/>
    <b v="1"/>
    <n v="238"/>
    <b v="1"/>
    <s v="film &amp; video/documentary"/>
    <n v="1.1894444444444445"/>
    <n v="89.957983193277315"/>
    <x v="0"/>
    <s v="documentary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d v="2011-10-20T02:00:00"/>
    <b v="1"/>
    <n v="36"/>
    <b v="1"/>
    <s v="film &amp; video/documentary"/>
    <n v="1.04129"/>
    <n v="28.924722222222222"/>
    <x v="0"/>
    <s v="documentary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d v="2012-01-01T07:59:00"/>
    <b v="1"/>
    <n v="150"/>
    <b v="1"/>
    <s v="film &amp; video/documentary"/>
    <n v="1.0410165"/>
    <n v="138.8022"/>
    <x v="0"/>
    <s v="documentary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d v="2013-04-14T21:03:52"/>
    <b v="1"/>
    <n v="146"/>
    <b v="1"/>
    <s v="film &amp; video/documentary"/>
    <n v="1.1187499999999999"/>
    <n v="61.301369863013697"/>
    <x v="0"/>
    <s v="documentary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d v="2010-08-11T15:59:00"/>
    <b v="1"/>
    <n v="222"/>
    <b v="1"/>
    <s v="film &amp; video/documentary"/>
    <n v="1.0473529411764706"/>
    <n v="80.202702702702709"/>
    <x v="0"/>
    <s v="documentary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d v="2013-03-01T19:59:48"/>
    <b v="1"/>
    <n v="120"/>
    <b v="1"/>
    <s v="film &amp; video/documentary"/>
    <n v="3.8515000000000001"/>
    <n v="32.095833333333331"/>
    <x v="0"/>
    <s v="documentary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d v="2012-08-22T18:32:14"/>
    <b v="1"/>
    <n v="126"/>
    <b v="1"/>
    <s v="film &amp; video/documentary"/>
    <n v="1.01248"/>
    <n v="200.88888888888889"/>
    <x v="0"/>
    <s v="documentary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d v="2014-12-11T04:59:00"/>
    <b v="1"/>
    <n v="158"/>
    <b v="1"/>
    <s v="film &amp; video/documentary"/>
    <n v="1.1377333333333333"/>
    <n v="108.01265822784811"/>
    <x v="0"/>
    <s v="documentary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d v="2013-12-11T16:14:43"/>
    <b v="1"/>
    <n v="316"/>
    <b v="1"/>
    <s v="film &amp; video/documentary"/>
    <n v="1.0080333333333333"/>
    <n v="95.699367088607602"/>
    <x v="0"/>
    <s v="documentary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d v="2013-03-26T23:55:51"/>
    <b v="1"/>
    <n v="284"/>
    <b v="1"/>
    <s v="film &amp; video/documentary"/>
    <n v="2.8332000000000002"/>
    <n v="49.880281690140848"/>
    <x v="0"/>
    <s v="documentary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d v="2010-02-02T07:59:00"/>
    <b v="1"/>
    <n v="51"/>
    <b v="1"/>
    <s v="film &amp; video/documentary"/>
    <n v="1.1268"/>
    <n v="110.47058823529412"/>
    <x v="0"/>
    <s v="documentary"/>
    <x v="4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d v="2015-12-22T23:00:00"/>
    <b v="1"/>
    <n v="158"/>
    <b v="1"/>
    <s v="film &amp; video/documentary"/>
    <n v="1.0658000000000001"/>
    <n v="134.91139240506328"/>
    <x v="0"/>
    <s v="documentary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d v="2016-11-08T11:43:06"/>
    <b v="1"/>
    <n v="337"/>
    <b v="1"/>
    <s v="film &amp; video/documentary"/>
    <n v="1.0266285714285714"/>
    <n v="106.62314540059347"/>
    <x v="0"/>
    <s v="documentary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d v="2016-05-13T13:40:48"/>
    <b v="1"/>
    <n v="186"/>
    <b v="1"/>
    <s v="film &amp; video/documentary"/>
    <n v="1.0791200000000001"/>
    <n v="145.04301075268816"/>
    <x v="0"/>
    <s v="documentary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d v="2016-12-21T07:59:00"/>
    <b v="1"/>
    <n v="58"/>
    <b v="1"/>
    <s v="film &amp; video/documentary"/>
    <n v="1.2307407407407407"/>
    <n v="114.58620689655173"/>
    <x v="0"/>
    <s v="documentary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d v="2015-08-01T15:01:48"/>
    <b v="1"/>
    <n v="82"/>
    <b v="1"/>
    <s v="film &amp; video/documentary"/>
    <n v="1.016"/>
    <n v="105.3170731707317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d v="2016-12-20T04:30:33"/>
    <b v="1"/>
    <n v="736"/>
    <b v="1"/>
    <s v="film &amp; video/documentary"/>
    <n v="1.04396"/>
    <n v="70.921195652173907"/>
    <x v="0"/>
    <s v="documentary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d v="2017-03-14T22:57:00"/>
    <b v="1"/>
    <n v="1151"/>
    <b v="1"/>
    <s v="film &amp; video/documentary"/>
    <n v="1.1292973333333334"/>
    <n v="147.17167680278018"/>
    <x v="0"/>
    <s v="documentary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d v="2015-03-22T08:00:00"/>
    <b v="1"/>
    <n v="34"/>
    <b v="1"/>
    <s v="film &amp; video/documentary"/>
    <n v="1.3640000000000001"/>
    <n v="160.47058823529412"/>
    <x v="0"/>
    <s v="documentary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d v="2015-11-01T04:00:00"/>
    <b v="1"/>
    <n v="498"/>
    <b v="1"/>
    <s v="film &amp; video/documentary"/>
    <n v="1.036144"/>
    <n v="156.04578313253012"/>
    <x v="0"/>
    <s v="documentary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d v="2015-11-07T04:00:00"/>
    <b v="1"/>
    <n v="167"/>
    <b v="1"/>
    <s v="film &amp; video/documentary"/>
    <n v="1.0549999999999999"/>
    <n v="63.17365269461078"/>
    <x v="0"/>
    <s v="documentary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d v="2013-05-17T03:59:00"/>
    <b v="1"/>
    <n v="340"/>
    <b v="1"/>
    <s v="film &amp; video/documentary"/>
    <n v="1.0182857142857142"/>
    <n v="104.82352941176471"/>
    <x v="0"/>
    <s v="documentary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d v="2016-06-17T13:57:14"/>
    <b v="1"/>
    <n v="438"/>
    <b v="1"/>
    <s v="film &amp; video/documentary"/>
    <n v="1.0660499999999999"/>
    <n v="97.356164383561648"/>
    <x v="0"/>
    <s v="documentary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d v="2015-10-28T08:00:00"/>
    <b v="1"/>
    <n v="555"/>
    <b v="1"/>
    <s v="film &amp; video/documentary"/>
    <n v="1.13015"/>
    <n v="203.63063063063063"/>
    <x v="0"/>
    <s v="documentary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d v="2016-04-07T14:16:31"/>
    <b v="1"/>
    <n v="266"/>
    <b v="1"/>
    <s v="film &amp; video/documentary"/>
    <n v="1.252275"/>
    <n v="188.31203007518798"/>
    <x v="0"/>
    <s v="documentary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d v="2015-05-15T19:00:00"/>
    <b v="1"/>
    <n v="69"/>
    <b v="1"/>
    <s v="film &amp; video/documentary"/>
    <n v="1.0119"/>
    <n v="146.65217391304347"/>
    <x v="0"/>
    <s v="documentary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d v="2015-05-08T22:00:00"/>
    <b v="1"/>
    <n v="80"/>
    <b v="1"/>
    <s v="film &amp; video/documentary"/>
    <n v="1.0276470588235294"/>
    <n v="109.1875"/>
    <x v="0"/>
    <s v="documentary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d v="2015-11-13T15:18:38"/>
    <b v="1"/>
    <n v="493"/>
    <b v="1"/>
    <s v="film &amp; video/documentary"/>
    <n v="1.1683911999999999"/>
    <n v="59.249046653144013"/>
    <x v="0"/>
    <s v="documentary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d v="2015-03-14T02:05:08"/>
    <b v="1"/>
    <n v="31"/>
    <b v="1"/>
    <s v="film &amp; video/documentary"/>
    <n v="1.0116833333333335"/>
    <n v="97.904838709677421"/>
    <x v="0"/>
    <s v="documentary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d v="2016-09-03T01:00:00"/>
    <b v="1"/>
    <n v="236"/>
    <b v="1"/>
    <s v="film &amp; video/documentary"/>
    <n v="1.1013360000000001"/>
    <n v="70.000169491525426"/>
    <x v="0"/>
    <s v="documentary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d v="2015-04-29T18:14:28"/>
    <b v="1"/>
    <n v="89"/>
    <b v="1"/>
    <s v="film &amp; video/documentary"/>
    <n v="1.0808333333333333"/>
    <n v="72.865168539325836"/>
    <x v="0"/>
    <s v="documentary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d v="2017-03-08T21:00:00"/>
    <b v="1"/>
    <n v="299"/>
    <b v="1"/>
    <s v="film &amp; video/documentary"/>
    <n v="1.2502285714285715"/>
    <n v="146.34782608695653"/>
    <x v="0"/>
    <s v="documentary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d v="2014-10-01T03:59:00"/>
    <b v="1"/>
    <n v="55"/>
    <b v="1"/>
    <s v="film &amp; video/documentary"/>
    <n v="1.0671428571428572"/>
    <n v="67.909090909090907"/>
    <x v="0"/>
    <s v="documentary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d v="2016-04-29T18:44:25"/>
    <b v="1"/>
    <n v="325"/>
    <b v="1"/>
    <s v="film &amp; video/documentary"/>
    <n v="1.0036639999999999"/>
    <n v="169.85083076923075"/>
    <x v="0"/>
    <s v="documentary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d v="2014-11-14T03:00:00"/>
    <b v="1"/>
    <n v="524"/>
    <b v="1"/>
    <s v="film &amp; video/documentary"/>
    <n v="1.0202863333333334"/>
    <n v="58.413339694656486"/>
    <x v="0"/>
    <s v="documentary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d v="2015-06-01T02:20:00"/>
    <b v="1"/>
    <n v="285"/>
    <b v="1"/>
    <s v="film &amp; video/documentary"/>
    <n v="1.0208358208955224"/>
    <n v="119.99298245614035"/>
    <x v="0"/>
    <s v="documentary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d v="2015-05-20T22:39:50"/>
    <b v="1"/>
    <n v="179"/>
    <b v="1"/>
    <s v="film &amp; video/documentary"/>
    <n v="1.2327586206896552"/>
    <n v="99.860335195530723"/>
    <x v="0"/>
    <s v="documentary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d v="2015-10-14T12:00:21"/>
    <b v="1"/>
    <n v="188"/>
    <b v="1"/>
    <s v="film &amp; video/documentary"/>
    <n v="1.7028880000000002"/>
    <n v="90.579148936170213"/>
    <x v="0"/>
    <s v="documentary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d v="2015-11-14T12:53:29"/>
    <b v="1"/>
    <n v="379"/>
    <b v="1"/>
    <s v="film &amp; video/documentary"/>
    <n v="1.1159049999999999"/>
    <n v="117.77361477572559"/>
    <x v="0"/>
    <s v="documentary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d v="2015-08-21T14:05:16"/>
    <b v="1"/>
    <n v="119"/>
    <b v="1"/>
    <s v="film &amp; video/documentary"/>
    <n v="1.03"/>
    <n v="86.554621848739501"/>
    <x v="0"/>
    <s v="documentary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d v="2017-02-24T11:58:28"/>
    <b v="1"/>
    <n v="167"/>
    <b v="1"/>
    <s v="film &amp; video/documentary"/>
    <n v="1.0663570159857905"/>
    <n v="71.899281437125751"/>
    <x v="0"/>
    <s v="documentary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d v="2016-09-11T03:59:00"/>
    <b v="1"/>
    <n v="221"/>
    <b v="1"/>
    <s v="film &amp; video/documentary"/>
    <n v="1.1476"/>
    <n v="129.81900452488688"/>
    <x v="0"/>
    <s v="documentary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d v="2016-04-07T22:09:14"/>
    <b v="1"/>
    <n v="964"/>
    <b v="1"/>
    <s v="film &amp; video/documentary"/>
    <n v="1.2734117647058822"/>
    <n v="44.912863070539416"/>
    <x v="0"/>
    <s v="documentary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d v="2014-10-08T04:01:08"/>
    <b v="1"/>
    <n v="286"/>
    <b v="1"/>
    <s v="film &amp; video/documentary"/>
    <n v="1.1656"/>
    <n v="40.755244755244753"/>
    <x v="0"/>
    <s v="documentary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d v="2015-11-19T20:00:19"/>
    <b v="1"/>
    <n v="613"/>
    <b v="1"/>
    <s v="film &amp; video/documentary"/>
    <n v="1.0861819426615318"/>
    <n v="103.52394779771615"/>
    <x v="0"/>
    <s v="documentary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d v="2016-04-08T18:52:01"/>
    <b v="1"/>
    <n v="29"/>
    <b v="1"/>
    <s v="film &amp; video/documentary"/>
    <n v="1.0394285714285714"/>
    <n v="125.44827586206897"/>
    <x v="0"/>
    <s v="documentary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d v="2014-12-01T08:03:14"/>
    <b v="1"/>
    <n v="165"/>
    <b v="1"/>
    <s v="film &amp; video/documentary"/>
    <n v="1.1625714285714286"/>
    <n v="246.60606060606059"/>
    <x v="0"/>
    <s v="documentary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d v="2016-03-16T18:16:33"/>
    <b v="1"/>
    <n v="97"/>
    <b v="1"/>
    <s v="film &amp; video/documentary"/>
    <n v="1.0269239999999999"/>
    <n v="79.401340206185566"/>
    <x v="0"/>
    <s v="documentary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d v="2015-04-24T05:19:57"/>
    <b v="1"/>
    <n v="303"/>
    <b v="1"/>
    <s v="film &amp; video/documentary"/>
    <n v="1.74"/>
    <n v="86.138613861386133"/>
    <x v="0"/>
    <s v="documentary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d v="2016-06-15T15:00:00"/>
    <b v="1"/>
    <n v="267"/>
    <b v="1"/>
    <s v="film &amp; video/documentary"/>
    <n v="1.03088"/>
    <n v="193.04868913857678"/>
    <x v="0"/>
    <s v="documentary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d v="2014-11-14T05:12:00"/>
    <b v="1"/>
    <n v="302"/>
    <b v="1"/>
    <s v="film &amp; video/documentary"/>
    <n v="1.0485537190082646"/>
    <n v="84.023178807947019"/>
    <x v="0"/>
    <s v="documentary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d v="2015-07-23T03:11:00"/>
    <b v="0"/>
    <n v="87"/>
    <b v="1"/>
    <s v="film &amp; video/documentary"/>
    <n v="1.0137499999999999"/>
    <n v="139.82758620689654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d v="2014-11-23T01:01:46"/>
    <b v="0"/>
    <n v="354"/>
    <b v="1"/>
    <s v="film &amp; video/documentary"/>
    <n v="1.1107699999999998"/>
    <n v="109.82189265536722"/>
    <x v="0"/>
    <s v="documentary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d v="2014-08-08T00:00:00"/>
    <b v="0"/>
    <n v="86"/>
    <b v="1"/>
    <s v="film &amp; video/documentary"/>
    <n v="1.2415933781686497"/>
    <n v="139.53488372093022"/>
    <x v="0"/>
    <s v="documentary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d v="2010-05-02T19:22:00"/>
    <b v="0"/>
    <n v="26"/>
    <b v="1"/>
    <s v="film &amp; video/documentary"/>
    <n v="1.0133333333333334"/>
    <n v="347.84615384615387"/>
    <x v="0"/>
    <s v="documentar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d v="2014-06-21T03:59:00"/>
    <b v="0"/>
    <n v="113"/>
    <b v="1"/>
    <s v="film &amp; video/documentary"/>
    <n v="1.1016142857142857"/>
    <n v="68.24159292035398"/>
    <x v="0"/>
    <s v="documentary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d v="2014-02-28T14:33:19"/>
    <b v="0"/>
    <n v="65"/>
    <b v="1"/>
    <s v="film &amp; video/documentary"/>
    <n v="1.0397333333333334"/>
    <n v="239.93846153846152"/>
    <x v="0"/>
    <s v="documentary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d v="2012-05-20T19:01:58"/>
    <b v="0"/>
    <n v="134"/>
    <b v="1"/>
    <s v="film &amp; video/documentary"/>
    <n v="1.013157894736842"/>
    <n v="287.31343283582089"/>
    <x v="0"/>
    <s v="documentary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d v="2013-05-01T04:59:00"/>
    <b v="0"/>
    <n v="119"/>
    <b v="1"/>
    <s v="film &amp; video/documentary"/>
    <n v="1.033501"/>
    <n v="86.84882352941176"/>
    <x v="0"/>
    <s v="documentary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d v="2015-03-15T13:32:02"/>
    <b v="0"/>
    <n v="159"/>
    <b v="1"/>
    <s v="film &amp; video/documentary"/>
    <n v="1.04112"/>
    <n v="81.84905660377359"/>
    <x v="0"/>
    <s v="documentary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d v="2012-01-15T13:14:29"/>
    <b v="0"/>
    <n v="167"/>
    <b v="1"/>
    <s v="film &amp; video/documentary"/>
    <n v="1.1015569230769231"/>
    <n v="42.874970059880241"/>
    <x v="0"/>
    <s v="documentary"/>
    <x v="1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d v="2017-01-06T19:05:00"/>
    <b v="0"/>
    <n v="43"/>
    <b v="1"/>
    <s v="film &amp; video/documentary"/>
    <n v="1.2202"/>
    <n v="709.41860465116281"/>
    <x v="0"/>
    <s v="documentary"/>
    <x v="1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d v="2013-02-01T18:25:39"/>
    <b v="0"/>
    <n v="1062"/>
    <b v="1"/>
    <s v="film &amp; video/documentary"/>
    <n v="1.1416866666666667"/>
    <n v="161.25517890772127"/>
    <x v="0"/>
    <s v="documentary"/>
    <x v="1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d v="2016-04-05T16:00:00"/>
    <b v="0"/>
    <n v="9"/>
    <b v="1"/>
    <s v="film &amp; video/documentary"/>
    <n v="1.2533333333333334"/>
    <n v="41.777777777777779"/>
    <x v="0"/>
    <s v="documentary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d v="2012-07-18T21:53:18"/>
    <b v="0"/>
    <n v="89"/>
    <b v="1"/>
    <s v="film &amp; video/documentary"/>
    <n v="1.0666666666666667"/>
    <n v="89.887640449438209"/>
    <x v="0"/>
    <s v="documentary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d v="2011-09-16T21:20:31"/>
    <b v="0"/>
    <n v="174"/>
    <b v="1"/>
    <s v="film &amp; video/documentary"/>
    <n v="1.3065"/>
    <n v="45.051724137931032"/>
    <x v="0"/>
    <s v="documentary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d v="2014-03-01T17:18:00"/>
    <b v="0"/>
    <n v="14"/>
    <b v="1"/>
    <s v="film &amp; video/documentary"/>
    <n v="1.2"/>
    <n v="42.857142857142854"/>
    <x v="0"/>
    <s v="documentary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d v="2016-08-25T10:51:56"/>
    <b v="0"/>
    <n v="48"/>
    <b v="1"/>
    <s v="film &amp; video/documentary"/>
    <n v="1.0595918367346939"/>
    <n v="54.083333333333336"/>
    <x v="0"/>
    <s v="documentary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d v="2015-11-14T07:01:00"/>
    <b v="0"/>
    <n v="133"/>
    <b v="1"/>
    <s v="film &amp; video/documentary"/>
    <n v="1.1439999999999999"/>
    <n v="103.21804511278195"/>
    <x v="0"/>
    <s v="documentary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d v="2016-01-25T23:52:00"/>
    <b v="0"/>
    <n v="83"/>
    <b v="1"/>
    <s v="film &amp; video/documentary"/>
    <n v="1.1176666666666666"/>
    <n v="40.397590361445786"/>
    <x v="0"/>
    <s v="documentary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d v="2012-05-03T16:31:12"/>
    <b v="0"/>
    <n v="149"/>
    <b v="1"/>
    <s v="film &amp; video/documentary"/>
    <n v="1.1608000000000001"/>
    <n v="116.85906040268456"/>
    <x v="0"/>
    <s v="documentary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d v="2016-01-23T17:16:32"/>
    <b v="0"/>
    <n v="49"/>
    <b v="1"/>
    <s v="film &amp; video/documentary"/>
    <n v="1.415"/>
    <n v="115.51020408163265"/>
    <x v="0"/>
    <s v="documentary"/>
    <x v="11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d v="2012-07-30T05:00:00"/>
    <b v="0"/>
    <n v="251"/>
    <b v="1"/>
    <s v="film &amp; video/documentary"/>
    <n v="1.0472999999999999"/>
    <n v="104.31274900398407"/>
    <x v="0"/>
    <s v="documentary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d v="2012-09-06T17:01:40"/>
    <b v="0"/>
    <n v="22"/>
    <b v="1"/>
    <s v="film &amp; video/documentary"/>
    <n v="2.5583333333333331"/>
    <n v="69.772727272727266"/>
    <x v="0"/>
    <s v="documentary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d v="2014-05-19T02:49:19"/>
    <b v="0"/>
    <n v="48"/>
    <b v="1"/>
    <s v="film &amp; video/documentary"/>
    <n v="2.0670670670670672"/>
    <n v="43.020833333333336"/>
    <x v="0"/>
    <s v="documentary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d v="2015-01-06T18:45:47"/>
    <b v="0"/>
    <n v="383"/>
    <b v="1"/>
    <s v="film &amp; video/documentary"/>
    <n v="1.1210500000000001"/>
    <n v="58.540469973890339"/>
    <x v="0"/>
    <s v="documentary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d v="2014-11-21T15:01:41"/>
    <b v="0"/>
    <n v="237"/>
    <b v="1"/>
    <s v="film &amp; video/documentary"/>
    <n v="1.05982"/>
    <n v="111.79535864978902"/>
    <x v="0"/>
    <s v="documentary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d v="2015-08-10T22:49:51"/>
    <b v="0"/>
    <n v="13"/>
    <b v="1"/>
    <s v="film &amp; video/documentary"/>
    <n v="1.0016666666666667"/>
    <n v="46.230769230769234"/>
    <x v="0"/>
    <s v="documentary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d v="2015-08-15T06:00:00"/>
    <b v="0"/>
    <n v="562"/>
    <b v="1"/>
    <s v="film &amp; video/documentary"/>
    <n v="2.1398947368421051"/>
    <n v="144.69039145907473"/>
    <x v="0"/>
    <s v="documentary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d v="2016-07-28T01:49:40"/>
    <b v="0"/>
    <n v="71"/>
    <b v="1"/>
    <s v="film &amp; video/documentary"/>
    <n v="1.2616000000000001"/>
    <n v="88.845070422535215"/>
    <x v="0"/>
    <s v="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d v="2014-03-07T22:59:00"/>
    <b v="0"/>
    <n v="1510"/>
    <b v="1"/>
    <s v="film &amp; video/documentary"/>
    <n v="1.8153547058823529"/>
    <n v="81.75107284768211"/>
    <x v="0"/>
    <s v="documentary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d v="2015-05-08T00:52:52"/>
    <b v="0"/>
    <n v="14"/>
    <b v="1"/>
    <s v="film &amp; video/documentary"/>
    <n v="1"/>
    <n v="71.428571428571431"/>
    <x v="0"/>
    <s v="documentary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d v="2011-12-18T00:59:00"/>
    <b v="0"/>
    <n v="193"/>
    <b v="1"/>
    <s v="film &amp; video/documentary"/>
    <n v="1.0061"/>
    <n v="104.25906735751295"/>
    <x v="0"/>
    <s v="documentary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d v="2011-09-08T03:00:00"/>
    <b v="0"/>
    <n v="206"/>
    <b v="1"/>
    <s v="film &amp; video/documentary"/>
    <n v="1.009027027027027"/>
    <n v="90.616504854368927"/>
    <x v="0"/>
    <s v="documentary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d v="2013-10-10T17:00:52"/>
    <b v="0"/>
    <n v="351"/>
    <b v="1"/>
    <s v="film &amp; video/documentary"/>
    <n v="1.10446"/>
    <n v="157.33048433048432"/>
    <x v="0"/>
    <s v="documentary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d v="2016-04-17T18:38:02"/>
    <b v="0"/>
    <n v="50"/>
    <b v="1"/>
    <s v="film &amp; video/documentary"/>
    <n v="1.118936170212766"/>
    <n v="105.18"/>
    <x v="0"/>
    <s v="documentary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d v="2012-04-27T21:32:00"/>
    <b v="0"/>
    <n v="184"/>
    <b v="1"/>
    <s v="film &amp; video/documentary"/>
    <n v="1.0804450000000001"/>
    <n v="58.719836956521746"/>
    <x v="0"/>
    <s v="documentary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d v="2012-07-07T13:33:26"/>
    <b v="0"/>
    <n v="196"/>
    <b v="1"/>
    <s v="film &amp; video/documentary"/>
    <n v="1.0666666666666667"/>
    <n v="81.632653061224488"/>
    <x v="0"/>
    <s v="documentary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d v="2010-09-01T03:44:00"/>
    <b v="0"/>
    <n v="229"/>
    <b v="1"/>
    <s v="film &amp; video/documentary"/>
    <n v="1.0390027322404372"/>
    <n v="56.460043668122275"/>
    <x v="0"/>
    <s v="documentary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d v="2015-04-29T19:02:06"/>
    <b v="0"/>
    <n v="67"/>
    <b v="1"/>
    <s v="film &amp; video/documentary"/>
    <n v="1.2516"/>
    <n v="140.1044776119403"/>
    <x v="0"/>
    <s v="documentary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d v="2016-12-14T12:00:00"/>
    <b v="0"/>
    <n v="95"/>
    <b v="1"/>
    <s v="film &amp; video/documentary"/>
    <n v="1.0680499999999999"/>
    <n v="224.85263157894738"/>
    <x v="0"/>
    <s v="documentary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d v="2014-05-17T03:30:00"/>
    <b v="0"/>
    <n v="62"/>
    <b v="1"/>
    <s v="film &amp; video/documentary"/>
    <n v="1.1230249999999999"/>
    <n v="181.13306451612902"/>
    <x v="0"/>
    <s v="documentary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d v="2011-08-07T20:12:50"/>
    <b v="0"/>
    <n v="73"/>
    <b v="1"/>
    <s v="film &amp; video/documentary"/>
    <n v="1.0381199999999999"/>
    <n v="711.04109589041093"/>
    <x v="0"/>
    <s v="documentary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d v="2015-11-05T13:56:57"/>
    <b v="0"/>
    <n v="43"/>
    <b v="1"/>
    <s v="film &amp; video/documentary"/>
    <n v="1.4165000000000001"/>
    <n v="65.883720930232556"/>
    <x v="0"/>
    <s v="documentary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d v="2011-08-10T07:08:00"/>
    <b v="0"/>
    <n v="70"/>
    <b v="1"/>
    <s v="film &amp; video/documentary"/>
    <n v="1.0526"/>
    <n v="75.185714285714283"/>
    <x v="0"/>
    <s v="documentary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d v="2014-02-05T23:04:00"/>
    <b v="0"/>
    <n v="271"/>
    <b v="1"/>
    <s v="film &amp; video/documentary"/>
    <n v="1.0309142857142857"/>
    <n v="133.14391143911439"/>
    <x v="0"/>
    <s v="documentary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d v="2014-03-06T02:02:19"/>
    <b v="0"/>
    <n v="55"/>
    <b v="1"/>
    <s v="film &amp; video/documentary"/>
    <n v="1.0765957446808512"/>
    <n v="55.2"/>
    <x v="0"/>
    <s v="documentary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d v="2011-05-09T05:59:00"/>
    <b v="0"/>
    <n v="35"/>
    <b v="1"/>
    <s v="film &amp; video/documentary"/>
    <n v="1.0770464285714285"/>
    <n v="86.163714285714292"/>
    <x v="0"/>
    <s v="documentar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d v="2011-11-19T21:54:10"/>
    <b v="0"/>
    <n v="22"/>
    <b v="1"/>
    <s v="film &amp; video/documentary"/>
    <n v="1.0155000000000001"/>
    <n v="92.318181818181813"/>
    <x v="0"/>
    <s v="documentary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d v="2013-11-05T18:39:50"/>
    <b v="0"/>
    <n v="38"/>
    <b v="1"/>
    <s v="film &amp; video/documentary"/>
    <n v="1.0143766666666667"/>
    <n v="160.16473684210527"/>
    <x v="0"/>
    <s v="documentary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d v="2016-07-22T20:42:24"/>
    <b v="0"/>
    <n v="15"/>
    <b v="1"/>
    <s v="film &amp; video/documentary"/>
    <n v="1.3680000000000001"/>
    <n v="45.6"/>
    <x v="0"/>
    <s v="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d v="2015-06-18T23:33:17"/>
    <b v="0"/>
    <n v="7"/>
    <b v="1"/>
    <s v="film &amp; video/documentary"/>
    <n v="1.2829999999999999"/>
    <n v="183.28571428571428"/>
    <x v="0"/>
    <s v="documentary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d v="2013-12-22T05:00:00"/>
    <b v="0"/>
    <n v="241"/>
    <b v="1"/>
    <s v="film &amp; video/documentary"/>
    <n v="1.0105"/>
    <n v="125.78838174273859"/>
    <x v="0"/>
    <s v="documentary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d v="2012-07-25T17:49:38"/>
    <b v="0"/>
    <n v="55"/>
    <b v="1"/>
    <s v="film &amp; video/documentary"/>
    <n v="1.2684"/>
    <n v="57.654545454545456"/>
    <x v="0"/>
    <s v="documentary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d v="2012-07-19T21:03:31"/>
    <b v="0"/>
    <n v="171"/>
    <b v="1"/>
    <s v="film &amp; video/documentary"/>
    <n v="1.0508593749999999"/>
    <n v="78.660818713450297"/>
    <x v="0"/>
    <s v="documentary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d v="2013-10-12T01:31:05"/>
    <b v="0"/>
    <n v="208"/>
    <b v="1"/>
    <s v="film &amp; video/documentary"/>
    <n v="1.0285405405405406"/>
    <n v="91.480769230769226"/>
    <x v="0"/>
    <s v="documentary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d v="2014-10-17T12:00:00"/>
    <b v="0"/>
    <n v="21"/>
    <b v="1"/>
    <s v="film &amp; video/documentary"/>
    <n v="1.0214714285714286"/>
    <n v="68.09809523809524"/>
    <x v="0"/>
    <s v="documentary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d v="2014-02-08T09:30:31"/>
    <b v="0"/>
    <n v="25"/>
    <b v="1"/>
    <s v="film &amp; video/documentary"/>
    <n v="1.2021700000000002"/>
    <n v="48.086800000000004"/>
    <x v="0"/>
    <s v="documentary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d v="2013-04-08T04:33:00"/>
    <b v="0"/>
    <n v="52"/>
    <b v="1"/>
    <s v="film &amp; video/documentary"/>
    <n v="1.0024761904761905"/>
    <n v="202.42307692307693"/>
    <x v="0"/>
    <s v="documentary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d v="2015-07-23T06:46:37"/>
    <b v="0"/>
    <n v="104"/>
    <b v="1"/>
    <s v="film &amp; video/documentary"/>
    <n v="1.0063392857142857"/>
    <n v="216.75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d v="2013-06-29T20:13:07"/>
    <b v="0"/>
    <n v="73"/>
    <b v="1"/>
    <s v="film &amp; video/documentary"/>
    <n v="1.004375"/>
    <n v="110.06849315068493"/>
    <x v="0"/>
    <s v="documentary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d v="2014-03-14T04:40:31"/>
    <b v="0"/>
    <n v="3"/>
    <b v="0"/>
    <s v="film &amp; video/animation"/>
    <n v="4.3939393939393936E-3"/>
    <n v="4.833333333333333"/>
    <x v="0"/>
    <s v="animation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d v="2015-08-21T11:47:36"/>
    <b v="0"/>
    <n v="6"/>
    <b v="0"/>
    <s v="film &amp; video/animation"/>
    <n v="2.0066666666666667E-2"/>
    <n v="50.166666666666664"/>
    <x v="0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d v="2014-09-11T06:14:57"/>
    <b v="0"/>
    <n v="12"/>
    <b v="0"/>
    <s v="film &amp; video/animation"/>
    <n v="1.0749999999999999E-2"/>
    <n v="35.833333333333336"/>
    <x v="0"/>
    <s v="animation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d v="2013-06-05T22:13:50"/>
    <b v="0"/>
    <n v="13"/>
    <b v="0"/>
    <s v="film &amp; video/animation"/>
    <n v="7.6499999999999997E-3"/>
    <n v="11.76923076923077"/>
    <x v="0"/>
    <s v="animation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d v="2012-03-26T08:01:39"/>
    <b v="0"/>
    <n v="5"/>
    <b v="0"/>
    <s v="film &amp; video/animation"/>
    <n v="6.7966666666666675E-2"/>
    <n v="40.78"/>
    <x v="0"/>
    <s v="animation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d v="2015-11-27T21:40:04"/>
    <b v="0"/>
    <n v="2"/>
    <b v="0"/>
    <s v="film &amp; video/animation"/>
    <n v="1.2E-4"/>
    <n v="3"/>
    <x v="0"/>
    <s v="animation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d v="2016-03-01T17:05:14"/>
    <b v="0"/>
    <n v="8"/>
    <b v="0"/>
    <s v="film &amp; video/animation"/>
    <n v="1.3299999999999999E-2"/>
    <n v="16.625"/>
    <x v="0"/>
    <s v="animation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d v="2015-10-22T18:59:00"/>
    <b v="0"/>
    <n v="0"/>
    <b v="0"/>
    <s v="film &amp; video/animation"/>
    <n v="0"/>
    <e v="#DIV/0!"/>
    <x v="0"/>
    <s v="animation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d v="2014-06-16T22:00:00"/>
    <b v="0"/>
    <n v="13"/>
    <b v="0"/>
    <s v="film &amp; video/animation"/>
    <n v="5.6333333333333332E-2"/>
    <n v="52"/>
    <x v="0"/>
    <s v="animation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d v="2009-11-27T04:59:00"/>
    <b v="0"/>
    <n v="0"/>
    <b v="0"/>
    <s v="film &amp; video/animation"/>
    <n v="0"/>
    <e v="#DIV/0!"/>
    <x v="0"/>
    <s v="animation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d v="2013-09-11T02:34:27"/>
    <b v="0"/>
    <n v="5"/>
    <b v="0"/>
    <s v="film &amp; video/animation"/>
    <n v="2.4E-2"/>
    <n v="4.8"/>
    <x v="0"/>
    <s v="animation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d v="2016-07-05T20:54:43"/>
    <b v="0"/>
    <n v="8"/>
    <b v="0"/>
    <s v="film &amp; video/animation"/>
    <n v="0.13833333333333334"/>
    <n v="51.875"/>
    <x v="0"/>
    <s v="animation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d v="2015-10-21T17:26:21"/>
    <b v="0"/>
    <n v="8"/>
    <b v="0"/>
    <s v="film &amp; video/animation"/>
    <n v="9.5000000000000001E-2"/>
    <n v="71.25"/>
    <x v="0"/>
    <s v="animation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08-12T15:07:02"/>
    <d v="2015-10-11T15:07:02"/>
    <b v="0"/>
    <n v="0"/>
    <b v="0"/>
    <s v="film &amp; video/animation"/>
    <n v="0"/>
    <e v="#DIV/0!"/>
    <x v="0"/>
    <s v="animation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d v="2013-12-01T21:01:42"/>
    <b v="0"/>
    <n v="2"/>
    <b v="0"/>
    <s v="film &amp; video/animation"/>
    <n v="0.05"/>
    <n v="62.5"/>
    <x v="0"/>
    <s v="animation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d v="2013-09-13T17:56:20"/>
    <b v="0"/>
    <n v="3"/>
    <b v="0"/>
    <s v="film &amp; video/animation"/>
    <n v="2.7272727272727273E-5"/>
    <n v="1"/>
    <x v="0"/>
    <s v="animation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d v="2013-07-31T08:41:53"/>
    <b v="0"/>
    <n v="0"/>
    <b v="0"/>
    <s v="film &amp; video/animation"/>
    <n v="0"/>
    <e v="#DIV/0!"/>
    <x v="0"/>
    <s v="animation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d v="2016-10-08T07:38:46"/>
    <b v="0"/>
    <n v="0"/>
    <b v="0"/>
    <s v="film &amp; video/animation"/>
    <n v="0"/>
    <e v="#DIV/0!"/>
    <x v="0"/>
    <s v="animation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d v="2015-11-18T07:15:58"/>
    <b v="0"/>
    <n v="11"/>
    <b v="0"/>
    <s v="film &amp; video/animation"/>
    <n v="9.3799999999999994E-2"/>
    <n v="170.54545454545453"/>
    <x v="0"/>
    <s v="animation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d v="2014-10-17T18:16:58"/>
    <b v="0"/>
    <n v="0"/>
    <b v="0"/>
    <s v="film &amp; video/animation"/>
    <n v="0"/>
    <e v="#DIV/0!"/>
    <x v="0"/>
    <s v="animation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d v="2016-03-24T22:39:13"/>
    <b v="0"/>
    <n v="1"/>
    <b v="0"/>
    <s v="film &amp; video/animation"/>
    <n v="1E-3"/>
    <n v="5"/>
    <x v="0"/>
    <s v="animation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d v="2013-11-02T19:03:16"/>
    <b v="0"/>
    <n v="0"/>
    <b v="0"/>
    <s v="film &amp; video/animation"/>
    <n v="0"/>
    <e v="#DIV/0!"/>
    <x v="0"/>
    <s v="animation"/>
    <x v="9"/>
    <x v="4"/>
  </r>
  <r>
    <n v="442"/>
    <s v="The Paranormal Idiot"/>
    <s v="Doomsday is here"/>
    <n v="17000"/>
    <n v="6691"/>
    <x v="2"/>
    <s v="US"/>
    <s v="USD"/>
    <n v="1424380783"/>
    <n v="1421788783"/>
    <d v="2015-01-20T21:19:43"/>
    <d v="2015-02-19T21:19:43"/>
    <b v="0"/>
    <n v="17"/>
    <b v="0"/>
    <s v="film &amp; video/animation"/>
    <n v="0.39358823529411763"/>
    <n v="393.58823529411762"/>
    <x v="0"/>
    <s v="animation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d v="2014-02-10T00:21:41"/>
    <b v="0"/>
    <n v="2"/>
    <b v="0"/>
    <s v="film &amp; video/animation"/>
    <n v="1E-3"/>
    <n v="5"/>
    <x v="0"/>
    <s v="animation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d v="2012-02-15T21:46:01"/>
    <b v="0"/>
    <n v="1"/>
    <b v="0"/>
    <s v="film &amp; video/animation"/>
    <n v="0.05"/>
    <n v="50"/>
    <x v="0"/>
    <s v="animation"/>
    <x v="1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d v="2015-05-21T08:02:55"/>
    <b v="0"/>
    <n v="2"/>
    <b v="0"/>
    <s v="film &amp; video/animation"/>
    <n v="3.3333333333333335E-5"/>
    <n v="1"/>
    <x v="0"/>
    <s v="animation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d v="2015-03-04T02:00:20"/>
    <b v="0"/>
    <n v="16"/>
    <b v="0"/>
    <s v="film &amp; video/animation"/>
    <n v="7.2952380952380949E-2"/>
    <n v="47.875"/>
    <x v="0"/>
    <s v="animation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d v="2013-03-23T12:19:23"/>
    <b v="0"/>
    <n v="1"/>
    <b v="0"/>
    <s v="film &amp; video/animation"/>
    <n v="1.6666666666666666E-4"/>
    <n v="5"/>
    <x v="0"/>
    <s v="animation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d v="2014-05-14T18:11:35"/>
    <b v="0"/>
    <n v="4"/>
    <b v="0"/>
    <s v="film &amp; video/animation"/>
    <n v="3.2804E-2"/>
    <n v="20.502500000000001"/>
    <x v="0"/>
    <s v="animation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d v="2013-10-17T13:38:05"/>
    <b v="0"/>
    <n v="5"/>
    <b v="0"/>
    <s v="film &amp; video/animation"/>
    <n v="2.2499999999999999E-2"/>
    <n v="9"/>
    <x v="0"/>
    <s v="animation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d v="2014-02-14T22:43:20"/>
    <b v="0"/>
    <n v="7"/>
    <b v="0"/>
    <s v="film &amp; video/animation"/>
    <n v="7.92E-3"/>
    <n v="56.571428571428569"/>
    <x v="0"/>
    <s v="animation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d v="2014-01-25T17:09:51"/>
    <b v="0"/>
    <n v="0"/>
    <b v="0"/>
    <s v="film &amp; video/animation"/>
    <n v="0"/>
    <e v="#DIV/0!"/>
    <x v="0"/>
    <s v="animation"/>
    <x v="1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d v="2015-05-13T16:53:35"/>
    <b v="0"/>
    <n v="12"/>
    <b v="0"/>
    <s v="film &amp; video/animation"/>
    <n v="0.64"/>
    <n v="40"/>
    <x v="0"/>
    <s v="animation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d v="2015-02-19T19:47:59"/>
    <b v="0"/>
    <n v="2"/>
    <b v="0"/>
    <s v="film &amp; video/animation"/>
    <n v="2.740447957839262E-4"/>
    <n v="13"/>
    <x v="0"/>
    <s v="animation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d v="2014-11-26T13:14:00"/>
    <b v="0"/>
    <n v="5"/>
    <b v="0"/>
    <s v="film &amp; video/animation"/>
    <n v="8.2000000000000007E-3"/>
    <n v="16.399999999999999"/>
    <x v="0"/>
    <s v="animation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d v="2012-04-17T00:31:00"/>
    <b v="0"/>
    <n v="2"/>
    <b v="0"/>
    <s v="film &amp; video/animation"/>
    <n v="6.9230769230769226E-4"/>
    <n v="22.5"/>
    <x v="0"/>
    <s v="animation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d v="2013-10-22T03:59:00"/>
    <b v="0"/>
    <n v="3"/>
    <b v="0"/>
    <s v="film &amp; video/animation"/>
    <n v="6.8631863186318634E-3"/>
    <n v="20.333333333333332"/>
    <x v="0"/>
    <s v="animation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d v="2014-08-16T18:25:12"/>
    <b v="0"/>
    <n v="0"/>
    <b v="0"/>
    <s v="film &amp; video/animation"/>
    <n v="0"/>
    <e v="#DIV/0!"/>
    <x v="0"/>
    <s v="animation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d v="2013-05-14T16:47:40"/>
    <b v="0"/>
    <n v="49"/>
    <b v="0"/>
    <s v="film &amp; video/animation"/>
    <n v="8.2100000000000006E-2"/>
    <n v="16.755102040816325"/>
    <x v="0"/>
    <s v="animation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d v="2011-11-13T16:22:07"/>
    <b v="0"/>
    <n v="1"/>
    <b v="0"/>
    <s v="film &amp; video/animation"/>
    <n v="6.4102564102564103E-4"/>
    <n v="25"/>
    <x v="0"/>
    <s v="animation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d v="2014-06-01T04:00:00"/>
    <b v="0"/>
    <n v="2"/>
    <b v="0"/>
    <s v="film &amp; video/animation"/>
    <n v="2.9411764705882353E-3"/>
    <n v="12.5"/>
    <x v="0"/>
    <s v="animation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d v="2013-06-02T20:19:27"/>
    <b v="0"/>
    <n v="0"/>
    <b v="0"/>
    <s v="film &amp; video/animation"/>
    <n v="0"/>
    <e v="#DIV/0!"/>
    <x v="0"/>
    <s v="animation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d v="2011-08-10T03:02:21"/>
    <b v="0"/>
    <n v="0"/>
    <b v="0"/>
    <s v="film &amp; video/animation"/>
    <n v="0"/>
    <e v="#DIV/0!"/>
    <x v="0"/>
    <s v="animation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d v="2011-09-24T17:02:33"/>
    <b v="0"/>
    <n v="11"/>
    <b v="0"/>
    <s v="film &amp; video/animation"/>
    <n v="2.2727272727272728E-2"/>
    <n v="113.63636363636364"/>
    <x v="0"/>
    <s v="animation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d v="2016-05-18T20:22:15"/>
    <b v="0"/>
    <n v="1"/>
    <b v="0"/>
    <s v="film &amp; video/animation"/>
    <n v="9.9009900990099011E-4"/>
    <n v="1"/>
    <x v="0"/>
    <s v="animation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d v="2014-06-27T02:52:54"/>
    <b v="0"/>
    <n v="8"/>
    <b v="0"/>
    <s v="film &amp; video/animation"/>
    <n v="0.26953125"/>
    <n v="17.25"/>
    <x v="0"/>
    <s v="animation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d v="2012-09-07T22:37:44"/>
    <b v="0"/>
    <n v="5"/>
    <b v="0"/>
    <s v="film &amp; video/animation"/>
    <n v="7.6E-3"/>
    <n v="15.2"/>
    <x v="0"/>
    <s v="animation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d v="2012-09-28T16:18:54"/>
    <b v="0"/>
    <n v="39"/>
    <b v="0"/>
    <s v="film &amp; video/animation"/>
    <n v="0.21575"/>
    <n v="110.64102564102564"/>
    <x v="0"/>
    <s v="animation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d v="2012-07-11T03:51:05"/>
    <b v="0"/>
    <n v="0"/>
    <b v="0"/>
    <s v="film &amp; video/animation"/>
    <n v="0"/>
    <e v="#DIV/0!"/>
    <x v="0"/>
    <s v="animation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d v="2014-09-05T23:45:24"/>
    <b v="0"/>
    <n v="0"/>
    <b v="0"/>
    <s v="film &amp; video/animation"/>
    <n v="0"/>
    <e v="#DIV/0!"/>
    <x v="0"/>
    <s v="animation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d v="2014-01-16T04:00:00"/>
    <b v="0"/>
    <n v="2"/>
    <b v="0"/>
    <s v="film &amp; video/animation"/>
    <n v="1.0200000000000001E-2"/>
    <n v="25.5"/>
    <x v="0"/>
    <s v="animation"/>
    <x v="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3-05T17:19:39"/>
    <d v="2014-04-19T16:19:39"/>
    <b v="0"/>
    <n v="170"/>
    <b v="0"/>
    <s v="film &amp; video/animation"/>
    <n v="0.11892727272727273"/>
    <n v="38.476470588235294"/>
    <x v="0"/>
    <s v="animation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d v="2014-08-23T22:08:38"/>
    <b v="0"/>
    <n v="5"/>
    <b v="0"/>
    <s v="film &amp; video/animation"/>
    <n v="0.17624999999999999"/>
    <n v="28.2"/>
    <x v="0"/>
    <s v="animation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d v="2014-09-17T16:45:19"/>
    <b v="0"/>
    <n v="14"/>
    <b v="0"/>
    <s v="film &amp; video/animation"/>
    <n v="2.87E-2"/>
    <n v="61.5"/>
    <x v="0"/>
    <s v="animation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d v="2017-02-17T07:53:49"/>
    <b v="0"/>
    <n v="1"/>
    <b v="0"/>
    <s v="film &amp; video/animation"/>
    <n v="3.0303030303030303E-4"/>
    <n v="1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d v="2015-05-06T02:04:03"/>
    <b v="0"/>
    <n v="0"/>
    <b v="0"/>
    <s v="film &amp; video/animation"/>
    <n v="0"/>
    <e v="#DIV/0!"/>
    <x v="0"/>
    <s v="animation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d v="2014-06-03T03:59:00"/>
    <b v="0"/>
    <n v="124"/>
    <b v="0"/>
    <s v="film &amp; video/animation"/>
    <n v="2.2302681818181819E-2"/>
    <n v="39.569274193548388"/>
    <x v="0"/>
    <s v="animation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d v="2012-05-18T20:02:14"/>
    <b v="0"/>
    <n v="0"/>
    <b v="0"/>
    <s v="film &amp; video/animation"/>
    <n v="0"/>
    <e v="#DIV/0!"/>
    <x v="0"/>
    <s v="animation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d v="2015-04-01T20:51:49"/>
    <b v="0"/>
    <n v="0"/>
    <b v="0"/>
    <s v="film &amp; video/animation"/>
    <n v="0"/>
    <e v="#DIV/0!"/>
    <x v="0"/>
    <s v="animation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d v="2014-11-21T10:47:15"/>
    <b v="0"/>
    <n v="55"/>
    <b v="0"/>
    <s v="film &amp; video/animation"/>
    <n v="0.3256"/>
    <n v="88.8"/>
    <x v="0"/>
    <s v="animation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d v="2013-08-09T12:00:15"/>
    <b v="0"/>
    <n v="140"/>
    <b v="0"/>
    <s v="film &amp; video/animation"/>
    <n v="0.19409999999999999"/>
    <n v="55.457142857142856"/>
    <x v="0"/>
    <s v="animation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d v="2012-10-10T16:08:09"/>
    <b v="0"/>
    <n v="21"/>
    <b v="0"/>
    <s v="film &amp; video/animation"/>
    <n v="6.0999999999999999E-2"/>
    <n v="87.142857142857139"/>
    <x v="0"/>
    <s v="animation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d v="2016-04-14T14:34:00"/>
    <b v="0"/>
    <n v="1"/>
    <b v="0"/>
    <s v="film &amp; video/animation"/>
    <n v="1E-3"/>
    <n v="10"/>
    <x v="0"/>
    <s v="animation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d v="2013-01-29T04:44:32"/>
    <b v="0"/>
    <n v="147"/>
    <b v="0"/>
    <s v="film &amp; video/animation"/>
    <n v="0.502"/>
    <n v="51.224489795918366"/>
    <x v="0"/>
    <s v="animation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d v="2015-11-05T23:32:52"/>
    <b v="0"/>
    <n v="11"/>
    <b v="0"/>
    <s v="film &amp; video/animation"/>
    <n v="1.8625E-3"/>
    <n v="13.545454545454545"/>
    <x v="0"/>
    <s v="animation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d v="2013-05-17T12:08:19"/>
    <b v="0"/>
    <n v="125"/>
    <b v="0"/>
    <s v="film &amp; video/animation"/>
    <n v="0.21906971229845085"/>
    <n v="66.520080000000007"/>
    <x v="0"/>
    <s v="animation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d v="2014-06-01T22:37:19"/>
    <b v="0"/>
    <n v="1"/>
    <b v="0"/>
    <s v="film &amp; video/animation"/>
    <n v="9.0909090909090904E-5"/>
    <n v="50"/>
    <x v="0"/>
    <s v="animation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d v="2016-12-25T15:16:34"/>
    <b v="0"/>
    <n v="0"/>
    <b v="0"/>
    <s v="film &amp; video/animation"/>
    <n v="0"/>
    <e v="#DIV/0!"/>
    <x v="0"/>
    <s v="animation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d v="2017-01-09T01:18:20"/>
    <b v="0"/>
    <n v="0"/>
    <b v="0"/>
    <s v="film &amp; video/animation"/>
    <n v="0"/>
    <e v="#DIV/0!"/>
    <x v="0"/>
    <s v="animation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d v="2012-01-05T11:33:00"/>
    <b v="0"/>
    <n v="3"/>
    <b v="0"/>
    <s v="film &amp; video/animation"/>
    <n v="2.8667813379201833E-3"/>
    <n v="71.666666666666671"/>
    <x v="0"/>
    <s v="animation"/>
    <x v="11"/>
    <x v="5"/>
  </r>
  <r>
    <n v="490"/>
    <s v="PROJECT IS CANCELLED"/>
    <s v="Cancelled"/>
    <n v="1000"/>
    <n v="0"/>
    <x v="2"/>
    <s v="US"/>
    <s v="USD"/>
    <n v="1345677285"/>
    <n v="1343085285"/>
    <d v="2012-07-23T23:14:45"/>
    <d v="2012-08-22T23:14:45"/>
    <b v="0"/>
    <n v="0"/>
    <b v="0"/>
    <s v="film &amp; video/animation"/>
    <n v="0"/>
    <e v="#DIV/0!"/>
    <x v="0"/>
    <s v="animation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d v="2016-01-27T23:34:59"/>
    <b v="0"/>
    <n v="0"/>
    <b v="0"/>
    <s v="film &amp; video/animation"/>
    <n v="0"/>
    <e v="#DIV/0!"/>
    <x v="0"/>
    <s v="animation"/>
    <x v="1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d v="2016-10-13T00:50:30"/>
    <b v="0"/>
    <n v="0"/>
    <b v="0"/>
    <s v="film &amp; video/animation"/>
    <n v="0"/>
    <e v="#DIV/0!"/>
    <x v="0"/>
    <s v="animation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d v="2015-05-20T17:25:38"/>
    <b v="0"/>
    <n v="0"/>
    <b v="0"/>
    <s v="film &amp; video/animation"/>
    <n v="0"/>
    <e v="#DIV/0!"/>
    <x v="0"/>
    <s v="animation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d v="2014-07-03T03:00:00"/>
    <b v="0"/>
    <n v="3"/>
    <b v="0"/>
    <s v="film &amp; video/animation"/>
    <n v="1.5499999999999999E-3"/>
    <n v="10.333333333333334"/>
    <x v="0"/>
    <s v="animation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d v="2015-07-16T19:51:45"/>
    <b v="0"/>
    <n v="0"/>
    <b v="0"/>
    <s v="film &amp; video/animation"/>
    <n v="0"/>
    <e v="#DIV/0!"/>
    <x v="0"/>
    <s v="animation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d v="2014-02-10T22:21:14"/>
    <b v="0"/>
    <n v="1"/>
    <b v="0"/>
    <s v="film &amp; video/animation"/>
    <n v="1.6666666666666667E-5"/>
    <n v="1"/>
    <x v="0"/>
    <s v="animation"/>
    <x v="11"/>
    <x v="3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d v="2014-12-25T05:00:00"/>
    <b v="0"/>
    <n v="3"/>
    <b v="0"/>
    <s v="film &amp; video/animation"/>
    <n v="6.6964285714285711E-3"/>
    <n v="10"/>
    <x v="0"/>
    <s v="animation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d v="2011-12-23T18:17:29"/>
    <b v="0"/>
    <n v="22"/>
    <b v="0"/>
    <s v="film &amp; video/animation"/>
    <n v="4.5985132395404561E-2"/>
    <n v="136.09090909090909"/>
    <x v="0"/>
    <s v="animation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08-18T21:29:28"/>
    <d v="2009-10-12T20:59:00"/>
    <b v="0"/>
    <n v="26"/>
    <b v="0"/>
    <s v="film &amp; video/animation"/>
    <n v="9.5500000000000002E-2"/>
    <n v="73.461538461538467"/>
    <x v="0"/>
    <s v="animation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d v="2010-05-08T22:16:00"/>
    <b v="0"/>
    <n v="4"/>
    <b v="0"/>
    <s v="film &amp; video/animation"/>
    <n v="3.307692307692308E-2"/>
    <n v="53.75"/>
    <x v="0"/>
    <s v="animation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d v="2011-07-09T05:37:31"/>
    <b v="0"/>
    <n v="0"/>
    <b v="0"/>
    <s v="film &amp; video/animation"/>
    <n v="0"/>
    <e v="#DIV/0!"/>
    <x v="0"/>
    <s v="animation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d v="2012-03-18T12:17:05"/>
    <b v="0"/>
    <n v="4"/>
    <b v="0"/>
    <s v="film &amp; video/animation"/>
    <n v="1.15E-2"/>
    <n v="57.5"/>
    <x v="0"/>
    <s v="animation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d v="2015-01-17T12:38:23"/>
    <b v="0"/>
    <n v="9"/>
    <b v="0"/>
    <s v="film &amp; video/animation"/>
    <n v="1.7538461538461537E-2"/>
    <n v="12.666666666666666"/>
    <x v="0"/>
    <s v="animation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d v="2012-04-10T22:36:27"/>
    <b v="0"/>
    <n v="5"/>
    <b v="0"/>
    <s v="film &amp; video/animation"/>
    <n v="1.3673469387755101E-2"/>
    <n v="67"/>
    <x v="0"/>
    <s v="animation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d v="2015-12-25T02:21:26"/>
    <b v="0"/>
    <n v="14"/>
    <b v="0"/>
    <s v="film &amp; video/animation"/>
    <n v="4.3333333333333331E-3"/>
    <n v="3.7142857142857144"/>
    <x v="0"/>
    <s v="animation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d v="2013-08-10T13:15:20"/>
    <b v="0"/>
    <n v="1"/>
    <b v="0"/>
    <s v="film &amp; video/animation"/>
    <n v="1.25E-3"/>
    <n v="250"/>
    <x v="0"/>
    <s v="animation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d v="2012-10-19T23:00:57"/>
    <b v="0"/>
    <n v="10"/>
    <b v="0"/>
    <s v="film &amp; video/animation"/>
    <n v="3.2000000000000001E-2"/>
    <n v="64"/>
    <x v="0"/>
    <s v="animation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d v="2012-05-25T14:14:00"/>
    <b v="0"/>
    <n v="3"/>
    <b v="0"/>
    <s v="film &amp; video/animation"/>
    <n v="8.0000000000000002E-3"/>
    <n v="133.33333333333334"/>
    <x v="0"/>
    <s v="animation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d v="2015-06-28T15:09:30"/>
    <b v="0"/>
    <n v="1"/>
    <b v="0"/>
    <s v="film &amp; video/animation"/>
    <n v="2E-3"/>
    <n v="10"/>
    <x v="0"/>
    <s v="animation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d v="2016-03-01T04:13:59"/>
    <b v="0"/>
    <n v="0"/>
    <b v="0"/>
    <s v="film &amp; video/animation"/>
    <n v="0"/>
    <e v="#DIV/0!"/>
    <x v="0"/>
    <s v="animation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d v="2013-04-06T06:16:22"/>
    <b v="0"/>
    <n v="5"/>
    <b v="0"/>
    <s v="film &amp; video/animation"/>
    <n v="0.03"/>
    <n v="30"/>
    <x v="0"/>
    <s v="animation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d v="2016-11-20T18:48:47"/>
    <b v="0"/>
    <n v="2"/>
    <b v="0"/>
    <s v="film &amp; video/animation"/>
    <n v="1.3749999999999999E-3"/>
    <n v="5.5"/>
    <x v="0"/>
    <s v="animation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d v="2016-08-15T07:00:00"/>
    <b v="0"/>
    <n v="68"/>
    <b v="0"/>
    <s v="film &amp; video/animation"/>
    <n v="0.13924"/>
    <n v="102.38235294117646"/>
    <x v="0"/>
    <s v="animation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d v="2014-08-09T14:44:07"/>
    <b v="0"/>
    <n v="3"/>
    <b v="0"/>
    <s v="film &amp; video/animation"/>
    <n v="3.3333333333333333E-2"/>
    <n v="16.666666666666668"/>
    <x v="0"/>
    <s v="animation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d v="2015-12-29T11:46:41"/>
    <b v="0"/>
    <n v="34"/>
    <b v="0"/>
    <s v="film &amp; video/animation"/>
    <n v="0.25413402061855672"/>
    <n v="725.02941176470586"/>
    <x v="0"/>
    <s v="animation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d v="2015-05-27T18:41:20"/>
    <b v="0"/>
    <n v="0"/>
    <b v="0"/>
    <s v="film &amp; video/animation"/>
    <n v="0"/>
    <e v="#DIV/0!"/>
    <x v="0"/>
    <s v="animation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d v="2017-02-02T14:46:01"/>
    <b v="0"/>
    <n v="3"/>
    <b v="0"/>
    <s v="film &amp; video/animation"/>
    <n v="1.3666666666666667E-2"/>
    <n v="68.333333333333329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d v="2015-09-06T14:46:00"/>
    <b v="0"/>
    <n v="0"/>
    <b v="0"/>
    <s v="film &amp; video/animation"/>
    <n v="0"/>
    <e v="#DIV/0!"/>
    <x v="0"/>
    <s v="animation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d v="2012-12-05T09:23:41"/>
    <b v="0"/>
    <n v="70"/>
    <b v="0"/>
    <s v="film &amp; video/animation"/>
    <n v="0.22881426547787684"/>
    <n v="39.228571428571428"/>
    <x v="0"/>
    <s v="animation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d v="2015-12-10T16:51:01"/>
    <b v="0"/>
    <n v="34"/>
    <b v="1"/>
    <s v="theater/plays"/>
    <n v="1.0209999999999999"/>
    <n v="150.14705882352942"/>
    <x v="1"/>
    <s v="plays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d v="2016-11-01T04:59:00"/>
    <b v="0"/>
    <n v="56"/>
    <b v="1"/>
    <s v="theater/plays"/>
    <n v="1.0464"/>
    <n v="93.428571428571431"/>
    <x v="1"/>
    <s v="plays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d v="2016-03-20T23:58:45"/>
    <b v="0"/>
    <n v="31"/>
    <b v="1"/>
    <s v="theater/plays"/>
    <n v="1.1466666666666667"/>
    <n v="110.96774193548387"/>
    <x v="1"/>
    <s v="plays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d v="2015-09-21T03:11:16"/>
    <b v="0"/>
    <n v="84"/>
    <b v="1"/>
    <s v="theater/plays"/>
    <n v="1.206"/>
    <n v="71.785714285714292"/>
    <x v="1"/>
    <s v="plays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d v="2016-06-01T17:12:49"/>
    <b v="0"/>
    <n v="130"/>
    <b v="1"/>
    <s v="theater/plays"/>
    <n v="1.0867285714285715"/>
    <n v="29.258076923076924"/>
    <x v="1"/>
    <s v="plays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d v="2014-09-13T09:37:21"/>
    <b v="0"/>
    <n v="12"/>
    <b v="1"/>
    <s v="theater/plays"/>
    <n v="1"/>
    <n v="1000"/>
    <x v="1"/>
    <s v="plays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d v="2015-08-07T17:00:00"/>
    <b v="0"/>
    <n v="23"/>
    <b v="1"/>
    <s v="theater/plays"/>
    <n v="1.1399999999999999"/>
    <n v="74.347826086956516"/>
    <x v="1"/>
    <s v="plays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d v="2017-02-17T16:05:00"/>
    <b v="0"/>
    <n v="158"/>
    <b v="1"/>
    <s v="theater/plays"/>
    <n v="1.0085"/>
    <n v="63.829113924050631"/>
    <x v="1"/>
    <s v="plays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d v="2015-06-21T21:20:00"/>
    <b v="0"/>
    <n v="30"/>
    <b v="1"/>
    <s v="theater/plays"/>
    <n v="1.1565217391304348"/>
    <n v="44.333333333333336"/>
    <x v="1"/>
    <s v="plays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d v="2017-01-11T05:00:00"/>
    <b v="0"/>
    <n v="18"/>
    <b v="1"/>
    <s v="theater/plays"/>
    <n v="1.3041666666666667"/>
    <n v="86.944444444444443"/>
    <x v="1"/>
    <s v="plays"/>
    <x v="1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d v="2015-06-24T02:00:00"/>
    <b v="0"/>
    <n v="29"/>
    <b v="1"/>
    <s v="theater/plays"/>
    <n v="1.0778267254038179"/>
    <n v="126.55172413793103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d v="2016-12-17T06:59:00"/>
    <b v="0"/>
    <n v="31"/>
    <b v="1"/>
    <s v="theater/plays"/>
    <n v="1"/>
    <n v="129.03225806451613"/>
    <x v="1"/>
    <s v="plays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d v="2016-05-13T00:10:08"/>
    <b v="0"/>
    <n v="173"/>
    <b v="1"/>
    <s v="theater/plays"/>
    <n v="1.2324999999999999"/>
    <n v="71.242774566473983"/>
    <x v="1"/>
    <s v="plays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d v="2016-05-16T10:26:05"/>
    <b v="0"/>
    <n v="17"/>
    <b v="1"/>
    <s v="theater/plays"/>
    <n v="1.002"/>
    <n v="117.88235294117646"/>
    <x v="1"/>
    <s v="plays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d v="2015-11-01T23:00:00"/>
    <b v="0"/>
    <n v="48"/>
    <b v="1"/>
    <s v="theater/plays"/>
    <n v="1.0466666666666666"/>
    <n v="327.08333333333331"/>
    <x v="1"/>
    <s v="plays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d v="2017-01-06T13:05:05"/>
    <b v="0"/>
    <n v="59"/>
    <b v="1"/>
    <s v="theater/plays"/>
    <n v="1.0249999999999999"/>
    <n v="34.745762711864408"/>
    <x v="1"/>
    <s v="plays"/>
    <x v="1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d v="2015-08-03T18:00:00"/>
    <b v="0"/>
    <n v="39"/>
    <b v="1"/>
    <s v="theater/plays"/>
    <n v="1.1825757575757576"/>
    <n v="100.06410256410257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d v="2015-11-04T19:26:31"/>
    <b v="0"/>
    <n v="59"/>
    <b v="1"/>
    <s v="theater/plays"/>
    <n v="1.2050000000000001"/>
    <n v="40.847457627118644"/>
    <x v="1"/>
    <s v="plays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d v="2016-05-13T19:04:23"/>
    <b v="0"/>
    <n v="60"/>
    <b v="1"/>
    <s v="theater/plays"/>
    <n v="3.0242"/>
    <n v="252.01666666666668"/>
    <x v="1"/>
    <s v="plays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d v="2016-07-05T01:11:47"/>
    <b v="0"/>
    <n v="20"/>
    <b v="1"/>
    <s v="theater/plays"/>
    <n v="1.00644"/>
    <n v="25.161000000000001"/>
    <x v="1"/>
    <s v="plays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1-05T19:36:46"/>
    <d v="2015-02-04T19:36:46"/>
    <b v="0"/>
    <n v="1"/>
    <b v="0"/>
    <s v="technology/web"/>
    <n v="6.666666666666667E-5"/>
    <n v="1"/>
    <x v="2"/>
    <s v="web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d v="2015-10-29T01:07:14"/>
    <b v="0"/>
    <n v="1"/>
    <b v="0"/>
    <s v="technology/web"/>
    <n v="5.5555555555555558E-3"/>
    <n v="25"/>
    <x v="2"/>
    <s v="web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d v="2016-05-03T16:41:56"/>
    <b v="0"/>
    <n v="1"/>
    <b v="0"/>
    <s v="technology/web"/>
    <n v="3.9999999999999998E-6"/>
    <n v="1"/>
    <x v="2"/>
    <s v="web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d v="2014-11-01T02:12:42"/>
    <b v="0"/>
    <n v="2"/>
    <b v="0"/>
    <s v="technology/web"/>
    <n v="3.1818181818181819E-3"/>
    <n v="35"/>
    <x v="2"/>
    <s v="web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d v="2016-07-04T15:46:00"/>
    <b v="0"/>
    <n v="2"/>
    <b v="0"/>
    <s v="technology/web"/>
    <n v="1.2E-2"/>
    <n v="3"/>
    <x v="2"/>
    <s v="web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d v="2015-11-15T15:13:09"/>
    <b v="0"/>
    <n v="34"/>
    <b v="0"/>
    <s v="technology/web"/>
    <n v="0.27383999999999997"/>
    <n v="402.70588235294116"/>
    <x v="2"/>
    <s v="web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d v="2015-10-17T16:01:55"/>
    <b v="0"/>
    <n v="2"/>
    <b v="0"/>
    <s v="technology/web"/>
    <n v="8.6666666666666663E-4"/>
    <n v="26"/>
    <x v="2"/>
    <s v="web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d v="2016-02-10T16:42:44"/>
    <b v="0"/>
    <n v="0"/>
    <b v="0"/>
    <s v="technology/web"/>
    <n v="0"/>
    <e v="#DIV/0!"/>
    <x v="2"/>
    <s v="web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d v="2015-10-29T21:40:48"/>
    <b v="0"/>
    <n v="1"/>
    <b v="0"/>
    <s v="technology/web"/>
    <n v="8.9999999999999998E-4"/>
    <n v="9"/>
    <x v="2"/>
    <s v="web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d v="2015-07-08T15:17:02"/>
    <b v="0"/>
    <n v="8"/>
    <b v="0"/>
    <s v="technology/web"/>
    <n v="2.7199999999999998E-2"/>
    <n v="8.5"/>
    <x v="2"/>
    <s v="web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d v="2017-01-31T05:00:00"/>
    <b v="0"/>
    <n v="4"/>
    <b v="0"/>
    <s v="technology/web"/>
    <n v="7.0000000000000001E-3"/>
    <n v="8.75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d v="2015-08-01T17:53:00"/>
    <b v="0"/>
    <n v="28"/>
    <b v="0"/>
    <s v="technology/web"/>
    <n v="5.0413333333333331E-2"/>
    <n v="135.03571428571428"/>
    <x v="2"/>
    <s v="web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d v="2016-01-09T14:48:16"/>
    <b v="0"/>
    <n v="0"/>
    <b v="0"/>
    <s v="technology/web"/>
    <n v="0"/>
    <e v="#DIV/0!"/>
    <x v="2"/>
    <s v="web"/>
    <x v="4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d v="2014-11-14T18:16:31"/>
    <b v="0"/>
    <n v="6"/>
    <b v="0"/>
    <s v="technology/web"/>
    <n v="4.9199999999999999E-3"/>
    <n v="20.5"/>
    <x v="2"/>
    <s v="web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d v="2014-10-19T16:26:12"/>
    <b v="0"/>
    <n v="22"/>
    <b v="0"/>
    <s v="technology/web"/>
    <n v="0.36589147286821705"/>
    <n v="64.36363636363636"/>
    <x v="2"/>
    <s v="web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d v="2016-06-12T08:29:03"/>
    <b v="0"/>
    <n v="0"/>
    <b v="0"/>
    <s v="technology/web"/>
    <n v="0"/>
    <e v="#DIV/0!"/>
    <x v="2"/>
    <s v="web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d v="2016-01-06T20:38:37"/>
    <b v="0"/>
    <n v="1"/>
    <b v="0"/>
    <s v="technology/web"/>
    <n v="2.5000000000000001E-2"/>
    <n v="200"/>
    <x v="2"/>
    <s v="web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d v="2016-12-02T23:36:43"/>
    <b v="0"/>
    <n v="20"/>
    <b v="0"/>
    <s v="technology/web"/>
    <n v="9.1066666666666674E-3"/>
    <n v="68.3"/>
    <x v="2"/>
    <s v="web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d v="2015-03-24T20:11:45"/>
    <b v="0"/>
    <n v="0"/>
    <b v="0"/>
    <s v="technology/web"/>
    <n v="0"/>
    <e v="#DIV/0!"/>
    <x v="2"/>
    <s v="web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d v="2015-12-13T06:47:40"/>
    <b v="0"/>
    <n v="1"/>
    <b v="0"/>
    <s v="technology/web"/>
    <n v="2.0833333333333335E-4"/>
    <n v="50"/>
    <x v="2"/>
    <s v="web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d v="2014-12-17T18:30:45"/>
    <b v="0"/>
    <n v="3"/>
    <b v="0"/>
    <s v="technology/web"/>
    <n v="1.2E-4"/>
    <n v="4"/>
    <x v="2"/>
    <s v="web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d v="2015-10-26T15:48:33"/>
    <b v="0"/>
    <n v="2"/>
    <b v="0"/>
    <s v="technology/web"/>
    <n v="3.6666666666666666E-3"/>
    <n v="27.5"/>
    <x v="2"/>
    <s v="web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d v="2016-12-18T09:20:15"/>
    <b v="0"/>
    <n v="0"/>
    <b v="0"/>
    <s v="technology/web"/>
    <n v="0"/>
    <e v="#DIV/0!"/>
    <x v="2"/>
    <s v="web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d v="2015-02-17T01:40:47"/>
    <b v="0"/>
    <n v="2"/>
    <b v="0"/>
    <s v="technology/web"/>
    <n v="9.0666666666666662E-4"/>
    <n v="34"/>
    <x v="2"/>
    <s v="web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d v="2016-03-12T22:37:55"/>
    <b v="0"/>
    <n v="1"/>
    <b v="0"/>
    <s v="technology/web"/>
    <n v="5.5555555555555558E-5"/>
    <n v="1"/>
    <x v="2"/>
    <s v="web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d v="2015-07-10T18:50:49"/>
    <b v="0"/>
    <n v="0"/>
    <b v="0"/>
    <s v="technology/web"/>
    <n v="0"/>
    <e v="#DIV/0!"/>
    <x v="2"/>
    <s v="web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d v="2016-07-14T16:25:33"/>
    <b v="0"/>
    <n v="1"/>
    <b v="0"/>
    <s v="technology/web"/>
    <n v="2.0000000000000001E-4"/>
    <n v="1"/>
    <x v="2"/>
    <s v="web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d v="2015-01-01T20:13:14"/>
    <b v="0"/>
    <n v="0"/>
    <b v="0"/>
    <s v="technology/web"/>
    <n v="0"/>
    <e v="#DIV/0!"/>
    <x v="2"/>
    <s v="web"/>
    <x v="1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5-12-10T22:07:03"/>
    <d v="2016-01-16T11:00:00"/>
    <b v="0"/>
    <n v="5"/>
    <b v="0"/>
    <s v="technology/web"/>
    <n v="0.01"/>
    <n v="49"/>
    <x v="2"/>
    <s v="web"/>
    <x v="1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d v="2016-01-01T20:20:12"/>
    <b v="0"/>
    <n v="1"/>
    <b v="0"/>
    <s v="technology/web"/>
    <n v="8.0000000000000002E-3"/>
    <n v="20"/>
    <x v="2"/>
    <s v="web"/>
    <x v="11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d v="2016-02-18T19:09:29"/>
    <b v="0"/>
    <n v="1"/>
    <b v="0"/>
    <s v="technology/web"/>
    <n v="1.6705882352941177E-3"/>
    <n v="142"/>
    <x v="2"/>
    <s v="web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d v="2015-07-27T03:59:00"/>
    <b v="0"/>
    <n v="2"/>
    <b v="0"/>
    <s v="technology/web"/>
    <n v="4.2399999999999998E-3"/>
    <n v="53"/>
    <x v="2"/>
    <s v="web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d v="2015-11-04T18:11:28"/>
    <b v="0"/>
    <n v="0"/>
    <b v="0"/>
    <s v="technology/web"/>
    <n v="0"/>
    <e v="#DIV/0!"/>
    <x v="2"/>
    <s v="web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d v="2015-01-18T01:12:00"/>
    <b v="0"/>
    <n v="9"/>
    <b v="0"/>
    <s v="technology/web"/>
    <n v="3.892538925389254E-3"/>
    <n v="38.444444444444443"/>
    <x v="2"/>
    <s v="web"/>
    <x v="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d v="2016-10-19T10:38:27"/>
    <b v="0"/>
    <n v="4"/>
    <b v="0"/>
    <s v="technology/web"/>
    <n v="7.1556350626118068E-3"/>
    <n v="20"/>
    <x v="2"/>
    <s v="web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d v="2015-06-13T16:37:23"/>
    <b v="0"/>
    <n v="4"/>
    <b v="0"/>
    <s v="technology/web"/>
    <n v="4.3166666666666666E-3"/>
    <n v="64.75"/>
    <x v="2"/>
    <s v="web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d v="2015-03-28T10:19:12"/>
    <b v="0"/>
    <n v="1"/>
    <b v="0"/>
    <s v="technology/web"/>
    <n v="1.2500000000000001E-5"/>
    <n v="1"/>
    <x v="2"/>
    <s v="web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d v="2016-05-20T14:08:22"/>
    <b v="0"/>
    <n v="1"/>
    <b v="0"/>
    <s v="technology/web"/>
    <n v="2E-3"/>
    <n v="10"/>
    <x v="2"/>
    <s v="web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d v="2015-09-07T13:53:13"/>
    <b v="0"/>
    <n v="7"/>
    <b v="0"/>
    <s v="technology/web"/>
    <n v="1.12E-4"/>
    <n v="2"/>
    <x v="2"/>
    <s v="web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d v="2014-12-25T20:27:03"/>
    <b v="0"/>
    <n v="5"/>
    <b v="0"/>
    <s v="technology/web"/>
    <n v="1.4583333333333334E-2"/>
    <n v="35"/>
    <x v="2"/>
    <s v="web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d v="2016-09-22T21:47:47"/>
    <b v="0"/>
    <n v="1"/>
    <b v="0"/>
    <s v="technology/web"/>
    <n v="3.3333333333333332E-4"/>
    <n v="1"/>
    <x v="2"/>
    <s v="web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d v="2015-08-02T00:18:24"/>
    <b v="0"/>
    <n v="0"/>
    <b v="0"/>
    <s v="technology/web"/>
    <n v="0"/>
    <e v="#DIV/0!"/>
    <x v="2"/>
    <s v="web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d v="2015-03-15T18:00:00"/>
    <b v="0"/>
    <n v="0"/>
    <b v="0"/>
    <s v="technology/web"/>
    <n v="0"/>
    <e v="#DIV/0!"/>
    <x v="2"/>
    <s v="web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d v="2015-03-19T21:31:27"/>
    <b v="0"/>
    <n v="1"/>
    <b v="0"/>
    <s v="technology/web"/>
    <n v="1.1111111111111112E-4"/>
    <n v="1"/>
    <x v="2"/>
    <s v="web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d v="2015-03-16T16:11:56"/>
    <b v="0"/>
    <n v="2"/>
    <b v="0"/>
    <s v="technology/web"/>
    <n v="0.01"/>
    <n v="5"/>
    <x v="2"/>
    <s v="web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0-06T09:22:57"/>
    <d v="2015-12-01T00:00:00"/>
    <b v="0"/>
    <n v="0"/>
    <b v="0"/>
    <s v="technology/web"/>
    <n v="0"/>
    <e v="#DIV/0!"/>
    <x v="2"/>
    <s v="web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d v="2015-02-15T20:30:07"/>
    <b v="0"/>
    <n v="4"/>
    <b v="0"/>
    <s v="technology/web"/>
    <n v="5.5999999999999999E-3"/>
    <n v="14"/>
    <x v="2"/>
    <s v="web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3-17T18:10:33"/>
    <d v="2015-04-16T18:10:33"/>
    <b v="0"/>
    <n v="7"/>
    <b v="0"/>
    <s v="technology/web"/>
    <n v="9.0833333333333335E-2"/>
    <n v="389.28571428571428"/>
    <x v="2"/>
    <s v="web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d v="2016-11-17T19:28:06"/>
    <b v="0"/>
    <n v="2"/>
    <b v="0"/>
    <s v="technology/web"/>
    <n v="3.3444444444444443E-2"/>
    <n v="150.5"/>
    <x v="2"/>
    <s v="web"/>
    <x v="8"/>
    <x v="2"/>
  </r>
  <r>
    <n v="589"/>
    <s v="Get Neighborly"/>
    <s v="Services closer than you think..."/>
    <n v="7500"/>
    <n v="1"/>
    <x v="2"/>
    <s v="US"/>
    <s v="USD"/>
    <n v="1436366699"/>
    <n v="1435070699"/>
    <d v="2015-06-23T14:44:59"/>
    <d v="2015-07-08T14:44:59"/>
    <b v="0"/>
    <n v="1"/>
    <b v="0"/>
    <s v="technology/web"/>
    <n v="1.3333333333333334E-4"/>
    <n v="1"/>
    <x v="2"/>
    <s v="web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d v="2016-02-08T13:01:00"/>
    <b v="0"/>
    <n v="9"/>
    <b v="0"/>
    <s v="technology/web"/>
    <n v="4.4600000000000001E-2"/>
    <n v="24.777777777777779"/>
    <x v="2"/>
    <s v="web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d v="2015-07-22T13:02:10"/>
    <b v="0"/>
    <n v="2"/>
    <b v="0"/>
    <s v="technology/web"/>
    <n v="6.0999999999999997E-4"/>
    <n v="30.5"/>
    <x v="2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d v="2014-12-03T05:34:20"/>
    <b v="0"/>
    <n v="1"/>
    <b v="0"/>
    <s v="technology/web"/>
    <n v="3.3333333333333333E-2"/>
    <n v="250"/>
    <x v="2"/>
    <s v="web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d v="2015-04-06T15:15:45"/>
    <b v="0"/>
    <n v="7"/>
    <b v="0"/>
    <s v="technology/web"/>
    <n v="0.23"/>
    <n v="16.428571428571427"/>
    <x v="2"/>
    <s v="web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d v="2016-04-16T18:43:26"/>
    <b v="0"/>
    <n v="2"/>
    <b v="0"/>
    <s v="technology/web"/>
    <n v="1.0399999999999999E-3"/>
    <n v="13"/>
    <x v="2"/>
    <s v="web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d v="2015-05-04T01:40:38"/>
    <b v="0"/>
    <n v="8"/>
    <b v="0"/>
    <s v="technology/web"/>
    <n v="4.2599999999999999E-3"/>
    <n v="53.25"/>
    <x v="2"/>
    <s v="web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d v="2016-11-02T21:31:32"/>
    <b v="0"/>
    <n v="2"/>
    <b v="0"/>
    <s v="technology/web"/>
    <n v="2.9999999999999997E-4"/>
    <n v="3"/>
    <x v="2"/>
    <s v="web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d v="2016-07-31T16:00:00"/>
    <b v="0"/>
    <n v="2"/>
    <b v="0"/>
    <s v="technology/web"/>
    <n v="2.6666666666666666E-3"/>
    <n v="10"/>
    <x v="2"/>
    <s v="web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d v="2014-12-05T00:03:01"/>
    <b v="0"/>
    <n v="7"/>
    <b v="0"/>
    <s v="technology/web"/>
    <n v="0.34"/>
    <n v="121.42857142857143"/>
    <x v="2"/>
    <s v="web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d v="2015-03-08T15:16:00"/>
    <b v="0"/>
    <n v="2"/>
    <b v="0"/>
    <s v="technology/web"/>
    <n v="6.2E-4"/>
    <n v="15.5"/>
    <x v="2"/>
    <s v="web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d v="2015-05-09T19:09:22"/>
    <b v="0"/>
    <n v="1"/>
    <b v="0"/>
    <s v="technology/web"/>
    <n v="0.02"/>
    <n v="100"/>
    <x v="2"/>
    <s v="web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d v="2014-12-26T20:35:39"/>
    <b v="0"/>
    <n v="6"/>
    <b v="0"/>
    <s v="technology/web"/>
    <n v="1.4E-2"/>
    <n v="23.333333333333332"/>
    <x v="2"/>
    <s v="web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d v="2015-06-18T19:03:35"/>
    <b v="0"/>
    <n v="0"/>
    <b v="0"/>
    <s v="technology/web"/>
    <n v="0"/>
    <e v="#DIV/0!"/>
    <x v="2"/>
    <s v="web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d v="2014-08-14T15:20:23"/>
    <b v="0"/>
    <n v="13"/>
    <b v="0"/>
    <s v="technology/web"/>
    <n v="3.9334666666666664E-2"/>
    <n v="45.386153846153846"/>
    <x v="2"/>
    <s v="web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d v="2014-08-28T00:50:56"/>
    <b v="0"/>
    <n v="0"/>
    <b v="0"/>
    <s v="technology/web"/>
    <n v="0"/>
    <e v="#DIV/0!"/>
    <x v="2"/>
    <s v="web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d v="2015-08-23T08:35:08"/>
    <b v="0"/>
    <n v="8"/>
    <b v="0"/>
    <s v="technology/web"/>
    <n v="2.6200000000000001E-2"/>
    <n v="16.375"/>
    <x v="2"/>
    <s v="web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d v="2015-05-24T15:00:00"/>
    <b v="0"/>
    <n v="1"/>
    <b v="0"/>
    <s v="technology/web"/>
    <n v="2E-3"/>
    <n v="10"/>
    <x v="2"/>
    <s v="web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d v="2015-11-22T20:48:56"/>
    <b v="0"/>
    <n v="0"/>
    <b v="0"/>
    <s v="technology/web"/>
    <n v="0"/>
    <e v="#DIV/0!"/>
    <x v="2"/>
    <s v="web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d v="2015-06-15T22:06:20"/>
    <b v="0"/>
    <n v="5"/>
    <b v="0"/>
    <s v="technology/web"/>
    <n v="9.7400000000000004E-3"/>
    <n v="292.2"/>
    <x v="2"/>
    <s v="web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d v="2015-11-29T01:49:04"/>
    <b v="0"/>
    <n v="1"/>
    <b v="0"/>
    <s v="technology/web"/>
    <n v="6.41025641025641E-3"/>
    <n v="5"/>
    <x v="2"/>
    <s v="web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d v="2015-04-22T19:56:26"/>
    <b v="0"/>
    <n v="0"/>
    <b v="0"/>
    <s v="technology/web"/>
    <n v="0"/>
    <e v="#DIV/0!"/>
    <x v="2"/>
    <s v="web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d v="2016-01-19T13:27:17"/>
    <b v="0"/>
    <n v="0"/>
    <b v="0"/>
    <s v="technology/web"/>
    <n v="0"/>
    <e v="#DIV/0!"/>
    <x v="2"/>
    <s v="web"/>
    <x v="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d v="2016-09-02T00:45:46"/>
    <b v="0"/>
    <n v="0"/>
    <b v="0"/>
    <s v="technology/web"/>
    <n v="0"/>
    <e v="#DIV/0!"/>
    <x v="2"/>
    <s v="web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d v="2015-10-01T04:59:00"/>
    <b v="0"/>
    <n v="121"/>
    <b v="0"/>
    <s v="technology/web"/>
    <n v="0.21363333333333334"/>
    <n v="105.93388429752066"/>
    <x v="2"/>
    <s v="web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d v="2016-06-24T01:29:00"/>
    <b v="0"/>
    <n v="0"/>
    <b v="0"/>
    <s v="technology/web"/>
    <n v="0"/>
    <e v="#DIV/0!"/>
    <x v="2"/>
    <s v="web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d v="2015-09-25T02:55:59"/>
    <b v="0"/>
    <n v="0"/>
    <b v="0"/>
    <s v="technology/web"/>
    <n v="0"/>
    <e v="#DIV/0!"/>
    <x v="2"/>
    <s v="web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d v="2017-02-25T09:01:47"/>
    <b v="0"/>
    <n v="0"/>
    <b v="0"/>
    <s v="technology/web"/>
    <n v="0"/>
    <e v="#DIV/0!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d v="2015-05-08T08:14:03"/>
    <b v="0"/>
    <n v="3"/>
    <b v="0"/>
    <s v="technology/web"/>
    <n v="0.03"/>
    <n v="20"/>
    <x v="2"/>
    <s v="web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d v="2015-12-09T19:26:43"/>
    <b v="0"/>
    <n v="0"/>
    <b v="0"/>
    <s v="technology/web"/>
    <n v="0"/>
    <e v="#DIV/0!"/>
    <x v="2"/>
    <s v="web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d v="2014-11-25T16:36:30"/>
    <b v="0"/>
    <n v="1"/>
    <b v="0"/>
    <s v="technology/web"/>
    <n v="3.9999999999999998E-7"/>
    <n v="1"/>
    <x v="2"/>
    <s v="web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d v="2014-08-25T17:12:18"/>
    <b v="0"/>
    <n v="1"/>
    <b v="0"/>
    <s v="technology/web"/>
    <n v="0.01"/>
    <n v="300"/>
    <x v="2"/>
    <s v="web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d v="2016-07-07T23:42:17"/>
    <b v="0"/>
    <n v="3"/>
    <b v="0"/>
    <s v="technology/web"/>
    <n v="1.044E-2"/>
    <n v="87"/>
    <x v="2"/>
    <s v="web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d v="2016-07-01T18:35:38"/>
    <b v="0"/>
    <n v="9"/>
    <b v="0"/>
    <s v="technology/web"/>
    <n v="5.6833333333333333E-2"/>
    <n v="37.888888888888886"/>
    <x v="2"/>
    <s v="web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d v="2015-05-28T00:13:17"/>
    <b v="0"/>
    <n v="0"/>
    <b v="0"/>
    <s v="technology/web"/>
    <n v="0"/>
    <e v="#DIV/0!"/>
    <x v="2"/>
    <s v="web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d v="2015-05-14T23:44:01"/>
    <b v="0"/>
    <n v="0"/>
    <b v="0"/>
    <s v="technology/web"/>
    <n v="0"/>
    <e v="#DIV/0!"/>
    <x v="2"/>
    <s v="web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d v="2017-03-26T20:29:37"/>
    <b v="0"/>
    <n v="0"/>
    <b v="0"/>
    <s v="technology/web"/>
    <n v="0"/>
    <e v="#DIV/0!"/>
    <x v="2"/>
    <s v="web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d v="2015-08-15T13:22:00"/>
    <b v="0"/>
    <n v="39"/>
    <b v="0"/>
    <s v="technology/web"/>
    <n v="0.17380000000000001"/>
    <n v="111.41025641025641"/>
    <x v="2"/>
    <s v="web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d v="2016-03-14T23:00:00"/>
    <b v="0"/>
    <n v="1"/>
    <b v="0"/>
    <s v="technology/web"/>
    <n v="2.0000000000000001E-4"/>
    <n v="90"/>
    <x v="2"/>
    <s v="web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d v="2014-07-13T16:37:37"/>
    <b v="0"/>
    <n v="0"/>
    <b v="0"/>
    <s v="technology/web"/>
    <n v="0"/>
    <e v="#DIV/0!"/>
    <x v="2"/>
    <s v="web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d v="2016-05-14T15:18:28"/>
    <b v="0"/>
    <n v="3"/>
    <b v="0"/>
    <s v="technology/web"/>
    <n v="1.75E-3"/>
    <n v="116.66666666666667"/>
    <x v="2"/>
    <s v="web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d v="2015-09-06T05:10:00"/>
    <b v="0"/>
    <n v="1"/>
    <b v="0"/>
    <s v="technology/web"/>
    <n v="8.3340278356529708E-4"/>
    <n v="10"/>
    <x v="2"/>
    <s v="web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d v="2016-05-28T18:32:09"/>
    <b v="0"/>
    <n v="9"/>
    <b v="0"/>
    <s v="technology/web"/>
    <n v="1.38E-2"/>
    <n v="76.666666666666671"/>
    <x v="2"/>
    <s v="web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d v="2015-11-25T16:49:25"/>
    <b v="0"/>
    <n v="0"/>
    <b v="0"/>
    <s v="technology/web"/>
    <n v="0"/>
    <e v="#DIV/0!"/>
    <x v="2"/>
    <s v="web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d v="2016-06-17T23:00:00"/>
    <b v="0"/>
    <n v="25"/>
    <b v="0"/>
    <s v="technology/web"/>
    <n v="0.1245"/>
    <n v="49.8"/>
    <x v="2"/>
    <s v="web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d v="2015-02-26T22:17:09"/>
    <b v="0"/>
    <n v="1"/>
    <b v="0"/>
    <s v="technology/web"/>
    <n v="2.0000000000000001E-4"/>
    <n v="1"/>
    <x v="2"/>
    <s v="web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d v="2015-04-12T02:12:42"/>
    <b v="0"/>
    <n v="1"/>
    <b v="0"/>
    <s v="technology/web"/>
    <n v="8.0000000000000007E-5"/>
    <n v="2"/>
    <x v="2"/>
    <s v="web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d v="2015-06-06T10:47:00"/>
    <b v="0"/>
    <n v="1"/>
    <b v="0"/>
    <s v="technology/web"/>
    <n v="2E-3"/>
    <n v="4"/>
    <x v="2"/>
    <s v="web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d v="2017-02-25T23:04:00"/>
    <b v="0"/>
    <n v="0"/>
    <b v="0"/>
    <s v="technology/web"/>
    <n v="0"/>
    <e v="#DIV/0!"/>
    <x v="2"/>
    <s v="web"/>
    <x v="1"/>
    <x v="1"/>
  </r>
  <r>
    <n v="638"/>
    <s v="W (Canceled)"/>
    <s v="O0"/>
    <n v="200000"/>
    <n v="18"/>
    <x v="1"/>
    <s v="DE"/>
    <s v="EUR"/>
    <n v="1490447662"/>
    <n v="1485267262"/>
    <d v="2017-01-24T14:14:22"/>
    <d v="2017-03-25T13:14:22"/>
    <b v="0"/>
    <n v="6"/>
    <b v="0"/>
    <s v="technology/web"/>
    <n v="9.0000000000000006E-5"/>
    <n v="3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d v="2014-10-13T13:59:55"/>
    <b v="0"/>
    <n v="1"/>
    <b v="0"/>
    <s v="technology/web"/>
    <n v="9.9999999999999995E-7"/>
    <n v="1"/>
    <x v="2"/>
    <s v="web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d v="2016-11-24T23:00:00"/>
    <b v="0"/>
    <n v="2"/>
    <b v="1"/>
    <s v="technology/wearables"/>
    <n v="1.4428571428571428"/>
    <n v="50.5"/>
    <x v="2"/>
    <s v="wearables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d v="2015-08-13T13:40:48"/>
    <b v="0"/>
    <n v="315"/>
    <b v="1"/>
    <s v="technology/wearables"/>
    <n v="1.1916249999999999"/>
    <n v="151.31746031746033"/>
    <x v="2"/>
    <s v="wearables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d v="2015-08-19T15:37:54"/>
    <b v="0"/>
    <n v="2174"/>
    <b v="1"/>
    <s v="technology/wearables"/>
    <n v="14.604850000000001"/>
    <n v="134.3592456301748"/>
    <x v="2"/>
    <s v="wearables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d v="2015-05-31T15:24:35"/>
    <b v="0"/>
    <n v="152"/>
    <b v="1"/>
    <s v="technology/wearables"/>
    <n v="1.0580799999999999"/>
    <n v="174.02631578947367"/>
    <x v="2"/>
    <s v="wearables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d v="2014-10-29T01:00:00"/>
    <b v="0"/>
    <n v="1021"/>
    <b v="1"/>
    <s v="technology/wearables"/>
    <n v="3.0011791999999997"/>
    <n v="73.486268364348675"/>
    <x v="2"/>
    <s v="wearables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d v="2016-08-12T00:37:54"/>
    <b v="0"/>
    <n v="237"/>
    <b v="1"/>
    <s v="technology/wearables"/>
    <n v="2.7869999999999999"/>
    <n v="23.518987341772153"/>
    <x v="2"/>
    <s v="wearables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d v="2014-08-11T20:27:47"/>
    <b v="0"/>
    <n v="27"/>
    <b v="1"/>
    <s v="technology/wearables"/>
    <n v="1.3187625000000001"/>
    <n v="39.074444444444445"/>
    <x v="2"/>
    <s v="wearables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d v="2016-03-17T17:25:49"/>
    <b v="0"/>
    <n v="17"/>
    <b v="1"/>
    <s v="technology/wearables"/>
    <n v="1.0705"/>
    <n v="125.94117647058823"/>
    <x v="2"/>
    <s v="wearables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d v="2014-10-14T16:38:28"/>
    <b v="0"/>
    <n v="27"/>
    <b v="1"/>
    <s v="technology/wearables"/>
    <n v="1.2682285714285715"/>
    <n v="1644"/>
    <x v="2"/>
    <s v="wearables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d v="2014-09-16T21:53:33"/>
    <b v="0"/>
    <n v="82"/>
    <b v="1"/>
    <s v="technology/wearables"/>
    <n v="1.3996"/>
    <n v="42.670731707317074"/>
    <x v="2"/>
    <s v="wearables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d v="2014-12-19T01:53:04"/>
    <b v="0"/>
    <n v="48"/>
    <b v="1"/>
    <s v="technology/wearables"/>
    <n v="1.1240000000000001"/>
    <n v="35.125"/>
    <x v="2"/>
    <s v="wearables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d v="2014-12-13T00:25:11"/>
    <b v="0"/>
    <n v="105"/>
    <b v="1"/>
    <s v="technology/wearables"/>
    <n v="1.00528"/>
    <n v="239.35238095238094"/>
    <x v="2"/>
    <s v="wearables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d v="2016-12-01T17:34:10"/>
    <b v="0"/>
    <n v="28"/>
    <b v="1"/>
    <s v="technology/wearables"/>
    <n v="1.0046666666666666"/>
    <n v="107.64285714285714"/>
    <x v="2"/>
    <s v="wearables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d v="2015-08-20T14:50:40"/>
    <b v="0"/>
    <n v="1107"/>
    <b v="1"/>
    <s v="technology/wearables"/>
    <n v="1.4144600000000001"/>
    <n v="95.830623306233065"/>
    <x v="2"/>
    <s v="wearables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d v="2015-07-08T22:58:33"/>
    <b v="0"/>
    <n v="1013"/>
    <b v="1"/>
    <s v="technology/wearables"/>
    <n v="2.6729166666666666"/>
    <n v="31.663376110562684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d v="2015-03-12T21:58:32"/>
    <b v="0"/>
    <n v="274"/>
    <b v="1"/>
    <s v="technology/wearables"/>
    <n v="1.4688749999999999"/>
    <n v="42.886861313868614"/>
    <x v="2"/>
    <s v="wearables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d v="2016-04-17T18:18:39"/>
    <b v="0"/>
    <n v="87"/>
    <b v="1"/>
    <s v="technology/wearables"/>
    <n v="2.1356000000000002"/>
    <n v="122.73563218390805"/>
    <x v="2"/>
    <s v="wearables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d v="2015-12-23T20:17:52"/>
    <b v="0"/>
    <n v="99"/>
    <b v="1"/>
    <s v="technology/wearables"/>
    <n v="1.2569999999999999"/>
    <n v="190.45454545454547"/>
    <x v="2"/>
    <s v="wearables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d v="2015-07-26T18:00:00"/>
    <b v="0"/>
    <n v="276"/>
    <b v="1"/>
    <s v="technology/wearables"/>
    <n v="1.0446206037108834"/>
    <n v="109.33695652173913"/>
    <x v="2"/>
    <s v="wearables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d v="2015-08-23T14:14:55"/>
    <b v="0"/>
    <n v="21"/>
    <b v="1"/>
    <s v="technology/wearables"/>
    <n v="1.0056666666666667"/>
    <n v="143.66666666666666"/>
    <x v="2"/>
    <s v="wearables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d v="2014-11-09T18:47:59"/>
    <b v="0"/>
    <n v="18"/>
    <b v="0"/>
    <s v="technology/wearables"/>
    <n v="3.058E-2"/>
    <n v="84.944444444444443"/>
    <x v="2"/>
    <s v="wearables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d v="2016-10-23T15:29:19"/>
    <b v="0"/>
    <n v="9"/>
    <b v="0"/>
    <s v="technology/wearables"/>
    <n v="9.4999999999999998E-3"/>
    <n v="10.555555555555555"/>
    <x v="2"/>
    <s v="wearables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d v="2015-01-16T10:30:47"/>
    <b v="0"/>
    <n v="4"/>
    <b v="0"/>
    <s v="technology/wearables"/>
    <n v="4.0000000000000001E-3"/>
    <n v="39"/>
    <x v="2"/>
    <s v="wearables"/>
    <x v="1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d v="2015-07-18T20:14:16"/>
    <b v="0"/>
    <n v="7"/>
    <b v="0"/>
    <s v="technology/wearables"/>
    <n v="3.5000000000000001E-3"/>
    <n v="100"/>
    <x v="2"/>
    <s v="wearables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d v="2015-04-13T15:59:35"/>
    <b v="0"/>
    <n v="29"/>
    <b v="0"/>
    <s v="technology/wearables"/>
    <n v="7.5333333333333335E-2"/>
    <n v="31.172413793103448"/>
    <x v="2"/>
    <s v="wearables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d v="2017-01-13T17:04:21"/>
    <b v="0"/>
    <n v="12"/>
    <b v="0"/>
    <s v="technology/wearables"/>
    <n v="0.18640000000000001"/>
    <n v="155.33333333333334"/>
    <x v="2"/>
    <s v="wearables"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d v="2014-08-17T19:58:18"/>
    <b v="0"/>
    <n v="4"/>
    <b v="0"/>
    <s v="technology/wearables"/>
    <n v="4.0000000000000003E-5"/>
    <n v="2"/>
    <x v="2"/>
    <s v="wearables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d v="2016-10-29T08:57:43"/>
    <b v="0"/>
    <n v="28"/>
    <b v="0"/>
    <s v="technology/wearables"/>
    <n v="0.1002"/>
    <n v="178.92857142857142"/>
    <x v="2"/>
    <s v="wearables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d v="2015-05-11T19:57:02"/>
    <b v="0"/>
    <n v="25"/>
    <b v="0"/>
    <s v="technology/wearables"/>
    <n v="4.5600000000000002E-2"/>
    <n v="27.36"/>
    <x v="2"/>
    <s v="wearables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6-06T15:00:58"/>
    <d v="2016-07-06T15:00:58"/>
    <b v="0"/>
    <n v="28"/>
    <b v="0"/>
    <s v="technology/wearables"/>
    <n v="0.21507499999999999"/>
    <n v="1536.25"/>
    <x v="2"/>
    <s v="wearables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d v="2016-06-19T08:10:00"/>
    <b v="0"/>
    <n v="310"/>
    <b v="0"/>
    <s v="technology/wearables"/>
    <n v="0.29276666666666668"/>
    <n v="84.99677419354839"/>
    <x v="2"/>
    <s v="wearables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d v="2015-01-14T04:00:00"/>
    <b v="0"/>
    <n v="15"/>
    <b v="0"/>
    <s v="technology/wearables"/>
    <n v="0.39426666666666665"/>
    <n v="788.5333333333333"/>
    <x v="2"/>
    <s v="wearables"/>
    <x v="1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d v="2015-01-01T04:59:00"/>
    <b v="0"/>
    <n v="215"/>
    <b v="0"/>
    <s v="technology/wearables"/>
    <n v="0.21628"/>
    <n v="50.29767441860465"/>
    <x v="2"/>
    <s v="wearables"/>
    <x v="1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d v="2014-09-01T20:10:17"/>
    <b v="0"/>
    <n v="3"/>
    <b v="0"/>
    <s v="technology/wearables"/>
    <n v="2.0500000000000002E-3"/>
    <n v="68.333333333333329"/>
    <x v="2"/>
    <s v="wearables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d v="2014-08-12T02:47:07"/>
    <b v="0"/>
    <n v="2"/>
    <b v="0"/>
    <s v="technology/wearables"/>
    <n v="2.9999999999999997E-4"/>
    <n v="7.5"/>
    <x v="2"/>
    <s v="wearables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d v="2015-01-01T06:59:00"/>
    <b v="0"/>
    <n v="26"/>
    <b v="0"/>
    <s v="technology/wearables"/>
    <n v="0.14849999999999999"/>
    <n v="34.269230769230766"/>
    <x v="2"/>
    <s v="wearables"/>
    <x v="1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1-08T18:26:21"/>
    <d v="2015-02-07T18:26:21"/>
    <b v="0"/>
    <n v="24"/>
    <b v="0"/>
    <s v="technology/wearables"/>
    <n v="1.4710000000000001E-2"/>
    <n v="61.291666666666664"/>
    <x v="2"/>
    <s v="wearables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5-14T09:41:35"/>
    <d v="2016-06-28T09:41:35"/>
    <b v="0"/>
    <n v="96"/>
    <b v="0"/>
    <s v="technology/wearables"/>
    <n v="0.25584000000000001"/>
    <n v="133.25"/>
    <x v="2"/>
    <s v="wearables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d v="2016-05-21T09:02:18"/>
    <b v="0"/>
    <n v="17"/>
    <b v="0"/>
    <s v="technology/wearables"/>
    <n v="3.8206896551724136E-2"/>
    <n v="65.17647058823529"/>
    <x v="2"/>
    <s v="wearables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d v="2016-09-03T16:41:49"/>
    <b v="0"/>
    <n v="94"/>
    <b v="0"/>
    <s v="technology/wearables"/>
    <n v="0.15485964912280703"/>
    <n v="93.90425531914893"/>
    <x v="2"/>
    <s v="wearables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d v="2014-09-17T12:02:11"/>
    <b v="0"/>
    <n v="129"/>
    <b v="0"/>
    <s v="technology/wearables"/>
    <n v="0.25912000000000002"/>
    <n v="150.65116279069767"/>
    <x v="2"/>
    <s v="wearables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d v="2016-10-26T19:20:04"/>
    <b v="0"/>
    <n v="1"/>
    <b v="0"/>
    <s v="technology/wearables"/>
    <n v="4.0000000000000002E-4"/>
    <n v="1"/>
    <x v="2"/>
    <s v="wearables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d v="2017-03-14T17:22:02"/>
    <b v="0"/>
    <n v="4"/>
    <b v="0"/>
    <s v="technology/wearables"/>
    <n v="1.06E-3"/>
    <n v="13.25"/>
    <x v="2"/>
    <s v="wearables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d v="2016-10-31T21:36:04"/>
    <b v="0"/>
    <n v="3"/>
    <b v="0"/>
    <s v="technology/wearables"/>
    <n v="8.5142857142857138E-3"/>
    <n v="99.333333333333329"/>
    <x v="2"/>
    <s v="wearables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d v="2014-07-25T03:00:00"/>
    <b v="0"/>
    <n v="135"/>
    <b v="0"/>
    <s v="technology/wearables"/>
    <n v="7.4837500000000001E-2"/>
    <n v="177.39259259259259"/>
    <x v="2"/>
    <s v="wearables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d v="2015-01-12T20:47:52"/>
    <b v="0"/>
    <n v="10"/>
    <b v="0"/>
    <s v="technology/wearables"/>
    <n v="0.27650000000000002"/>
    <n v="55.3"/>
    <x v="2"/>
    <s v="wearables"/>
    <x v="4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7-04T16:09:30"/>
    <d v="2015-08-03T16:09:30"/>
    <b v="0"/>
    <n v="0"/>
    <b v="0"/>
    <s v="technology/wearables"/>
    <n v="0"/>
    <e v="#DIV/0!"/>
    <x v="2"/>
    <s v="wearables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d v="2017-02-05T18:00:53"/>
    <b v="0"/>
    <n v="6"/>
    <b v="0"/>
    <s v="technology/wearables"/>
    <n v="3.5499999999999997E-2"/>
    <n v="591.66666666666663"/>
    <x v="2"/>
    <s v="wearables"/>
    <x v="1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d v="2015-10-15T02:30:53"/>
    <b v="0"/>
    <n v="36"/>
    <b v="0"/>
    <s v="technology/wearables"/>
    <n v="0.72989999999999999"/>
    <n v="405.5"/>
    <x v="2"/>
    <s v="wearables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d v="2016-12-08T04:59:00"/>
    <b v="0"/>
    <n v="336"/>
    <b v="0"/>
    <s v="technology/wearables"/>
    <n v="0.57648750000000004"/>
    <n v="343.14732142857144"/>
    <x v="2"/>
    <s v="wearables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d v="2016-09-09T06:00:00"/>
    <b v="0"/>
    <n v="34"/>
    <b v="0"/>
    <s v="technology/wearables"/>
    <n v="0.1234"/>
    <n v="72.588235294117652"/>
    <x v="2"/>
    <s v="wearables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d v="2015-07-01T00:40:46"/>
    <b v="0"/>
    <n v="10"/>
    <b v="0"/>
    <s v="technology/wearables"/>
    <n v="5.1999999999999998E-3"/>
    <n v="26"/>
    <x v="2"/>
    <s v="wearables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d v="2016-12-22T09:01:03"/>
    <b v="0"/>
    <n v="201"/>
    <b v="0"/>
    <s v="technology/wearables"/>
    <n v="6.5299999999999997E-2"/>
    <n v="6.4975124378109452"/>
    <x v="2"/>
    <s v="wearables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d v="2015-04-30T19:23:47"/>
    <b v="0"/>
    <n v="296"/>
    <b v="0"/>
    <s v="technology/wearables"/>
    <n v="0.35338000000000003"/>
    <n v="119.38513513513513"/>
    <x v="2"/>
    <s v="wearables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d v="2017-02-01T15:55:59"/>
    <b v="0"/>
    <n v="7"/>
    <b v="0"/>
    <s v="technology/wearables"/>
    <n v="3.933333333333333E-3"/>
    <n v="84.285714285714292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d v="2014-10-31T12:30:20"/>
    <b v="0"/>
    <n v="7"/>
    <b v="0"/>
    <s v="technology/wearables"/>
    <n v="1.06E-2"/>
    <n v="90.857142857142861"/>
    <x v="2"/>
    <s v="wearables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d v="2014-07-25T22:15:02"/>
    <b v="0"/>
    <n v="1"/>
    <b v="0"/>
    <s v="technology/wearables"/>
    <n v="5.7142857142857145E-6"/>
    <n v="1"/>
    <x v="2"/>
    <s v="wearables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d v="2016-02-03T12:33:09"/>
    <b v="0"/>
    <n v="114"/>
    <b v="0"/>
    <s v="technology/wearables"/>
    <n v="0.46379999999999999"/>
    <n v="20.342105263157894"/>
    <x v="2"/>
    <s v="wearables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d v="2014-09-18T02:00:00"/>
    <b v="0"/>
    <n v="29"/>
    <b v="0"/>
    <s v="technology/wearables"/>
    <n v="0.15390000000000001"/>
    <n v="530.68965517241384"/>
    <x v="2"/>
    <s v="wearables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d v="2013-11-22T16:00:00"/>
    <b v="0"/>
    <n v="890"/>
    <b v="0"/>
    <s v="technology/wearables"/>
    <n v="0.824221076923077"/>
    <n v="120.39184269662923"/>
    <x v="2"/>
    <s v="wearables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d v="2017-01-10T16:31:21"/>
    <b v="0"/>
    <n v="31"/>
    <b v="0"/>
    <s v="technology/wearables"/>
    <n v="2.6866666666666667E-2"/>
    <n v="13"/>
    <x v="2"/>
    <s v="wearables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d v="2014-07-23T15:54:40"/>
    <b v="0"/>
    <n v="21"/>
    <b v="0"/>
    <s v="technology/wearables"/>
    <n v="0.26600000000000001"/>
    <n v="291.33333333333331"/>
    <x v="2"/>
    <s v="wearables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d v="2016-11-24T18:26:27"/>
    <b v="0"/>
    <n v="37"/>
    <b v="0"/>
    <s v="technology/wearables"/>
    <n v="0.30813400000000002"/>
    <n v="124.9191891891892"/>
    <x v="2"/>
    <s v="wearables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d v="2017-01-31T23:32:00"/>
    <b v="0"/>
    <n v="7"/>
    <b v="0"/>
    <s v="technology/wearables"/>
    <n v="5.5800000000000002E-2"/>
    <n v="119.57142857142857"/>
    <x v="2"/>
    <s v="wearables"/>
    <x v="1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d v="2017-02-20T04:37:48"/>
    <b v="0"/>
    <n v="4"/>
    <b v="0"/>
    <s v="technology/wearables"/>
    <n v="8.7454545454545458E-3"/>
    <n v="120.25"/>
    <x v="2"/>
    <s v="wearables"/>
    <x v="11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d v="2017-01-21T11:47:58"/>
    <b v="0"/>
    <n v="5"/>
    <b v="0"/>
    <s v="technology/wearables"/>
    <n v="9.7699999999999992E-3"/>
    <n v="195.4"/>
    <x v="2"/>
    <s v="wearables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d v="2016-12-14T18:39:00"/>
    <b v="0"/>
    <n v="0"/>
    <b v="0"/>
    <s v="technology/wearables"/>
    <n v="0"/>
    <e v="#DIV/0!"/>
    <x v="2"/>
    <s v="wearables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d v="2017-01-01T15:55:27"/>
    <b v="0"/>
    <n v="456"/>
    <b v="0"/>
    <s v="technology/wearables"/>
    <n v="0.78927352941176465"/>
    <n v="117.69868421052631"/>
    <x v="2"/>
    <s v="wearables"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d v="2014-09-13T13:56:40"/>
    <b v="0"/>
    <n v="369"/>
    <b v="0"/>
    <s v="technology/wearables"/>
    <n v="0.22092500000000001"/>
    <n v="23.948509485094849"/>
    <x v="2"/>
    <s v="wearables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d v="2014-12-05T00:59:19"/>
    <b v="0"/>
    <n v="2"/>
    <b v="0"/>
    <s v="technology/wearables"/>
    <n v="4.0666666666666663E-3"/>
    <n v="30.5"/>
    <x v="2"/>
    <s v="wearables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d v="2014-08-20T00:44:00"/>
    <b v="0"/>
    <n v="0"/>
    <b v="0"/>
    <s v="technology/wearables"/>
    <n v="0"/>
    <e v="#DIV/0!"/>
    <x v="2"/>
    <s v="wearables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d v="2016-12-14T12:01:08"/>
    <b v="0"/>
    <n v="338"/>
    <b v="0"/>
    <s v="technology/wearables"/>
    <n v="0.33790999999999999"/>
    <n v="99.973372781065095"/>
    <x v="2"/>
    <s v="wearables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d v="2016-02-14T16:20:32"/>
    <b v="0"/>
    <n v="4"/>
    <b v="0"/>
    <s v="technology/wearables"/>
    <n v="2.1649484536082476E-3"/>
    <n v="26.25"/>
    <x v="2"/>
    <s v="wearables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d v="2016-06-05T12:42:12"/>
    <b v="0"/>
    <n v="1"/>
    <b v="0"/>
    <s v="technology/wearables"/>
    <n v="7.9600000000000001E-3"/>
    <n v="199"/>
    <x v="2"/>
    <s v="wearables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d v="2017-02-28T18:54:42"/>
    <b v="0"/>
    <n v="28"/>
    <b v="0"/>
    <s v="technology/wearables"/>
    <n v="0.14993333333333334"/>
    <n v="80.321428571428569"/>
    <x v="2"/>
    <s v="wearables"/>
    <x v="11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d v="2015-11-05T03:10:40"/>
    <b v="0"/>
    <n v="12"/>
    <b v="0"/>
    <s v="technology/wearables"/>
    <n v="5.0509090909090906E-2"/>
    <n v="115.75"/>
    <x v="2"/>
    <s v="wearables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d v="2014-12-01T00:00:00"/>
    <b v="0"/>
    <n v="16"/>
    <b v="0"/>
    <s v="technology/wearables"/>
    <n v="0.10214285714285715"/>
    <n v="44.6875"/>
    <x v="2"/>
    <s v="wearables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d v="2014-09-05T20:30:02"/>
    <b v="0"/>
    <n v="4"/>
    <b v="0"/>
    <s v="technology/wearables"/>
    <n v="3.0500000000000002E-3"/>
    <n v="76.25"/>
    <x v="2"/>
    <s v="wearables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d v="2017-02-18T05:59:00"/>
    <b v="0"/>
    <n v="4"/>
    <b v="0"/>
    <s v="technology/wearables"/>
    <n v="7.4999999999999997E-3"/>
    <n v="22.5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d v="2016-02-23T00:57:56"/>
    <b v="0"/>
    <n v="10"/>
    <b v="0"/>
    <s v="technology/wearables"/>
    <n v="1.2933333333333333E-2"/>
    <n v="19.399999999999999"/>
    <x v="2"/>
    <s v="wearables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d v="2012-01-29T15:34:51"/>
    <b v="0"/>
    <n v="41"/>
    <b v="1"/>
    <s v="publishing/nonfiction"/>
    <n v="1.4394736842105262"/>
    <n v="66.707317073170728"/>
    <x v="3"/>
    <s v="nonfiction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d v="2014-08-01T13:43:27"/>
    <b v="0"/>
    <n v="119"/>
    <b v="1"/>
    <s v="publishing/nonfiction"/>
    <n v="1.2210975609756098"/>
    <n v="84.142857142857139"/>
    <x v="3"/>
    <s v="nonfiction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d v="2012-04-08T18:19:38"/>
    <b v="0"/>
    <n v="153"/>
    <b v="1"/>
    <s v="publishing/nonfiction"/>
    <n v="1.3202400000000001"/>
    <n v="215.72549019607843"/>
    <x v="3"/>
    <s v="nonfiction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d v="2015-07-30T03:59:00"/>
    <b v="0"/>
    <n v="100"/>
    <b v="1"/>
    <s v="publishing/nonfiction"/>
    <n v="1.0938000000000001"/>
    <n v="54.69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d v="2011-06-30T15:19:23"/>
    <b v="0"/>
    <n v="143"/>
    <b v="1"/>
    <s v="publishing/nonfiction"/>
    <n v="1.0547157142857144"/>
    <n v="51.62944055944056"/>
    <x v="3"/>
    <s v="nonfiction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d v="2015-12-13T15:01:52"/>
    <b v="0"/>
    <n v="140"/>
    <b v="1"/>
    <s v="publishing/nonfiction"/>
    <n v="1.0035000000000001"/>
    <n v="143.35714285714286"/>
    <x v="3"/>
    <s v="nonfiction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d v="2013-04-12T01:01:27"/>
    <b v="0"/>
    <n v="35"/>
    <b v="1"/>
    <s v="publishing/nonfiction"/>
    <n v="1.014"/>
    <n v="72.428571428571431"/>
    <x v="3"/>
    <s v="nonfiction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d v="2013-01-14T21:20:00"/>
    <b v="0"/>
    <n v="149"/>
    <b v="1"/>
    <s v="publishing/nonfiction"/>
    <n v="1.5551428571428572"/>
    <n v="36.530201342281877"/>
    <x v="3"/>
    <s v="nonfiction"/>
    <x v="11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d v="2011-08-21T20:05:57"/>
    <b v="0"/>
    <n v="130"/>
    <b v="1"/>
    <s v="publishing/nonfiction"/>
    <n v="1.05566"/>
    <n v="60.903461538461535"/>
    <x v="3"/>
    <s v="nonfiction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d v="2012-09-19T04:27:41"/>
    <b v="0"/>
    <n v="120"/>
    <b v="1"/>
    <s v="publishing/nonfiction"/>
    <n v="1.3065"/>
    <n v="43.55"/>
    <x v="3"/>
    <s v="nonfiction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d v="2011-12-07T17:53:11"/>
    <b v="0"/>
    <n v="265"/>
    <b v="1"/>
    <s v="publishing/nonfiction"/>
    <n v="1.3219000000000001"/>
    <n v="99.766037735849054"/>
    <x v="3"/>
    <s v="nonfiction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d v="2012-01-22T06:00:00"/>
    <b v="0"/>
    <n v="71"/>
    <b v="1"/>
    <s v="publishing/nonfiction"/>
    <n v="1.26"/>
    <n v="88.732394366197184"/>
    <x v="3"/>
    <s v="nonfiction"/>
    <x v="1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d v="2013-09-29T10:11:01"/>
    <b v="0"/>
    <n v="13"/>
    <b v="1"/>
    <s v="publishing/nonfiction"/>
    <n v="1.6"/>
    <n v="4.9230769230769234"/>
    <x v="3"/>
    <s v="nonfiction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d v="2013-12-20T10:04:52"/>
    <b v="0"/>
    <n v="169"/>
    <b v="1"/>
    <s v="publishing/nonfiction"/>
    <n v="1.2048000000000001"/>
    <n v="17.822485207100591"/>
    <x v="3"/>
    <s v="nonfiction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d v="2015-05-09T05:00:00"/>
    <b v="0"/>
    <n v="57"/>
    <b v="1"/>
    <s v="publishing/nonfiction"/>
    <n v="1.2552941176470589"/>
    <n v="187.19298245614036"/>
    <x v="3"/>
    <s v="nonfiction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d v="2014-12-04T00:39:00"/>
    <b v="0"/>
    <n v="229"/>
    <b v="1"/>
    <s v="publishing/nonfiction"/>
    <n v="1.1440638297872341"/>
    <n v="234.80786026200875"/>
    <x v="3"/>
    <s v="nonfiction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d v="2013-11-21T04:59:00"/>
    <b v="0"/>
    <n v="108"/>
    <b v="1"/>
    <s v="publishing/nonfiction"/>
    <n v="3.151388888888889"/>
    <n v="105.04629629629629"/>
    <x v="3"/>
    <s v="nonfiction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d v="2014-02-14T20:00:00"/>
    <b v="0"/>
    <n v="108"/>
    <b v="1"/>
    <s v="publishing/nonfiction"/>
    <n v="1.224"/>
    <n v="56.666666666666664"/>
    <x v="3"/>
    <s v="nonfiction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d v="2014-12-01T04:59:00"/>
    <b v="0"/>
    <n v="41"/>
    <b v="1"/>
    <s v="publishing/nonfiction"/>
    <n v="1.0673333333333332"/>
    <n v="39.048780487804876"/>
    <x v="3"/>
    <s v="nonfiction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d v="2014-08-11T12:03:49"/>
    <b v="0"/>
    <n v="139"/>
    <b v="1"/>
    <s v="publishing/nonfiction"/>
    <n v="1.5833333333333333"/>
    <n v="68.345323741007192"/>
    <x v="3"/>
    <s v="nonfiction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d v="2015-06-21T03:31:22"/>
    <b v="0"/>
    <n v="19"/>
    <b v="1"/>
    <s v="publishing/nonfiction"/>
    <n v="1.0740000000000001"/>
    <n v="169.57894736842104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d v="2013-06-11T15:33:26"/>
    <b v="0"/>
    <n v="94"/>
    <b v="1"/>
    <s v="publishing/nonfiction"/>
    <n v="1.0226"/>
    <n v="141.42340425531913"/>
    <x v="3"/>
    <s v="nonfiction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d v="2014-03-21T21:01:52"/>
    <b v="0"/>
    <n v="23"/>
    <b v="1"/>
    <s v="publishing/nonfiction"/>
    <n v="1.1071428571428572"/>
    <n v="67.391304347826093"/>
    <x v="3"/>
    <s v="nonfiction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d v="2012-04-16T21:00:00"/>
    <b v="0"/>
    <n v="15"/>
    <b v="1"/>
    <s v="publishing/nonfiction"/>
    <n v="1.48"/>
    <n v="54.266666666666666"/>
    <x v="3"/>
    <s v="nonfiction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d v="2012-12-13T22:58:23"/>
    <b v="0"/>
    <n v="62"/>
    <b v="1"/>
    <s v="publishing/nonfiction"/>
    <n v="1.0232000000000001"/>
    <n v="82.516129032258064"/>
    <x v="3"/>
    <s v="nonfiction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d v="2013-05-03T13:44:05"/>
    <b v="0"/>
    <n v="74"/>
    <b v="1"/>
    <s v="publishing/nonfiction"/>
    <n v="1.7909909909909909"/>
    <n v="53.729729729729726"/>
    <x v="3"/>
    <s v="nonfiction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d v="2012-09-23T03:59:00"/>
    <b v="0"/>
    <n v="97"/>
    <b v="1"/>
    <s v="publishing/nonfiction"/>
    <n v="1.1108135252761968"/>
    <n v="34.206185567010309"/>
    <x v="3"/>
    <s v="nonfiction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d v="2015-01-15T10:54:00"/>
    <b v="0"/>
    <n v="55"/>
    <b v="1"/>
    <s v="publishing/nonfiction"/>
    <n v="1.0004285714285714"/>
    <n v="127.32727272727273"/>
    <x v="3"/>
    <s v="nonfiction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d v="2014-08-10T20:19:26"/>
    <b v="0"/>
    <n v="44"/>
    <b v="1"/>
    <s v="publishing/nonfiction"/>
    <n v="1.0024999999999999"/>
    <n v="45.56818181818182"/>
    <x v="3"/>
    <s v="nonfiction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d v="2017-01-28T22:35:30"/>
    <b v="0"/>
    <n v="110"/>
    <b v="1"/>
    <s v="publishing/nonfiction"/>
    <n v="1.0556000000000001"/>
    <n v="95.963636363636368"/>
    <x v="3"/>
    <s v="nonfiction"/>
    <x v="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d v="2013-02-24T21:04:32"/>
    <b v="0"/>
    <n v="59"/>
    <b v="1"/>
    <s v="publishing/nonfiction"/>
    <n v="1.0258775877587758"/>
    <n v="77.271186440677965"/>
    <x v="3"/>
    <s v="nonfiction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d v="2011-08-04T15:07:55"/>
    <b v="0"/>
    <n v="62"/>
    <b v="1"/>
    <s v="publishing/nonfiction"/>
    <n v="1.1850000000000001"/>
    <n v="57.338709677419352"/>
    <x v="3"/>
    <s v="nonfiction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d v="2016-10-16T11:00:00"/>
    <b v="0"/>
    <n v="105"/>
    <b v="1"/>
    <s v="publishing/nonfiction"/>
    <n v="1.117"/>
    <n v="53.19047619047619"/>
    <x v="3"/>
    <s v="nonfiction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d v="2015-02-14T14:09:51"/>
    <b v="0"/>
    <n v="26"/>
    <b v="1"/>
    <s v="publishing/nonfiction"/>
    <n v="1.28"/>
    <n v="492.30769230769232"/>
    <x v="3"/>
    <s v="nonfiction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d v="2013-01-05T17:58:41"/>
    <b v="0"/>
    <n v="49"/>
    <b v="1"/>
    <s v="publishing/nonfiction"/>
    <n v="1.0375000000000001"/>
    <n v="42.346938775510203"/>
    <x v="3"/>
    <s v="nonfiction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d v="2013-05-20T00:41:00"/>
    <b v="0"/>
    <n v="68"/>
    <b v="1"/>
    <s v="publishing/nonfiction"/>
    <n v="1.0190760000000001"/>
    <n v="37.466029411764708"/>
    <x v="3"/>
    <s v="nonfiction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d v="2011-04-18T17:24:19"/>
    <b v="0"/>
    <n v="22"/>
    <b v="1"/>
    <s v="publishing/nonfiction"/>
    <n v="1.177142857142857"/>
    <n v="37.454545454545453"/>
    <x v="3"/>
    <s v="nonfiction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d v="2012-12-06T01:18:34"/>
    <b v="0"/>
    <n v="18"/>
    <b v="1"/>
    <s v="publishing/nonfiction"/>
    <n v="2.38"/>
    <n v="33.055555555555557"/>
    <x v="3"/>
    <s v="nonfiction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d v="2010-10-08T20:04:28"/>
    <b v="0"/>
    <n v="19"/>
    <b v="1"/>
    <s v="publishing/nonfiction"/>
    <n v="1.02"/>
    <n v="134.21052631578948"/>
    <x v="3"/>
    <s v="nonfiction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d v="2014-07-09T07:55:39"/>
    <b v="0"/>
    <n v="99"/>
    <b v="1"/>
    <s v="publishing/nonfiction"/>
    <n v="1.0192000000000001"/>
    <n v="51.474747474747474"/>
    <x v="3"/>
    <s v="nonfiction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d v="2016-11-26T19:20:13"/>
    <b v="0"/>
    <n v="0"/>
    <b v="0"/>
    <s v="publishing/fiction"/>
    <n v="0"/>
    <e v="#DIV/0!"/>
    <x v="3"/>
    <s v="fiction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d v="2014-02-02T18:02:06"/>
    <b v="0"/>
    <n v="6"/>
    <b v="0"/>
    <s v="publishing/fiction"/>
    <n v="4.7E-2"/>
    <n v="39.166666666666664"/>
    <x v="3"/>
    <s v="fiction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d v="2016-12-04T06:00:00"/>
    <b v="0"/>
    <n v="0"/>
    <b v="0"/>
    <s v="publishing/fiction"/>
    <n v="0"/>
    <e v="#DIV/0!"/>
    <x v="3"/>
    <s v="fiction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d v="2013-08-15T10:43:28"/>
    <b v="0"/>
    <n v="1"/>
    <b v="0"/>
    <s v="publishing/fiction"/>
    <n v="1.1655011655011655E-3"/>
    <n v="5"/>
    <x v="3"/>
    <s v="fiction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d v="2015-09-10T04:09:21"/>
    <b v="0"/>
    <n v="0"/>
    <b v="0"/>
    <s v="publishing/fiction"/>
    <n v="0"/>
    <e v="#DIV/0!"/>
    <x v="3"/>
    <s v="fiction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d v="2014-10-19T13:01:24"/>
    <b v="0"/>
    <n v="44"/>
    <b v="0"/>
    <s v="publishing/fiction"/>
    <n v="0.36014285714285715"/>
    <n v="57.295454545454547"/>
    <x v="3"/>
    <s v="fiction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d v="2015-02-16T18:48:03"/>
    <b v="0"/>
    <n v="0"/>
    <b v="0"/>
    <s v="publishing/fiction"/>
    <n v="0"/>
    <e v="#DIV/0!"/>
    <x v="3"/>
    <s v="fiction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4-21T03:26:50"/>
    <d v="2015-05-21T03:26:50"/>
    <b v="0"/>
    <n v="3"/>
    <b v="0"/>
    <s v="publishing/fiction"/>
    <n v="3.5400000000000001E-2"/>
    <n v="59"/>
    <x v="3"/>
    <s v="fiction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d v="2013-12-16T04:58:10"/>
    <b v="0"/>
    <n v="0"/>
    <b v="0"/>
    <s v="publishing/fiction"/>
    <n v="0"/>
    <e v="#DIV/0!"/>
    <x v="3"/>
    <s v="fiction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d v="2013-12-26T23:54:54"/>
    <b v="0"/>
    <n v="52"/>
    <b v="0"/>
    <s v="publishing/fiction"/>
    <n v="0.41399999999999998"/>
    <n v="31.846153846153847"/>
    <x v="3"/>
    <s v="fiction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d v="2013-02-24T23:59:29"/>
    <b v="0"/>
    <n v="0"/>
    <b v="0"/>
    <s v="publishing/fiction"/>
    <n v="0"/>
    <e v="#DIV/0!"/>
    <x v="3"/>
    <s v="fiction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d v="2016-01-30T19:46:42"/>
    <b v="0"/>
    <n v="1"/>
    <b v="0"/>
    <s v="publishing/fiction"/>
    <n v="2.631578947368421E-4"/>
    <n v="10"/>
    <x v="3"/>
    <s v="fiction"/>
    <x v="1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d v="2009-11-01T03:59:00"/>
    <b v="0"/>
    <n v="1"/>
    <b v="0"/>
    <s v="publishing/fiction"/>
    <n v="3.3333333333333333E-2"/>
    <n v="50"/>
    <x v="3"/>
    <s v="fiction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d v="2015-05-10T23:01:00"/>
    <b v="0"/>
    <n v="2"/>
    <b v="0"/>
    <s v="publishing/fiction"/>
    <n v="8.5129023676509714E-3"/>
    <n v="16"/>
    <x v="3"/>
    <s v="fiction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d v="2014-02-23T18:43:38"/>
    <b v="0"/>
    <n v="9"/>
    <b v="0"/>
    <s v="publishing/fiction"/>
    <n v="0.70199999999999996"/>
    <n v="39"/>
    <x v="3"/>
    <s v="fiction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d v="2011-12-16T01:26:35"/>
    <b v="0"/>
    <n v="5"/>
    <b v="0"/>
    <s v="publishing/fiction"/>
    <n v="1.7000000000000001E-2"/>
    <n v="34"/>
    <x v="3"/>
    <s v="fiction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d v="2015-10-11T05:00:00"/>
    <b v="0"/>
    <n v="57"/>
    <b v="0"/>
    <s v="publishing/fiction"/>
    <n v="0.51400000000000001"/>
    <n v="63.122807017543863"/>
    <x v="3"/>
    <s v="fiction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d v="2013-07-31T23:32:57"/>
    <b v="0"/>
    <n v="3"/>
    <b v="0"/>
    <s v="publishing/fiction"/>
    <n v="7.0000000000000001E-3"/>
    <n v="7"/>
    <x v="3"/>
    <s v="fiction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d v="2014-04-30T16:51:20"/>
    <b v="0"/>
    <n v="1"/>
    <b v="0"/>
    <s v="publishing/fiction"/>
    <n v="4.0000000000000001E-3"/>
    <n v="2"/>
    <x v="3"/>
    <s v="fiction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d v="2010-10-15T04:00:00"/>
    <b v="0"/>
    <n v="6"/>
    <b v="0"/>
    <s v="publishing/fiction"/>
    <n v="2.6666666666666668E-2"/>
    <n v="66.666666666666671"/>
    <x v="3"/>
    <s v="fiction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d v="2011-05-03T16:10:25"/>
    <b v="0"/>
    <n v="27"/>
    <b v="1"/>
    <s v="music/rock"/>
    <n v="1.04"/>
    <n v="38.518518518518519"/>
    <x v="4"/>
    <s v="rock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d v="2013-06-08T00:01:14"/>
    <b v="0"/>
    <n v="25"/>
    <b v="1"/>
    <s v="music/rock"/>
    <n v="1.3315375"/>
    <n v="42.609200000000001"/>
    <x v="4"/>
    <s v="rock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d v="2012-08-25T18:11:42"/>
    <b v="0"/>
    <n v="14"/>
    <b v="1"/>
    <s v="music/rock"/>
    <n v="1"/>
    <n v="50"/>
    <x v="4"/>
    <s v="rock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d v="2012-04-27T22:00:00"/>
    <b v="0"/>
    <n v="35"/>
    <b v="1"/>
    <s v="music/rock"/>
    <n v="1.4813333333333334"/>
    <n v="63.485714285714288"/>
    <x v="4"/>
    <s v="rock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d v="2014-03-17T02:35:19"/>
    <b v="0"/>
    <n v="10"/>
    <b v="1"/>
    <s v="music/rock"/>
    <n v="1.0249999999999999"/>
    <n v="102.5"/>
    <x v="4"/>
    <s v="rock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d v="2013-02-28T14:15:15"/>
    <b v="0"/>
    <n v="29"/>
    <b v="1"/>
    <s v="music/rock"/>
    <n v="1.8062799999999999"/>
    <n v="31.142758620689655"/>
    <x v="4"/>
    <s v="rock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d v="2012-05-11T15:47:00"/>
    <b v="0"/>
    <n v="44"/>
    <b v="1"/>
    <s v="music/rock"/>
    <n v="1.4279999999999999"/>
    <n v="162.27272727272728"/>
    <x v="4"/>
    <s v="rock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d v="2013-11-01T15:03:46"/>
    <b v="0"/>
    <n v="17"/>
    <b v="1"/>
    <s v="music/rock"/>
    <n v="1.1416666666666666"/>
    <n v="80.588235294117652"/>
    <x v="4"/>
    <s v="rock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d v="2012-07-07T03:59:00"/>
    <b v="0"/>
    <n v="34"/>
    <b v="1"/>
    <s v="music/rock"/>
    <n v="2.03505"/>
    <n v="59.85441176470588"/>
    <x v="4"/>
    <s v="rock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d v="2013-01-21T07:59:00"/>
    <b v="0"/>
    <n v="14"/>
    <b v="1"/>
    <s v="music/rock"/>
    <n v="1.0941176470588236"/>
    <n v="132.85714285714286"/>
    <x v="4"/>
    <s v="rock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d v="2013-02-01T01:08:59"/>
    <b v="0"/>
    <n v="156"/>
    <b v="1"/>
    <s v="music/rock"/>
    <n v="1.443746"/>
    <n v="92.547820512820508"/>
    <x v="4"/>
    <s v="rock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d v="2013-11-13T05:59:00"/>
    <b v="0"/>
    <n v="128"/>
    <b v="1"/>
    <s v="music/rock"/>
    <n v="1.0386666666666666"/>
    <n v="60.859375"/>
    <x v="4"/>
    <s v="rock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d v="2013-11-07T21:58:03"/>
    <b v="0"/>
    <n v="60"/>
    <b v="1"/>
    <s v="music/rock"/>
    <n v="1.0044440000000001"/>
    <n v="41.851833333333339"/>
    <x v="4"/>
    <s v="rock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d v="2013-07-03T04:59:00"/>
    <b v="0"/>
    <n v="32"/>
    <b v="1"/>
    <s v="music/rock"/>
    <n v="1.0277927272727272"/>
    <n v="88.325937499999995"/>
    <x v="4"/>
    <s v="rock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d v="2011-09-05T17:06:00"/>
    <b v="0"/>
    <n v="53"/>
    <b v="1"/>
    <s v="music/rock"/>
    <n v="1.0531250000000001"/>
    <n v="158.96226415094338"/>
    <x v="4"/>
    <s v="rock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d v="2012-04-07T04:59:00"/>
    <b v="0"/>
    <n v="184"/>
    <b v="1"/>
    <s v="music/rock"/>
    <n v="1.1178571428571429"/>
    <n v="85.054347826086953"/>
    <x v="4"/>
    <s v="rock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d v="2013-09-15T21:10:00"/>
    <b v="0"/>
    <n v="90"/>
    <b v="1"/>
    <s v="music/rock"/>
    <n v="1.0135000000000001"/>
    <n v="112.61111111111111"/>
    <x v="4"/>
    <s v="rock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d v="2012-04-29T04:00:00"/>
    <b v="0"/>
    <n v="71"/>
    <b v="1"/>
    <s v="music/rock"/>
    <n v="1.0753333333333333"/>
    <n v="45.436619718309856"/>
    <x v="4"/>
    <s v="rock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d v="2014-09-30T14:09:47"/>
    <b v="0"/>
    <n v="87"/>
    <b v="1"/>
    <s v="music/rock"/>
    <n v="1.1488571428571428"/>
    <n v="46.218390804597703"/>
    <x v="4"/>
    <s v="rock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d v="2012-04-27T16:00:46"/>
    <b v="0"/>
    <n v="28"/>
    <b v="1"/>
    <s v="music/rock"/>
    <n v="1.0002"/>
    <n v="178.60714285714286"/>
    <x v="4"/>
    <s v="rock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d v="2014-09-11T10:24:14"/>
    <b v="0"/>
    <n v="56"/>
    <b v="1"/>
    <s v="music/rock"/>
    <n v="1.5213333333333334"/>
    <n v="40.75"/>
    <x v="4"/>
    <s v="rock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d v="2011-07-01T19:05:20"/>
    <b v="0"/>
    <n v="51"/>
    <b v="1"/>
    <s v="music/rock"/>
    <n v="1.1152149999999998"/>
    <n v="43.733921568627444"/>
    <x v="4"/>
    <s v="rock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d v="2012-09-17T04:05:00"/>
    <b v="0"/>
    <n v="75"/>
    <b v="1"/>
    <s v="music/rock"/>
    <n v="1.0133333333333334"/>
    <n v="81.066666666666663"/>
    <x v="4"/>
    <s v="rock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d v="2011-05-29T01:00:00"/>
    <b v="0"/>
    <n v="38"/>
    <b v="1"/>
    <s v="music/rock"/>
    <n v="1.232608695652174"/>
    <n v="74.60526315789474"/>
    <x v="4"/>
    <s v="rock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d v="2011-07-23T03:59:00"/>
    <b v="0"/>
    <n v="18"/>
    <b v="1"/>
    <s v="music/rock"/>
    <n v="1"/>
    <n v="305.55555555555554"/>
    <x v="4"/>
    <s v="rock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d v="2011-07-16T23:00:00"/>
    <b v="0"/>
    <n v="54"/>
    <b v="1"/>
    <s v="music/rock"/>
    <n v="1.05"/>
    <n v="58.333333333333336"/>
    <x v="4"/>
    <s v="rock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d v="2011-09-07T16:35:39"/>
    <b v="0"/>
    <n v="71"/>
    <b v="1"/>
    <s v="music/rock"/>
    <n v="1.0443750000000001"/>
    <n v="117.67605633802818"/>
    <x v="4"/>
    <s v="rock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d v="2017-03-01T02:00:00"/>
    <b v="0"/>
    <n v="57"/>
    <b v="1"/>
    <s v="music/rock"/>
    <n v="1.05125"/>
    <n v="73.771929824561397"/>
    <x v="4"/>
    <s v="rock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d v="2014-12-22T04:59:00"/>
    <b v="0"/>
    <n v="43"/>
    <b v="1"/>
    <s v="music/rock"/>
    <n v="1"/>
    <n v="104.65116279069767"/>
    <x v="4"/>
    <s v="rock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d v="2014-01-19T20:00:30"/>
    <b v="0"/>
    <n v="52"/>
    <b v="1"/>
    <s v="music/rock"/>
    <n v="1.03775"/>
    <n v="79.82692307692308"/>
    <x v="4"/>
    <s v="rock"/>
    <x v="1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d v="2012-09-01T01:21:02"/>
    <b v="0"/>
    <n v="27"/>
    <b v="1"/>
    <s v="music/rock"/>
    <n v="1.05"/>
    <n v="58.333333333333336"/>
    <x v="4"/>
    <s v="rock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d v="2013-07-10T16:52:00"/>
    <b v="0"/>
    <n v="12"/>
    <b v="1"/>
    <s v="music/rock"/>
    <n v="1.04"/>
    <n v="86.666666666666671"/>
    <x v="4"/>
    <s v="rock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d v="2013-03-01T13:58:00"/>
    <b v="0"/>
    <n v="33"/>
    <b v="1"/>
    <s v="music/rock"/>
    <n v="1.5183333333333333"/>
    <n v="27.606060606060606"/>
    <x v="4"/>
    <s v="rock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d v="2012-07-20T23:02:45"/>
    <b v="0"/>
    <n v="96"/>
    <b v="1"/>
    <s v="music/rock"/>
    <n v="1.59996"/>
    <n v="24.999375000000001"/>
    <x v="4"/>
    <s v="rock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d v="2011-05-31T18:04:00"/>
    <b v="0"/>
    <n v="28"/>
    <b v="1"/>
    <s v="music/rock"/>
    <n v="1.2729999999999999"/>
    <n v="45.464285714285715"/>
    <x v="4"/>
    <s v="rock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d v="2014-11-01T22:01:43"/>
    <b v="0"/>
    <n v="43"/>
    <b v="1"/>
    <s v="music/rock"/>
    <n v="1.07"/>
    <n v="99.534883720930239"/>
    <x v="4"/>
    <s v="rock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d v="2013-04-09T06:30:00"/>
    <b v="0"/>
    <n v="205"/>
    <b v="1"/>
    <s v="music/rock"/>
    <n v="1.1512214285714286"/>
    <n v="39.31"/>
    <x v="4"/>
    <s v="rock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d v="2012-03-11T04:59:00"/>
    <b v="0"/>
    <n v="23"/>
    <b v="1"/>
    <s v="music/rock"/>
    <n v="1.3711066666666665"/>
    <n v="89.419999999999987"/>
    <x v="4"/>
    <s v="rock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d v="2012-08-07T17:01:00"/>
    <b v="0"/>
    <n v="19"/>
    <b v="1"/>
    <s v="music/rock"/>
    <n v="1.5571428571428572"/>
    <n v="28.684210526315791"/>
    <x v="4"/>
    <s v="rock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d v="2013-12-21T04:44:00"/>
    <b v="0"/>
    <n v="14"/>
    <b v="1"/>
    <s v="music/rock"/>
    <n v="1.0874999999999999"/>
    <n v="31.071428571428573"/>
    <x v="4"/>
    <s v="rock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d v="2014-06-09T05:00:00"/>
    <b v="0"/>
    <n v="38"/>
    <b v="1"/>
    <s v="music/rock"/>
    <n v="1.3405"/>
    <n v="70.55263157894737"/>
    <x v="4"/>
    <s v="rock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d v="2015-05-04T04:01:00"/>
    <b v="0"/>
    <n v="78"/>
    <b v="1"/>
    <s v="music/rock"/>
    <n v="1"/>
    <n v="224.12820512820514"/>
    <x v="4"/>
    <s v="rock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d v="2012-10-05T22:44:10"/>
    <b v="0"/>
    <n v="69"/>
    <b v="1"/>
    <s v="music/rock"/>
    <n v="1.1916666666666667"/>
    <n v="51.811594202898547"/>
    <x v="4"/>
    <s v="rock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d v="2015-03-22T22:20:52"/>
    <b v="0"/>
    <n v="33"/>
    <b v="1"/>
    <s v="music/rock"/>
    <n v="1.7949999999999999"/>
    <n v="43.515151515151516"/>
    <x v="4"/>
    <s v="rock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d v="2010-04-18T06:59:00"/>
    <b v="0"/>
    <n v="54"/>
    <b v="1"/>
    <s v="music/rock"/>
    <n v="1.3438124999999999"/>
    <n v="39.816666666666663"/>
    <x v="4"/>
    <s v="rock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d v="2012-10-29T07:21:24"/>
    <b v="0"/>
    <n v="99"/>
    <b v="1"/>
    <s v="music/rock"/>
    <n v="1.0043200000000001"/>
    <n v="126.8080808080808"/>
    <x v="4"/>
    <s v="rock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d v="2012-03-25T23:55:30"/>
    <b v="0"/>
    <n v="49"/>
    <b v="1"/>
    <s v="music/rock"/>
    <n v="1.0145454545454546"/>
    <n v="113.87755102040816"/>
    <x v="4"/>
    <s v="rock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d v="2012-02-14T19:49:00"/>
    <b v="0"/>
    <n v="11"/>
    <b v="1"/>
    <s v="music/rock"/>
    <n v="1.0333333333333334"/>
    <n v="28.181818181818183"/>
    <x v="4"/>
    <s v="rock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d v="2012-06-25T16:24:00"/>
    <b v="0"/>
    <n v="38"/>
    <b v="1"/>
    <s v="music/rock"/>
    <n v="1.07"/>
    <n v="36.60526315789474"/>
    <x v="4"/>
    <s v="rock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d v="2016-07-13T19:14:00"/>
    <b v="0"/>
    <n v="16"/>
    <b v="1"/>
    <s v="music/rock"/>
    <n v="1.04"/>
    <n v="32.5"/>
    <x v="4"/>
    <s v="rock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d v="2013-03-22T11:37:05"/>
    <b v="0"/>
    <n v="32"/>
    <b v="1"/>
    <s v="music/rock"/>
    <n v="1.0783333333333334"/>
    <n v="60.65625"/>
    <x v="4"/>
    <s v="rock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d v="2012-04-27T15:31:34"/>
    <b v="0"/>
    <n v="20"/>
    <b v="1"/>
    <s v="music/rock"/>
    <n v="2.3333333333333335"/>
    <n v="175"/>
    <x v="4"/>
    <s v="rock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d v="2012-01-21T08:13:00"/>
    <b v="0"/>
    <n v="154"/>
    <b v="1"/>
    <s v="music/rock"/>
    <n v="1.0060706666666666"/>
    <n v="97.993896103896105"/>
    <x v="4"/>
    <s v="rock"/>
    <x v="4"/>
    <x v="5"/>
  </r>
  <r>
    <n v="833"/>
    <s v="Ragman Rolls"/>
    <s v="This is an American rock album."/>
    <n v="6000"/>
    <n v="6100"/>
    <x v="0"/>
    <s v="US"/>
    <s v="USD"/>
    <n v="1397941475"/>
    <n v="1395349475"/>
    <d v="2014-03-20T21:04:35"/>
    <d v="2014-04-19T21:04:35"/>
    <b v="0"/>
    <n v="41"/>
    <b v="1"/>
    <s v="music/rock"/>
    <n v="1.0166666666666666"/>
    <n v="148.78048780487805"/>
    <x v="4"/>
    <s v="rock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d v="2013-07-01T03:59:00"/>
    <b v="0"/>
    <n v="75"/>
    <b v="1"/>
    <s v="music/rock"/>
    <n v="1.3101818181818181"/>
    <n v="96.08"/>
    <x v="4"/>
    <s v="rock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d v="2012-05-19T03:00:00"/>
    <b v="0"/>
    <n v="40"/>
    <b v="1"/>
    <s v="music/rock"/>
    <n v="1.1725000000000001"/>
    <n v="58.625"/>
    <x v="4"/>
    <s v="rock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d v="2013-10-07T01:21:58"/>
    <b v="0"/>
    <n v="46"/>
    <b v="1"/>
    <s v="music/rock"/>
    <n v="1.009304"/>
    <n v="109.70695652173914"/>
    <x v="4"/>
    <s v="rock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d v="2014-05-01T23:57:42"/>
    <b v="0"/>
    <n v="62"/>
    <b v="1"/>
    <s v="music/rock"/>
    <n v="1.218"/>
    <n v="49.112903225806448"/>
    <x v="4"/>
    <s v="rock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d v="2012-01-17T21:33:05"/>
    <b v="0"/>
    <n v="61"/>
    <b v="1"/>
    <s v="music/rock"/>
    <n v="1.454"/>
    <n v="47.672131147540981"/>
    <x v="4"/>
    <s v="rock"/>
    <x v="1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d v="2012-09-22T18:19:16"/>
    <b v="0"/>
    <n v="96"/>
    <b v="1"/>
    <s v="music/rock"/>
    <n v="1.166166"/>
    <n v="60.737812499999997"/>
    <x v="4"/>
    <s v="rock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d v="2016-09-24T05:26:27"/>
    <b v="0"/>
    <n v="190"/>
    <b v="1"/>
    <s v="music/metal"/>
    <n v="1.2041660000000001"/>
    <n v="63.37715789473684"/>
    <x v="4"/>
    <s v="metal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d v="2014-11-10T21:07:43"/>
    <b v="1"/>
    <n v="94"/>
    <b v="1"/>
    <s v="music/metal"/>
    <n v="1.0132000000000001"/>
    <n v="53.893617021276597"/>
    <x v="4"/>
    <s v="metal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d v="2013-10-14T03:59:00"/>
    <b v="1"/>
    <n v="39"/>
    <b v="1"/>
    <s v="music/metal"/>
    <n v="1.0431999999999999"/>
    <n v="66.871794871794876"/>
    <x v="4"/>
    <s v="metal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d v="2016-12-08T08:00:00"/>
    <b v="0"/>
    <n v="127"/>
    <b v="1"/>
    <s v="music/metal"/>
    <n v="2.6713333333333331"/>
    <n v="63.102362204724407"/>
    <x v="4"/>
    <s v="metal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d v="2014-11-01T04:59:00"/>
    <b v="1"/>
    <n v="159"/>
    <b v="1"/>
    <s v="music/metal"/>
    <n v="1.9413333333333334"/>
    <n v="36.628930817610062"/>
    <x v="4"/>
    <s v="metal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d v="2016-09-05T03:59:00"/>
    <b v="0"/>
    <n v="177"/>
    <b v="1"/>
    <s v="music/metal"/>
    <n v="1.203802"/>
    <n v="34.005706214689269"/>
    <x v="4"/>
    <s v="metal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d v="2014-03-10T14:00:00"/>
    <b v="0"/>
    <n v="47"/>
    <b v="1"/>
    <s v="music/metal"/>
    <n v="1.2200090909090908"/>
    <n v="28.553404255319148"/>
    <x v="4"/>
    <s v="metal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d v="2015-07-10T19:09:36"/>
    <b v="0"/>
    <n v="1"/>
    <b v="1"/>
    <s v="music/metal"/>
    <n v="1"/>
    <n v="10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d v="2015-04-14T19:00:33"/>
    <b v="0"/>
    <n v="16"/>
    <b v="1"/>
    <s v="music/metal"/>
    <n v="1"/>
    <n v="18.75"/>
    <x v="4"/>
    <s v="metal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d v="2015-03-16T02:34:24"/>
    <b v="0"/>
    <n v="115"/>
    <b v="1"/>
    <s v="music/metal"/>
    <n v="1.1990000000000001"/>
    <n v="41.704347826086959"/>
    <x v="4"/>
    <s v="metal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d v="2016-04-25T04:59:00"/>
    <b v="0"/>
    <n v="133"/>
    <b v="1"/>
    <s v="music/metal"/>
    <n v="1.55175"/>
    <n v="46.669172932330824"/>
    <x v="4"/>
    <s v="metal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d v="2016-07-31T19:45:00"/>
    <b v="0"/>
    <n v="70"/>
    <b v="1"/>
    <s v="music/metal"/>
    <n v="1.3045"/>
    <n v="37.271428571428572"/>
    <x v="4"/>
    <s v="metal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d v="2016-10-24T21:00:00"/>
    <b v="0"/>
    <n v="62"/>
    <b v="1"/>
    <s v="music/metal"/>
    <n v="1.0497142857142858"/>
    <n v="59.258064516129032"/>
    <x v="4"/>
    <s v="metal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d v="2015-02-16T19:58:29"/>
    <b v="0"/>
    <n v="10"/>
    <b v="1"/>
    <s v="music/metal"/>
    <n v="1"/>
    <n v="30"/>
    <x v="4"/>
    <s v="metal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d v="2016-12-28T05:05:46"/>
    <b v="0"/>
    <n v="499"/>
    <b v="1"/>
    <s v="music/metal"/>
    <n v="1.1822050359712231"/>
    <n v="65.8623246492986"/>
    <x v="4"/>
    <s v="metal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d v="2016-07-24T03:00:17"/>
    <b v="0"/>
    <n v="47"/>
    <b v="1"/>
    <s v="music/metal"/>
    <n v="1.0344827586206897"/>
    <n v="31.914893617021278"/>
    <x v="4"/>
    <s v="metal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d v="2016-10-25T19:00:00"/>
    <b v="0"/>
    <n v="28"/>
    <b v="1"/>
    <s v="music/metal"/>
    <n v="2.1800000000000002"/>
    <n v="19.464285714285715"/>
    <x v="4"/>
    <s v="metal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d v="2015-11-25T14:57:11"/>
    <b v="0"/>
    <n v="24"/>
    <b v="1"/>
    <s v="music/metal"/>
    <n v="1"/>
    <n v="50"/>
    <x v="4"/>
    <s v="metal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d v="2015-04-15T22:59:00"/>
    <b v="0"/>
    <n v="76"/>
    <b v="1"/>
    <s v="music/metal"/>
    <n v="1.4400583333333332"/>
    <n v="22.737763157894737"/>
    <x v="4"/>
    <s v="metal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d v="2015-06-04T00:00:00"/>
    <b v="0"/>
    <n v="98"/>
    <b v="1"/>
    <s v="music/metal"/>
    <n v="1.0467500000000001"/>
    <n v="42.724489795918366"/>
    <x v="4"/>
    <s v="metal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d v="2013-11-22T12:35:13"/>
    <b v="0"/>
    <n v="48"/>
    <b v="0"/>
    <s v="music/jazz"/>
    <n v="0.18142857142857144"/>
    <n v="52.916666666666664"/>
    <x v="4"/>
    <s v="jazz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d v="2016-09-16T23:10:04"/>
    <b v="0"/>
    <n v="2"/>
    <b v="0"/>
    <s v="music/jazz"/>
    <n v="2.2444444444444444E-2"/>
    <n v="50.5"/>
    <x v="4"/>
    <s v="jazz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d v="2013-11-11T14:19:08"/>
    <b v="0"/>
    <n v="4"/>
    <b v="0"/>
    <s v="music/jazz"/>
    <n v="3.3999999999999998E-3"/>
    <n v="42.5"/>
    <x v="4"/>
    <s v="jazz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d v="2012-02-12T02:49:26"/>
    <b v="0"/>
    <n v="5"/>
    <b v="0"/>
    <s v="music/jazz"/>
    <n v="4.4999999999999998E-2"/>
    <n v="18"/>
    <x v="4"/>
    <s v="jazz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d v="2013-10-16T09:59:00"/>
    <b v="0"/>
    <n v="79"/>
    <b v="0"/>
    <s v="music/jazz"/>
    <n v="0.41538461538461541"/>
    <n v="34.177215189873415"/>
    <x v="4"/>
    <s v="jazz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d v="2013-01-16T18:33:17"/>
    <b v="0"/>
    <n v="2"/>
    <b v="0"/>
    <s v="music/jazz"/>
    <n v="2.0454545454545454E-2"/>
    <n v="22.5"/>
    <x v="4"/>
    <s v="jazz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d v="2015-02-28T15:10:00"/>
    <b v="0"/>
    <n v="11"/>
    <b v="0"/>
    <s v="music/jazz"/>
    <n v="0.18285714285714286"/>
    <n v="58.18181818181818"/>
    <x v="4"/>
    <s v="jazz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d v="2009-12-01T04:59:00"/>
    <b v="0"/>
    <n v="11"/>
    <b v="0"/>
    <s v="music/jazz"/>
    <n v="0.2402"/>
    <n v="109.18181818181819"/>
    <x v="4"/>
    <s v="jazz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d v="2014-01-07T00:39:58"/>
    <b v="0"/>
    <n v="1"/>
    <b v="0"/>
    <s v="music/jazz"/>
    <n v="1.1111111111111111E-3"/>
    <n v="50"/>
    <x v="4"/>
    <s v="jazz"/>
    <x v="1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d v="2013-04-08T19:17:37"/>
    <b v="0"/>
    <n v="3"/>
    <b v="0"/>
    <s v="music/jazz"/>
    <n v="0.11818181818181818"/>
    <n v="346.66666666666669"/>
    <x v="4"/>
    <s v="jazz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d v="2013-09-01T00:32:03"/>
    <b v="0"/>
    <n v="5"/>
    <b v="0"/>
    <s v="music/jazz"/>
    <n v="3.0999999999999999E-3"/>
    <n v="12.4"/>
    <x v="4"/>
    <s v="jazz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d v="2013-11-29T14:28:15"/>
    <b v="0"/>
    <n v="12"/>
    <b v="0"/>
    <s v="music/jazz"/>
    <n v="5.4166666666666669E-2"/>
    <n v="27.083333333333332"/>
    <x v="4"/>
    <s v="jazz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d v="2011-03-10T19:48:47"/>
    <b v="0"/>
    <n v="2"/>
    <b v="0"/>
    <s v="music/jazz"/>
    <n v="8.1250000000000003E-3"/>
    <n v="32.5"/>
    <x v="4"/>
    <s v="jazz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d v="2012-11-11T05:00:40"/>
    <b v="0"/>
    <n v="5"/>
    <b v="0"/>
    <s v="music/jazz"/>
    <n v="1.2857142857142857E-2"/>
    <n v="9"/>
    <x v="4"/>
    <s v="jazz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d v="2013-05-04T14:00:34"/>
    <b v="0"/>
    <n v="21"/>
    <b v="0"/>
    <s v="music/jazz"/>
    <n v="0.24333333333333335"/>
    <n v="34.761904761904759"/>
    <x v="4"/>
    <s v="jazz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d v="2015-09-21T17:22:11"/>
    <b v="0"/>
    <n v="0"/>
    <b v="0"/>
    <s v="music/jazz"/>
    <n v="0"/>
    <e v="#DIV/0!"/>
    <x v="4"/>
    <s v="jazz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d v="2013-02-04T11:55:27"/>
    <b v="0"/>
    <n v="45"/>
    <b v="0"/>
    <s v="music/jazz"/>
    <n v="0.40799492385786801"/>
    <n v="28.577777777777779"/>
    <x v="4"/>
    <s v="jazz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d v="2013-12-19T18:56:00"/>
    <b v="0"/>
    <n v="29"/>
    <b v="0"/>
    <s v="music/jazz"/>
    <n v="0.67549999999999999"/>
    <n v="46.586206896551722"/>
    <x v="4"/>
    <s v="jazz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d v="2010-12-23T05:35:24"/>
    <b v="0"/>
    <n v="2"/>
    <b v="0"/>
    <s v="music/jazz"/>
    <n v="1.2999999999999999E-2"/>
    <n v="32.5"/>
    <x v="4"/>
    <s v="jazz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d v="2012-05-29T19:55:05"/>
    <b v="0"/>
    <n v="30"/>
    <b v="0"/>
    <s v="music/jazz"/>
    <n v="0.30666666666666664"/>
    <n v="21.466666666666665"/>
    <x v="4"/>
    <s v="jazz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d v="2012-10-30T07:42:18"/>
    <b v="0"/>
    <n v="8"/>
    <b v="0"/>
    <s v="music/indie rock"/>
    <n v="2.9894179894179893E-2"/>
    <n v="14.125"/>
    <x v="4"/>
    <s v="indie rock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d v="2012-01-14T06:01:26"/>
    <b v="0"/>
    <n v="1"/>
    <b v="0"/>
    <s v="music/indie rock"/>
    <n v="8.0000000000000002E-3"/>
    <n v="30"/>
    <x v="4"/>
    <s v="indie rock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d v="2011-09-06T20:39:10"/>
    <b v="0"/>
    <n v="14"/>
    <b v="0"/>
    <s v="music/indie rock"/>
    <n v="0.20133333333333334"/>
    <n v="21.571428571428573"/>
    <x v="4"/>
    <s v="indie rock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d v="2016-03-02T22:27:15"/>
    <b v="0"/>
    <n v="24"/>
    <b v="0"/>
    <s v="music/indie rock"/>
    <n v="0.4002"/>
    <n v="83.375"/>
    <x v="4"/>
    <s v="indie rock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d v="2012-05-12T02:31:00"/>
    <b v="0"/>
    <n v="2"/>
    <b v="0"/>
    <s v="music/indie rock"/>
    <n v="0.01"/>
    <n v="10"/>
    <x v="4"/>
    <s v="indie rock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d v="2016-12-30T22:35:11"/>
    <b v="0"/>
    <n v="21"/>
    <b v="0"/>
    <s v="music/indie rock"/>
    <n v="0.75"/>
    <n v="35.714285714285715"/>
    <x v="4"/>
    <s v="indie rock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d v="2016-09-15T20:53:33"/>
    <b v="0"/>
    <n v="7"/>
    <b v="0"/>
    <s v="music/indie rock"/>
    <n v="0.41"/>
    <n v="29.285714285714285"/>
    <x v="4"/>
    <s v="indie rock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d v="2012-05-27T23:00:55"/>
    <b v="0"/>
    <n v="0"/>
    <b v="0"/>
    <s v="music/indie rock"/>
    <n v="0"/>
    <e v="#DIV/0!"/>
    <x v="4"/>
    <s v="indie rock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d v="2011-09-01T06:00:00"/>
    <b v="0"/>
    <n v="4"/>
    <b v="0"/>
    <s v="music/indie rock"/>
    <n v="7.1999999999999995E-2"/>
    <n v="18"/>
    <x v="4"/>
    <s v="indie rock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d v="2014-10-05T18:49:03"/>
    <b v="0"/>
    <n v="32"/>
    <b v="0"/>
    <s v="music/indie rock"/>
    <n v="9.4412800000000005E-2"/>
    <n v="73.760000000000005"/>
    <x v="4"/>
    <s v="indie rock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d v="2013-11-21T17:46:19"/>
    <b v="0"/>
    <n v="4"/>
    <b v="0"/>
    <s v="music/indie rock"/>
    <n v="4.1666666666666664E-2"/>
    <n v="31.25"/>
    <x v="4"/>
    <s v="indie rock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d v="2014-08-21T00:45:30"/>
    <b v="0"/>
    <n v="9"/>
    <b v="0"/>
    <s v="music/indie rock"/>
    <n v="3.2500000000000001E-2"/>
    <n v="28.888888888888889"/>
    <x v="4"/>
    <s v="indie rock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d v="2010-08-01T04:00:00"/>
    <b v="0"/>
    <n v="17"/>
    <b v="0"/>
    <s v="music/indie rock"/>
    <n v="0.40749999999999997"/>
    <n v="143.8235294117647"/>
    <x v="4"/>
    <s v="indie rock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d v="2015-04-01T20:32:43"/>
    <b v="0"/>
    <n v="5"/>
    <b v="0"/>
    <s v="music/indie rock"/>
    <n v="0.1"/>
    <n v="40"/>
    <x v="4"/>
    <s v="indie rock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d v="2016-06-05T23:33:30"/>
    <b v="0"/>
    <n v="53"/>
    <b v="0"/>
    <s v="music/indie rock"/>
    <n v="0.39169999999999999"/>
    <n v="147.81132075471697"/>
    <x v="4"/>
    <s v="indie rock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d v="2010-10-25T03:03:49"/>
    <b v="0"/>
    <n v="7"/>
    <b v="0"/>
    <s v="music/indie rock"/>
    <n v="2.4375000000000001E-2"/>
    <n v="27.857142857142858"/>
    <x v="4"/>
    <s v="indie rock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d v="2015-08-28T04:00:00"/>
    <b v="0"/>
    <n v="72"/>
    <b v="0"/>
    <s v="music/indie rock"/>
    <n v="0.4"/>
    <n v="44.444444444444443"/>
    <x v="4"/>
    <s v="indie rock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d v="2012-11-28T17:31:48"/>
    <b v="0"/>
    <n v="0"/>
    <b v="0"/>
    <s v="music/indie rock"/>
    <n v="0"/>
    <e v="#DIV/0!"/>
    <x v="4"/>
    <s v="indie rock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d v="2012-01-15T18:11:50"/>
    <b v="0"/>
    <n v="2"/>
    <b v="0"/>
    <s v="music/indie rock"/>
    <n v="2.8000000000000001E-2"/>
    <n v="35"/>
    <x v="4"/>
    <s v="indie rock"/>
    <x v="11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d v="2011-05-28T02:22:42"/>
    <b v="0"/>
    <n v="8"/>
    <b v="0"/>
    <s v="music/indie rock"/>
    <n v="0.37333333333333335"/>
    <n v="35"/>
    <x v="4"/>
    <s v="indie rock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d v="2016-03-30T19:23:22"/>
    <b v="0"/>
    <n v="2"/>
    <b v="0"/>
    <s v="music/jazz"/>
    <n v="4.1999999999999997E-3"/>
    <n v="10.5"/>
    <x v="4"/>
    <s v="jazz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d v="2010-06-08T19:11:00"/>
    <b v="0"/>
    <n v="0"/>
    <b v="0"/>
    <s v="music/jazz"/>
    <n v="0"/>
    <e v="#DIV/0!"/>
    <x v="4"/>
    <s v="jazz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d v="2014-08-30T15:30:00"/>
    <b v="0"/>
    <n v="3"/>
    <b v="0"/>
    <s v="music/jazz"/>
    <n v="3.0000000000000001E-3"/>
    <n v="30"/>
    <x v="4"/>
    <s v="jazz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d v="2012-09-23T02:25:00"/>
    <b v="0"/>
    <n v="4"/>
    <b v="0"/>
    <s v="music/jazz"/>
    <n v="3.2000000000000001E-2"/>
    <n v="40"/>
    <x v="4"/>
    <s v="jazz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d v="2016-01-03T01:55:37"/>
    <b v="0"/>
    <n v="3"/>
    <b v="0"/>
    <s v="music/jazz"/>
    <n v="3.0200000000000001E-3"/>
    <n v="50.333333333333336"/>
    <x v="4"/>
    <s v="jazz"/>
    <x v="1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d v="2011-01-24T05:45:26"/>
    <b v="0"/>
    <n v="6"/>
    <b v="0"/>
    <s v="music/jazz"/>
    <n v="3.0153846153846153E-2"/>
    <n v="32.666666666666664"/>
    <x v="4"/>
    <s v="jazz"/>
    <x v="4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d v="2014-03-13T03:33:10"/>
    <b v="0"/>
    <n v="0"/>
    <b v="0"/>
    <s v="music/jazz"/>
    <n v="0"/>
    <e v="#DIV/0!"/>
    <x v="4"/>
    <s v="jazz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d v="2011-09-11T04:37:03"/>
    <b v="0"/>
    <n v="0"/>
    <b v="0"/>
    <s v="music/jazz"/>
    <n v="0"/>
    <e v="#DIV/0!"/>
    <x v="4"/>
    <s v="jazz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d v="2010-07-27T04:59:00"/>
    <b v="0"/>
    <n v="0"/>
    <b v="0"/>
    <s v="music/jazz"/>
    <n v="0"/>
    <e v="#DIV/0!"/>
    <x v="4"/>
    <s v="jazz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d v="2012-07-23T04:00:00"/>
    <b v="0"/>
    <n v="8"/>
    <b v="0"/>
    <s v="music/jazz"/>
    <n v="3.2500000000000001E-2"/>
    <n v="65"/>
    <x v="4"/>
    <s v="jazz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d v="2017-03-03T13:05:19"/>
    <b v="0"/>
    <n v="5"/>
    <b v="0"/>
    <s v="music/jazz"/>
    <n v="0.22363636363636363"/>
    <n v="24.6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d v="2014-01-24T00:07:25"/>
    <b v="0"/>
    <n v="0"/>
    <b v="0"/>
    <s v="music/jazz"/>
    <n v="0"/>
    <e v="#DIV/0!"/>
    <x v="4"/>
    <s v="jazz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d v="2012-12-11T03:37:27"/>
    <b v="0"/>
    <n v="2"/>
    <b v="0"/>
    <s v="music/jazz"/>
    <n v="8.5714285714285719E-3"/>
    <n v="15"/>
    <x v="4"/>
    <s v="jazz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d v="2012-05-05T03:20:19"/>
    <b v="0"/>
    <n v="24"/>
    <b v="0"/>
    <s v="music/jazz"/>
    <n v="6.6066666666666662E-2"/>
    <n v="82.583333333333329"/>
    <x v="4"/>
    <s v="jazz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d v="2012-08-25T18:19:07"/>
    <b v="0"/>
    <n v="0"/>
    <b v="0"/>
    <s v="music/jazz"/>
    <n v="0"/>
    <e v="#DIV/0!"/>
    <x v="4"/>
    <s v="jazz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d v="2012-03-01T04:59:00"/>
    <b v="0"/>
    <n v="9"/>
    <b v="0"/>
    <s v="music/jazz"/>
    <n v="5.7692307692307696E-2"/>
    <n v="41.666666666666664"/>
    <x v="4"/>
    <s v="jazz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d v="2010-10-22T05:00:00"/>
    <b v="0"/>
    <n v="0"/>
    <b v="0"/>
    <s v="music/jazz"/>
    <n v="0"/>
    <e v="#DIV/0!"/>
    <x v="4"/>
    <s v="jazz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d v="2014-07-14T02:30:00"/>
    <b v="0"/>
    <n v="1"/>
    <b v="0"/>
    <s v="music/jazz"/>
    <n v="6.0000000000000001E-3"/>
    <n v="30"/>
    <x v="4"/>
    <s v="jazz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d v="2014-12-01T22:59:21"/>
    <b v="0"/>
    <n v="10"/>
    <b v="0"/>
    <s v="music/jazz"/>
    <n v="5.0256410256410255E-2"/>
    <n v="19.600000000000001"/>
    <x v="4"/>
    <s v="jazz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d v="2012-12-19T15:24:05"/>
    <b v="0"/>
    <n v="1"/>
    <b v="0"/>
    <s v="music/jazz"/>
    <n v="5.0000000000000001E-3"/>
    <n v="100"/>
    <x v="4"/>
    <s v="jazz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d v="2013-11-14T17:07:02"/>
    <b v="0"/>
    <n v="0"/>
    <b v="0"/>
    <s v="music/jazz"/>
    <n v="0"/>
    <e v="#DIV/0!"/>
    <x v="4"/>
    <s v="jazz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d v="2011-12-12T05:06:16"/>
    <b v="0"/>
    <n v="20"/>
    <b v="0"/>
    <s v="music/jazz"/>
    <n v="0.309"/>
    <n v="231.75"/>
    <x v="4"/>
    <s v="jazz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d v="2014-10-01T12:43:13"/>
    <b v="0"/>
    <n v="30"/>
    <b v="0"/>
    <s v="music/jazz"/>
    <n v="0.21037037037037037"/>
    <n v="189.33333333333334"/>
    <x v="4"/>
    <s v="jazz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d v="2014-11-22T00:02:03"/>
    <b v="0"/>
    <n v="6"/>
    <b v="0"/>
    <s v="music/jazz"/>
    <n v="2.1999999999999999E-2"/>
    <n v="55"/>
    <x v="4"/>
    <s v="jazz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d v="2013-02-13T22:37:49"/>
    <b v="0"/>
    <n v="15"/>
    <b v="0"/>
    <s v="music/jazz"/>
    <n v="0.109"/>
    <n v="21.8"/>
    <x v="4"/>
    <s v="jazz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d v="2013-11-27T22:08:31"/>
    <b v="0"/>
    <n v="5"/>
    <b v="0"/>
    <s v="music/jazz"/>
    <n v="2.6666666666666668E-2"/>
    <n v="32"/>
    <x v="4"/>
    <s v="jazz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d v="2010-07-08T22:40:00"/>
    <b v="0"/>
    <n v="0"/>
    <b v="0"/>
    <s v="music/jazz"/>
    <n v="0"/>
    <e v="#DIV/0!"/>
    <x v="4"/>
    <s v="jazz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d v="2012-05-14T19:44:55"/>
    <b v="0"/>
    <n v="0"/>
    <b v="0"/>
    <s v="music/jazz"/>
    <n v="0"/>
    <e v="#DIV/0!"/>
    <x v="4"/>
    <s v="jazz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d v="2012-11-18T00:00:00"/>
    <b v="0"/>
    <n v="28"/>
    <b v="0"/>
    <s v="music/jazz"/>
    <n v="0.10862068965517241"/>
    <n v="56.25"/>
    <x v="4"/>
    <s v="jazz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d v="2012-04-09T04:42:49"/>
    <b v="0"/>
    <n v="0"/>
    <b v="0"/>
    <s v="music/jazz"/>
    <n v="0"/>
    <e v="#DIV/0!"/>
    <x v="4"/>
    <s v="jazz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d v="2010-06-25T21:32:00"/>
    <b v="0"/>
    <n v="5"/>
    <b v="0"/>
    <s v="music/jazz"/>
    <n v="0.38333333333333336"/>
    <n v="69"/>
    <x v="4"/>
    <s v="jazz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d v="2014-03-16T22:00:00"/>
    <b v="0"/>
    <n v="7"/>
    <b v="0"/>
    <s v="music/jazz"/>
    <n v="6.5500000000000003E-2"/>
    <n v="18.714285714285715"/>
    <x v="4"/>
    <s v="jazz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d v="2013-03-22T22:15:45"/>
    <b v="0"/>
    <n v="30"/>
    <b v="0"/>
    <s v="music/jazz"/>
    <n v="0.14536842105263159"/>
    <n v="46.033333333333331"/>
    <x v="4"/>
    <s v="jazz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d v="2014-05-12T04:03:29"/>
    <b v="0"/>
    <n v="2"/>
    <b v="0"/>
    <s v="music/jazz"/>
    <n v="0.06"/>
    <n v="60"/>
    <x v="4"/>
    <s v="jazz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d v="2014-05-04T06:00:00"/>
    <b v="0"/>
    <n v="30"/>
    <b v="0"/>
    <s v="music/jazz"/>
    <n v="0.30399999999999999"/>
    <n v="50.666666666666664"/>
    <x v="4"/>
    <s v="jazz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d v="2016-01-29T08:00:29"/>
    <b v="0"/>
    <n v="2"/>
    <b v="0"/>
    <s v="music/jazz"/>
    <n v="1.4285714285714285E-2"/>
    <n v="25"/>
    <x v="4"/>
    <s v="jazz"/>
    <x v="11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d v="2012-01-18T20:00:00"/>
    <b v="0"/>
    <n v="0"/>
    <b v="0"/>
    <s v="music/jazz"/>
    <n v="0"/>
    <e v="#DIV/0!"/>
    <x v="4"/>
    <s v="jazz"/>
    <x v="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d v="2013-11-03T20:09:17"/>
    <b v="0"/>
    <n v="2"/>
    <b v="0"/>
    <s v="music/jazz"/>
    <n v="1.1428571428571429E-2"/>
    <n v="20"/>
    <x v="4"/>
    <s v="jazz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8-03T11:30:48"/>
    <d v="2012-09-02T11:30:48"/>
    <b v="0"/>
    <n v="1"/>
    <b v="0"/>
    <s v="music/jazz"/>
    <n v="3.5714285714285713E-3"/>
    <n v="25"/>
    <x v="4"/>
    <s v="jazz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d v="2013-06-30T19:58:00"/>
    <b v="0"/>
    <n v="2"/>
    <b v="0"/>
    <s v="music/jazz"/>
    <n v="1.4545454545454545E-2"/>
    <n v="20"/>
    <x v="4"/>
    <s v="jazz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d v="2015-08-11T00:12:06"/>
    <b v="0"/>
    <n v="14"/>
    <b v="0"/>
    <s v="technology/wearables"/>
    <n v="0.17155555555555554"/>
    <n v="110.28571428571429"/>
    <x v="2"/>
    <s v="wearables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d v="2017-02-10T02:19:05"/>
    <b v="0"/>
    <n v="31"/>
    <b v="0"/>
    <s v="technology/wearables"/>
    <n v="2.3220000000000001E-2"/>
    <n v="37.451612903225808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d v="2016-02-18T20:14:20"/>
    <b v="0"/>
    <n v="16"/>
    <b v="0"/>
    <s v="technology/wearables"/>
    <n v="8.9066666666666669E-2"/>
    <n v="41.75"/>
    <x v="2"/>
    <s v="wearables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d v="2016-11-29T17:01:45"/>
    <b v="0"/>
    <n v="12"/>
    <b v="0"/>
    <s v="technology/wearables"/>
    <n v="9.633333333333334E-2"/>
    <n v="24.083333333333332"/>
    <x v="2"/>
    <s v="wearables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d v="2016-04-18T14:00:00"/>
    <b v="0"/>
    <n v="96"/>
    <b v="0"/>
    <s v="technology/wearables"/>
    <n v="0.13325999999999999"/>
    <n v="69.40625"/>
    <x v="2"/>
    <s v="wearables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d v="2017-02-18T23:59:00"/>
    <b v="0"/>
    <n v="16"/>
    <b v="0"/>
    <s v="technology/wearables"/>
    <n v="2.4840000000000001E-2"/>
    <n v="155.25"/>
    <x v="2"/>
    <s v="wearables"/>
    <x v="11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d v="2016-09-09T18:00:48"/>
    <b v="0"/>
    <n v="5"/>
    <b v="0"/>
    <s v="technology/wearables"/>
    <n v="1.9066666666666666E-2"/>
    <n v="57.2"/>
    <x v="2"/>
    <s v="wearables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d v="2016-06-30T18:45:06"/>
    <b v="0"/>
    <n v="0"/>
    <b v="0"/>
    <s v="technology/wearables"/>
    <n v="0"/>
    <e v="#DIV/0!"/>
    <x v="2"/>
    <s v="wearables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2-11T19:52:44"/>
    <d v="2016-03-12T19:52:44"/>
    <b v="0"/>
    <n v="8"/>
    <b v="0"/>
    <s v="technology/wearables"/>
    <n v="0.12"/>
    <n v="60"/>
    <x v="2"/>
    <s v="wearables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d v="2016-02-21T01:02:56"/>
    <b v="0"/>
    <n v="7"/>
    <b v="0"/>
    <s v="technology/wearables"/>
    <n v="1.3650000000000001E-2"/>
    <n v="39"/>
    <x v="2"/>
    <s v="wearables"/>
    <x v="1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d v="2016-01-17T18:01:01"/>
    <b v="0"/>
    <n v="24"/>
    <b v="0"/>
    <s v="technology/wearables"/>
    <n v="0.28039999999999998"/>
    <n v="58.416666666666664"/>
    <x v="2"/>
    <s v="wearables"/>
    <x v="11"/>
    <x v="2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d v="2016-06-04T15:41:12"/>
    <b v="0"/>
    <n v="121"/>
    <b v="0"/>
    <s v="technology/wearables"/>
    <n v="0.38390000000000002"/>
    <n v="158.63636363636363"/>
    <x v="2"/>
    <s v="wearables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d v="2016-11-18T15:43:32"/>
    <b v="0"/>
    <n v="196"/>
    <b v="0"/>
    <s v="technology/wearables"/>
    <n v="0.39942857142857141"/>
    <n v="99.857142857142861"/>
    <x v="2"/>
    <s v="wearables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d v="2015-01-25T03:56:39"/>
    <b v="0"/>
    <n v="5"/>
    <b v="0"/>
    <s v="technology/wearables"/>
    <n v="8.3999999999999995E-3"/>
    <n v="25.2"/>
    <x v="2"/>
    <s v="wearables"/>
    <x v="1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d v="2015-08-20T20:00:39"/>
    <b v="0"/>
    <n v="73"/>
    <b v="0"/>
    <s v="technology/wearables"/>
    <n v="0.43406666666666666"/>
    <n v="89.191780821917803"/>
    <x v="2"/>
    <s v="wearables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d v="2016-09-13T07:05:00"/>
    <b v="0"/>
    <n v="93"/>
    <b v="0"/>
    <s v="technology/wearables"/>
    <n v="5.6613333333333335E-2"/>
    <n v="182.6236559139785"/>
    <x v="2"/>
    <s v="wearables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2-25T21:55:59"/>
    <d v="2015-04-26T20:55:59"/>
    <b v="0"/>
    <n v="17"/>
    <b v="0"/>
    <s v="technology/wearables"/>
    <n v="1.7219999999999999E-2"/>
    <n v="50.647058823529413"/>
    <x v="2"/>
    <s v="wearables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d v="2016-11-17T14:15:33"/>
    <b v="0"/>
    <n v="7"/>
    <b v="0"/>
    <s v="technology/wearables"/>
    <n v="1.9416666666666665E-2"/>
    <n v="33.285714285714285"/>
    <x v="2"/>
    <s v="wearables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d v="2015-04-10T04:59:00"/>
    <b v="0"/>
    <n v="17"/>
    <b v="0"/>
    <s v="technology/wearables"/>
    <n v="0.11328275684711328"/>
    <n v="51.823529411764703"/>
    <x v="2"/>
    <s v="wearables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d v="2015-01-19T04:11:05"/>
    <b v="0"/>
    <n v="171"/>
    <b v="0"/>
    <s v="technology/wearables"/>
    <n v="0.3886"/>
    <n v="113.62573099415205"/>
    <x v="2"/>
    <s v="wearables"/>
    <x v="1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d v="2017-03-14T14:02:35"/>
    <b v="0"/>
    <n v="188"/>
    <b v="0"/>
    <s v="technology/wearables"/>
    <n v="0.46100628930817611"/>
    <n v="136.46276595744681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1-05T16:38:55"/>
    <d v="2017-02-20T19:00:00"/>
    <b v="0"/>
    <n v="110"/>
    <b v="0"/>
    <s v="technology/wearables"/>
    <n v="0.42188421052631581"/>
    <n v="364.35454545454547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d v="2016-02-11T17:05:53"/>
    <b v="0"/>
    <n v="37"/>
    <b v="0"/>
    <s v="technology/wearables"/>
    <n v="0.2848"/>
    <n v="19.243243243243242"/>
    <x v="2"/>
    <s v="wearables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d v="2016-10-17T15:15:19"/>
    <b v="0"/>
    <n v="9"/>
    <b v="0"/>
    <s v="technology/wearables"/>
    <n v="1.0771428571428571E-2"/>
    <n v="41.888888888888886"/>
    <x v="2"/>
    <s v="wearables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d v="2015-09-01T15:05:19"/>
    <b v="0"/>
    <n v="29"/>
    <b v="0"/>
    <s v="technology/wearables"/>
    <n v="7.9909090909090902E-3"/>
    <n v="30.310344827586206"/>
    <x v="2"/>
    <s v="wearables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d v="2016-10-26T03:59:00"/>
    <b v="0"/>
    <n v="6"/>
    <b v="0"/>
    <s v="technology/wearables"/>
    <n v="1.192E-2"/>
    <n v="49.666666666666664"/>
    <x v="2"/>
    <s v="wearables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d v="2016-10-06T15:15:32"/>
    <b v="0"/>
    <n v="30"/>
    <b v="0"/>
    <s v="technology/wearables"/>
    <n v="0.14799999999999999"/>
    <n v="59.2"/>
    <x v="2"/>
    <s v="wearables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d v="2016-04-22T05:06:14"/>
    <b v="0"/>
    <n v="81"/>
    <b v="0"/>
    <s v="technology/wearables"/>
    <n v="0.17810000000000001"/>
    <n v="43.97530864197531"/>
    <x v="2"/>
    <s v="wearables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d v="2014-08-15T20:20:34"/>
    <b v="0"/>
    <n v="4"/>
    <b v="0"/>
    <s v="technology/wearables"/>
    <n v="1.325E-2"/>
    <n v="26.5"/>
    <x v="2"/>
    <s v="wearables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d v="2017-02-09T07:16:47"/>
    <b v="0"/>
    <n v="11"/>
    <b v="0"/>
    <s v="technology/wearables"/>
    <n v="0.46666666666666667"/>
    <n v="1272.7272727272727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d v="2017-01-23T04:59:00"/>
    <b v="0"/>
    <n v="14"/>
    <b v="0"/>
    <s v="technology/wearables"/>
    <n v="0.4592"/>
    <n v="164"/>
    <x v="2"/>
    <s v="wearables"/>
    <x v="1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d v="2015-06-01T17:01:00"/>
    <b v="0"/>
    <n v="5"/>
    <b v="0"/>
    <s v="technology/wearables"/>
    <n v="2.2599999999999999E-3"/>
    <n v="45.2"/>
    <x v="2"/>
    <s v="wearables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d v="2014-09-04T06:59:00"/>
    <b v="0"/>
    <n v="45"/>
    <b v="0"/>
    <s v="technology/wearables"/>
    <n v="0.34625"/>
    <n v="153.88888888888889"/>
    <x v="2"/>
    <s v="wearables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d v="2015-11-09T01:21:33"/>
    <b v="0"/>
    <n v="8"/>
    <b v="0"/>
    <s v="technology/wearables"/>
    <n v="2.0549999999999999E-2"/>
    <n v="51.375"/>
    <x v="2"/>
    <s v="wearables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d v="2016-03-25T16:59:16"/>
    <b v="0"/>
    <n v="3"/>
    <b v="0"/>
    <s v="technology/wearables"/>
    <n v="5.5999999999999999E-3"/>
    <n v="93.333333333333329"/>
    <x v="2"/>
    <s v="wearables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d v="2016-06-28T16:43:05"/>
    <b v="0"/>
    <n v="24"/>
    <b v="0"/>
    <s v="technology/wearables"/>
    <n v="2.6069999999999999E-2"/>
    <n v="108.625"/>
    <x v="2"/>
    <s v="wearables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d v="2015-08-14T01:24:57"/>
    <b v="0"/>
    <n v="18"/>
    <b v="0"/>
    <s v="technology/wearables"/>
    <n v="1.9259999999999999E-2"/>
    <n v="160.5"/>
    <x v="2"/>
    <s v="wearables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d v="2016-02-21T22:36:37"/>
    <b v="0"/>
    <n v="12"/>
    <b v="0"/>
    <s v="technology/wearables"/>
    <n v="0.33666666666666667"/>
    <n v="75.75"/>
    <x v="2"/>
    <s v="wearables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d v="2016-02-25T07:25:01"/>
    <b v="0"/>
    <n v="123"/>
    <b v="0"/>
    <s v="technology/wearables"/>
    <n v="0.5626326718299024"/>
    <n v="790.83739837398377"/>
    <x v="2"/>
    <s v="wearables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d v="2016-06-20T18:59:00"/>
    <b v="0"/>
    <n v="96"/>
    <b v="0"/>
    <s v="technology/wearables"/>
    <n v="0.82817600000000002"/>
    <n v="301.93916666666667"/>
    <x v="2"/>
    <s v="wearables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d v="2014-11-30T22:42:02"/>
    <b v="0"/>
    <n v="31"/>
    <b v="0"/>
    <s v="technology/wearables"/>
    <n v="0.14860000000000001"/>
    <n v="47.935483870967744"/>
    <x v="2"/>
    <s v="wearables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d v="2014-08-09T22:43:42"/>
    <b v="0"/>
    <n v="4"/>
    <b v="0"/>
    <s v="technology/wearables"/>
    <n v="1.2375123751237513E-4"/>
    <n v="2.75"/>
    <x v="2"/>
    <s v="wearables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d v="2016-10-02T18:04:46"/>
    <b v="0"/>
    <n v="3"/>
    <b v="0"/>
    <s v="technology/wearables"/>
    <n v="1.7142857142857143E-4"/>
    <n v="1"/>
    <x v="2"/>
    <s v="wearables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d v="2016-08-23T20:54:00"/>
    <b v="0"/>
    <n v="179"/>
    <b v="0"/>
    <s v="technology/wearables"/>
    <n v="0.2950613611721471"/>
    <n v="171.79329608938548"/>
    <x v="2"/>
    <s v="wearables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d v="2015-03-28T01:46:48"/>
    <b v="0"/>
    <n v="3"/>
    <b v="0"/>
    <s v="technology/wearables"/>
    <n v="1.06E-2"/>
    <n v="35.333333333333336"/>
    <x v="2"/>
    <s v="wearables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d v="2015-12-31T23:00:00"/>
    <b v="0"/>
    <n v="23"/>
    <b v="0"/>
    <s v="technology/wearables"/>
    <n v="6.2933333333333327E-2"/>
    <n v="82.086956521739125"/>
    <x v="2"/>
    <s v="wearables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d v="2016-01-10T00:00:00"/>
    <b v="0"/>
    <n v="23"/>
    <b v="0"/>
    <s v="technology/wearables"/>
    <n v="0.1275"/>
    <n v="110.8695652173913"/>
    <x v="2"/>
    <s v="wearables"/>
    <x v="4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d v="2014-06-23T07:04:10"/>
    <b v="0"/>
    <n v="41"/>
    <b v="0"/>
    <s v="technology/wearables"/>
    <n v="0.13220000000000001"/>
    <n v="161.21951219512195"/>
    <x v="2"/>
    <s v="wearables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09-01T08:33:45"/>
    <d v="2016-10-01T08:33:45"/>
    <b v="0"/>
    <n v="0"/>
    <b v="0"/>
    <s v="technology/wearables"/>
    <n v="0"/>
    <e v="#DIV/0!"/>
    <x v="2"/>
    <s v="wearables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d v="2016-09-28T22:24:55"/>
    <b v="0"/>
    <n v="32"/>
    <b v="0"/>
    <s v="technology/wearables"/>
    <n v="0.16769999999999999"/>
    <n v="52.40625"/>
    <x v="2"/>
    <s v="wearables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d v="2014-09-03T18:49:24"/>
    <b v="0"/>
    <n v="2"/>
    <b v="0"/>
    <s v="technology/wearables"/>
    <n v="1.0399999999999999E-3"/>
    <n v="13"/>
    <x v="2"/>
    <s v="wearables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d v="2016-07-12T18:51:00"/>
    <b v="0"/>
    <n v="7"/>
    <b v="0"/>
    <s v="technology/wearables"/>
    <n v="4.24E-2"/>
    <n v="30.285714285714285"/>
    <x v="2"/>
    <s v="wearables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d v="2016-05-07T21:11:59"/>
    <b v="0"/>
    <n v="4"/>
    <b v="0"/>
    <s v="technology/wearables"/>
    <n v="4.6699999999999997E-3"/>
    <n v="116.75"/>
    <x v="2"/>
    <s v="wearables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d v="2016-11-12T05:00:00"/>
    <b v="0"/>
    <n v="196"/>
    <b v="0"/>
    <s v="technology/wearables"/>
    <n v="0.25087142857142858"/>
    <n v="89.59693877551021"/>
    <x v="2"/>
    <s v="wearables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0-09T06:18:50"/>
    <d v="2014-11-30T22:59:00"/>
    <b v="0"/>
    <n v="11"/>
    <b v="0"/>
    <s v="technology/wearables"/>
    <n v="2.3345000000000001E-2"/>
    <n v="424.45454545454544"/>
    <x v="2"/>
    <s v="wearables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d v="2014-11-29T16:00:00"/>
    <b v="0"/>
    <n v="9"/>
    <b v="0"/>
    <s v="technology/wearables"/>
    <n v="7.2599999999999998E-2"/>
    <n v="80.666666666666671"/>
    <x v="2"/>
    <s v="wearables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d v="2014-07-27T15:27:00"/>
    <b v="0"/>
    <n v="5"/>
    <b v="0"/>
    <s v="technology/wearables"/>
    <n v="1.6250000000000001E-2"/>
    <n v="13"/>
    <x v="2"/>
    <s v="wearables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d v="2014-11-28T03:28:17"/>
    <b v="0"/>
    <n v="8"/>
    <b v="0"/>
    <s v="technology/wearables"/>
    <n v="1.2999999999999999E-2"/>
    <n v="8.125"/>
    <x v="2"/>
    <s v="wearables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d v="2015-11-19T05:03:21"/>
    <b v="0"/>
    <n v="229"/>
    <b v="0"/>
    <s v="technology/wearables"/>
    <n v="0.58558333333333334"/>
    <n v="153.42794759825327"/>
    <x v="2"/>
    <s v="wearables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d v="2014-11-13T08:02:00"/>
    <b v="0"/>
    <n v="40"/>
    <b v="0"/>
    <s v="technology/wearables"/>
    <n v="7.7886666666666673E-2"/>
    <n v="292.07499999999999"/>
    <x v="2"/>
    <s v="wearables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d v="2017-03-15T00:26:00"/>
    <b v="0"/>
    <n v="6"/>
    <b v="0"/>
    <s v="technology/wearables"/>
    <n v="2.2157147647256063E-2"/>
    <n v="3304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d v="2017-01-30T17:16:53"/>
    <b v="0"/>
    <n v="4"/>
    <b v="0"/>
    <s v="technology/wearables"/>
    <n v="1.04"/>
    <n v="1300"/>
    <x v="2"/>
    <s v="wearables"/>
    <x v="1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d v="2015-12-17T05:59:00"/>
    <b v="0"/>
    <n v="22"/>
    <b v="0"/>
    <s v="technology/wearables"/>
    <n v="0.29602960296029601"/>
    <n v="134.54545454545453"/>
    <x v="2"/>
    <s v="wearables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d v="2017-03-16T16:01:01"/>
    <b v="0"/>
    <n v="15"/>
    <b v="0"/>
    <s v="technology/wearables"/>
    <n v="0.16055"/>
    <n v="214.06666666666666"/>
    <x v="2"/>
    <s v="wearables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d v="2016-02-18T17:00:27"/>
    <b v="0"/>
    <n v="95"/>
    <b v="0"/>
    <s v="technology/wearables"/>
    <n v="0.82208000000000003"/>
    <n v="216.33684210526314"/>
    <x v="2"/>
    <s v="wearables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d v="2015-10-30T14:59:43"/>
    <b v="0"/>
    <n v="161"/>
    <b v="0"/>
    <s v="technology/wearables"/>
    <n v="0.75051000000000001"/>
    <n v="932.31055900621118"/>
    <x v="2"/>
    <s v="wearables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d v="2014-12-12T07:11:00"/>
    <b v="0"/>
    <n v="8"/>
    <b v="0"/>
    <s v="technology/wearables"/>
    <n v="5.8500000000000003E-2"/>
    <n v="29.25"/>
    <x v="2"/>
    <s v="wearables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d v="2016-12-14T15:00:23"/>
    <b v="0"/>
    <n v="76"/>
    <b v="0"/>
    <s v="technology/wearables"/>
    <n v="0.44319999999999998"/>
    <n v="174.94736842105263"/>
    <x v="2"/>
    <s v="wearables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d v="2016-12-28T19:25:15"/>
    <b v="0"/>
    <n v="1"/>
    <b v="0"/>
    <s v="technology/wearables"/>
    <n v="2.6737967914438501E-3"/>
    <n v="250"/>
    <x v="2"/>
    <s v="wearables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d v="2016-06-19T14:30:46"/>
    <b v="0"/>
    <n v="101"/>
    <b v="0"/>
    <s v="technology/wearables"/>
    <n v="0.1313"/>
    <n v="65"/>
    <x v="2"/>
    <s v="wearables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d v="2016-09-05T02:59:00"/>
    <b v="0"/>
    <n v="4"/>
    <b v="0"/>
    <s v="technology/wearables"/>
    <n v="1.9088937093275488E-3"/>
    <n v="55"/>
    <x v="2"/>
    <s v="wearables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d v="2014-12-18T21:33:15"/>
    <b v="0"/>
    <n v="1"/>
    <b v="0"/>
    <s v="technology/wearables"/>
    <n v="3.7499999999999999E-3"/>
    <n v="75"/>
    <x v="2"/>
    <s v="wearables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d v="2017-01-24T10:34:12"/>
    <b v="0"/>
    <n v="775"/>
    <b v="0"/>
    <s v="technology/wearables"/>
    <n v="215.35021"/>
    <n v="1389.3561935483872"/>
    <x v="2"/>
    <s v="wearables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d v="2015-12-29T20:00:00"/>
    <b v="0"/>
    <n v="90"/>
    <b v="0"/>
    <s v="technology/wearables"/>
    <n v="0.34527999999999998"/>
    <n v="95.911111111111111"/>
    <x v="2"/>
    <s v="wearables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d v="2015-01-01T00:03:35"/>
    <b v="0"/>
    <n v="16"/>
    <b v="0"/>
    <s v="technology/wearables"/>
    <n v="0.30599999999999999"/>
    <n v="191.25"/>
    <x v="2"/>
    <s v="wearables"/>
    <x v="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d v="2015-11-25T22:04:55"/>
    <b v="0"/>
    <n v="6"/>
    <b v="0"/>
    <s v="technology/wearables"/>
    <n v="2.6666666666666668E-2"/>
    <n v="40"/>
    <x v="2"/>
    <s v="wearables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d v="2016-04-07T01:34:16"/>
    <b v="0"/>
    <n v="38"/>
    <b v="0"/>
    <s v="technology/wearables"/>
    <n v="2.8420000000000001E-2"/>
    <n v="74.78947368421052"/>
    <x v="2"/>
    <s v="wearables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d v="2015-11-21T17:12:15"/>
    <b v="0"/>
    <n v="355"/>
    <b v="0"/>
    <s v="technology/wearables"/>
    <n v="0.22878799999999999"/>
    <n v="161.11830985915492"/>
    <x v="2"/>
    <s v="wearables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d v="2016-07-14T11:48:53"/>
    <b v="0"/>
    <n v="7"/>
    <b v="0"/>
    <s v="technology/wearables"/>
    <n v="3.1050000000000001E-2"/>
    <n v="88.714285714285708"/>
    <x v="2"/>
    <s v="wearables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d v="2015-02-04T23:22:29"/>
    <b v="0"/>
    <n v="400"/>
    <b v="0"/>
    <s v="technology/wearables"/>
    <n v="0.47333333333333333"/>
    <n v="53.25"/>
    <x v="2"/>
    <s v="wearables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d v="2015-06-02T00:47:00"/>
    <b v="0"/>
    <n v="30"/>
    <b v="1"/>
    <s v="music/electronic music"/>
    <n v="2.0554838709677421"/>
    <n v="106.2"/>
    <x v="4"/>
    <s v="electronic music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d v="2015-10-17T04:00:00"/>
    <b v="1"/>
    <n v="478"/>
    <b v="1"/>
    <s v="music/electronic music"/>
    <n v="3.5180366666666667"/>
    <n v="22.079728033472804"/>
    <x v="4"/>
    <s v="electronic music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d v="2015-05-17T15:31:17"/>
    <b v="1"/>
    <n v="74"/>
    <b v="1"/>
    <s v="music/electronic music"/>
    <n v="1.149"/>
    <n v="31.054054054054053"/>
    <x v="4"/>
    <s v="electronic music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d v="2015-06-20T22:04:21"/>
    <b v="0"/>
    <n v="131"/>
    <b v="1"/>
    <s v="music/electronic music"/>
    <n v="2.3715000000000002"/>
    <n v="36.206106870229007"/>
    <x v="4"/>
    <s v="electronic music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d v="2016-01-31T13:56:03"/>
    <b v="1"/>
    <n v="61"/>
    <b v="1"/>
    <s v="music/electronic music"/>
    <n v="1.1863774999999999"/>
    <n v="388.9762295081967"/>
    <x v="4"/>
    <s v="electronic music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d v="2015-03-16T19:00:37"/>
    <b v="1"/>
    <n v="1071"/>
    <b v="1"/>
    <s v="music/electronic music"/>
    <n v="1.099283142857143"/>
    <n v="71.848571428571432"/>
    <x v="4"/>
    <s v="electronic music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d v="2016-03-31T08:46:56"/>
    <b v="1"/>
    <n v="122"/>
    <b v="1"/>
    <s v="music/electronic music"/>
    <n v="1.0000828571428571"/>
    <n v="57.381803278688523"/>
    <x v="4"/>
    <s v="electronic music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d v="2014-10-23T00:49:07"/>
    <b v="1"/>
    <n v="111"/>
    <b v="1"/>
    <s v="music/electronic music"/>
    <n v="1.0309292094387414"/>
    <n v="69.666666666666671"/>
    <x v="4"/>
    <s v="electronic music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d v="2017-03-06T20:00:00"/>
    <b v="1"/>
    <n v="255"/>
    <b v="1"/>
    <s v="music/electronic music"/>
    <n v="1.1727000000000001"/>
    <n v="45.988235294117644"/>
    <x v="4"/>
    <s v="electronic music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d v="2015-04-04T21:59:00"/>
    <b v="0"/>
    <n v="141"/>
    <b v="1"/>
    <s v="music/electronic music"/>
    <n v="1.1175999999999999"/>
    <n v="79.262411347517727"/>
    <x v="4"/>
    <s v="electronic music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d v="2016-09-12T11:35:49"/>
    <b v="0"/>
    <n v="159"/>
    <b v="1"/>
    <s v="music/electronic music"/>
    <n v="3.4209999999999998"/>
    <n v="43.031446540880502"/>
    <x v="4"/>
    <s v="electronic music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d v="2015-12-16T18:20:10"/>
    <b v="0"/>
    <n v="99"/>
    <b v="1"/>
    <s v="music/electronic music"/>
    <n v="1.0740000000000001"/>
    <n v="108.48484848484848"/>
    <x v="4"/>
    <s v="electronic music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d v="2016-06-23T16:00:25"/>
    <b v="0"/>
    <n v="96"/>
    <b v="1"/>
    <s v="music/electronic music"/>
    <n v="1.0849703703703704"/>
    <n v="61.029583333333335"/>
    <x v="4"/>
    <s v="electronic music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d v="2016-12-12T17:34:40"/>
    <b v="0"/>
    <n v="27"/>
    <b v="1"/>
    <s v="music/electronic music"/>
    <n v="1.0286144578313252"/>
    <n v="50.592592592592595"/>
    <x v="4"/>
    <s v="electronic music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d v="2016-08-05T03:59:00"/>
    <b v="0"/>
    <n v="166"/>
    <b v="1"/>
    <s v="music/electronic music"/>
    <n v="1.3000180000000001"/>
    <n v="39.157168674698795"/>
    <x v="4"/>
    <s v="electronic music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d v="2015-02-11T15:23:40"/>
    <b v="0"/>
    <n v="76"/>
    <b v="1"/>
    <s v="music/electronic music"/>
    <n v="1.0765217391304347"/>
    <n v="65.15789473684211"/>
    <x v="4"/>
    <s v="electronic music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d v="2013-01-07T08:00:00"/>
    <b v="0"/>
    <n v="211"/>
    <b v="1"/>
    <s v="music/electronic music"/>
    <n v="1.1236044444444444"/>
    <n v="23.963127962085309"/>
    <x v="4"/>
    <s v="electronic music"/>
    <x v="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d v="2015-05-18T05:00:00"/>
    <b v="0"/>
    <n v="21"/>
    <b v="1"/>
    <s v="music/electronic music"/>
    <n v="1.0209999999999999"/>
    <n v="48.61904761904762"/>
    <x v="4"/>
    <s v="electronic music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d v="2016-03-19T04:33:43"/>
    <b v="0"/>
    <n v="61"/>
    <b v="1"/>
    <s v="music/electronic music"/>
    <n v="1.4533333333333334"/>
    <n v="35.73770491803279"/>
    <x v="4"/>
    <s v="electronic music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d v="2016-12-13T07:59:00"/>
    <b v="0"/>
    <n v="30"/>
    <b v="1"/>
    <s v="music/electronic music"/>
    <n v="1.282"/>
    <n v="21.366666666666667"/>
    <x v="4"/>
    <s v="electronic music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d v="2016-08-27T17:00:09"/>
    <b v="0"/>
    <n v="1"/>
    <b v="0"/>
    <s v="journalism/audio"/>
    <n v="2.9411764705882353E-3"/>
    <n v="250"/>
    <x v="5"/>
    <s v="audio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d v="2014-07-31T01:26:32"/>
    <b v="0"/>
    <n v="0"/>
    <b v="0"/>
    <s v="journalism/audio"/>
    <n v="0"/>
    <e v="#DIV/0!"/>
    <x v="5"/>
    <s v="audio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d v="2014-09-12T10:00:00"/>
    <b v="0"/>
    <n v="1"/>
    <b v="0"/>
    <s v="journalism/audio"/>
    <n v="1.5384615384615385E-2"/>
    <n v="10"/>
    <x v="5"/>
    <s v="audio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d v="2015-05-20T06:04:15"/>
    <b v="0"/>
    <n v="292"/>
    <b v="0"/>
    <s v="journalism/audio"/>
    <n v="8.5370000000000001E-2"/>
    <n v="29.236301369863014"/>
    <x v="5"/>
    <s v="audio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d v="2015-03-05T20:27:00"/>
    <b v="0"/>
    <n v="2"/>
    <b v="0"/>
    <s v="journalism/audio"/>
    <n v="8.571428571428571E-4"/>
    <n v="3"/>
    <x v="5"/>
    <s v="audio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d v="2014-08-23T20:59:10"/>
    <b v="0"/>
    <n v="8"/>
    <b v="0"/>
    <s v="journalism/audio"/>
    <n v="2.6599999999999999E-2"/>
    <n v="33.25"/>
    <x v="5"/>
    <s v="audio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d v="2015-12-26T20:26:00"/>
    <b v="0"/>
    <n v="0"/>
    <b v="0"/>
    <s v="journalism/audio"/>
    <n v="0"/>
    <e v="#DIV/0!"/>
    <x v="5"/>
    <s v="audio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d v="2014-11-05T20:38:35"/>
    <b v="0"/>
    <n v="1"/>
    <b v="0"/>
    <s v="journalism/audio"/>
    <n v="5.0000000000000001E-4"/>
    <n v="1"/>
    <x v="5"/>
    <s v="audio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d v="2016-09-25T01:16:29"/>
    <b v="0"/>
    <n v="4"/>
    <b v="0"/>
    <s v="journalism/audio"/>
    <n v="1.4133333333333333E-2"/>
    <n v="53"/>
    <x v="5"/>
    <s v="audio"/>
    <x v="10"/>
    <x v="2"/>
  </r>
  <r>
    <n v="1049"/>
    <s v="J1 (Canceled)"/>
    <s v="------"/>
    <n v="12000"/>
    <n v="0"/>
    <x v="1"/>
    <s v="US"/>
    <s v="USD"/>
    <n v="1455272445"/>
    <n v="1452680445"/>
    <d v="2016-01-13T10:20:45"/>
    <d v="2016-02-12T10:20:45"/>
    <b v="0"/>
    <n v="0"/>
    <b v="0"/>
    <s v="journalism/audio"/>
    <n v="0"/>
    <e v="#DIV/0!"/>
    <x v="5"/>
    <s v="audio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d v="2015-09-14T19:07:57"/>
    <b v="0"/>
    <n v="0"/>
    <b v="0"/>
    <s v="journalism/audio"/>
    <n v="0"/>
    <e v="#DIV/0!"/>
    <x v="5"/>
    <s v="audio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d v="2014-08-27T00:20:25"/>
    <b v="0"/>
    <n v="0"/>
    <b v="0"/>
    <s v="journalism/audio"/>
    <n v="0"/>
    <e v="#DIV/0!"/>
    <x v="5"/>
    <s v="audio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d v="2016-06-06T20:09:00"/>
    <b v="0"/>
    <n v="0"/>
    <b v="0"/>
    <s v="journalism/audio"/>
    <n v="0"/>
    <e v="#DIV/0!"/>
    <x v="5"/>
    <s v="audio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d v="2017-03-06T04:08:52"/>
    <b v="0"/>
    <n v="1"/>
    <b v="0"/>
    <s v="journalism/audio"/>
    <n v="0.01"/>
    <n v="15"/>
    <x v="5"/>
    <s v="audio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d v="2014-08-10T22:00:00"/>
    <b v="0"/>
    <n v="0"/>
    <b v="0"/>
    <s v="journalism/audio"/>
    <n v="0"/>
    <e v="#DIV/0!"/>
    <x v="5"/>
    <s v="audio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d v="2016-03-07T23:49:05"/>
    <b v="0"/>
    <n v="0"/>
    <b v="0"/>
    <s v="journalism/audio"/>
    <n v="0"/>
    <e v="#DIV/0!"/>
    <x v="5"/>
    <s v="audio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d v="2015-04-24T16:16:17"/>
    <b v="0"/>
    <n v="0"/>
    <b v="0"/>
    <s v="journalism/audio"/>
    <n v="0"/>
    <e v="#DIV/0!"/>
    <x v="5"/>
    <s v="audio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d v="2016-12-04T21:54:43"/>
    <b v="0"/>
    <n v="0"/>
    <b v="0"/>
    <s v="journalism/audio"/>
    <n v="0"/>
    <e v="#DIV/0!"/>
    <x v="5"/>
    <s v="audio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d v="2015-03-26T00:00:00"/>
    <b v="0"/>
    <n v="0"/>
    <b v="0"/>
    <s v="journalism/audio"/>
    <n v="0"/>
    <e v="#DIV/0!"/>
    <x v="5"/>
    <s v="audio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d v="2015-03-13T17:57:36"/>
    <b v="0"/>
    <n v="0"/>
    <b v="0"/>
    <s v="journalism/audio"/>
    <n v="0"/>
    <e v="#DIV/0!"/>
    <x v="5"/>
    <s v="audio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d v="2015-04-15T21:54:53"/>
    <b v="0"/>
    <n v="1"/>
    <b v="0"/>
    <s v="journalism/audio"/>
    <n v="0.01"/>
    <n v="50"/>
    <x v="5"/>
    <s v="audio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d v="2016-05-02T01:00:00"/>
    <b v="0"/>
    <n v="0"/>
    <b v="0"/>
    <s v="journalism/audio"/>
    <n v="0"/>
    <e v="#DIV/0!"/>
    <x v="5"/>
    <s v="audio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d v="2016-07-12T19:22:21"/>
    <b v="0"/>
    <n v="4"/>
    <b v="0"/>
    <s v="journalism/audio"/>
    <n v="0.95477386934673369"/>
    <n v="47.5"/>
    <x v="5"/>
    <s v="audio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d v="2016-08-31T00:44:22"/>
    <b v="0"/>
    <n v="0"/>
    <b v="0"/>
    <s v="journalism/audio"/>
    <n v="0"/>
    <e v="#DIV/0!"/>
    <x v="5"/>
    <s v="audio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d v="2013-07-07T05:28:23"/>
    <b v="0"/>
    <n v="123"/>
    <b v="0"/>
    <s v="games/video games"/>
    <n v="8.9744444444444446E-2"/>
    <n v="65.666666666666671"/>
    <x v="6"/>
    <s v="video games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d v="2014-02-19T09:08:42"/>
    <b v="0"/>
    <n v="5"/>
    <b v="0"/>
    <s v="games/video games"/>
    <n v="2.7E-2"/>
    <n v="16.2"/>
    <x v="6"/>
    <s v="video games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d v="2013-08-04T23:06:22"/>
    <b v="0"/>
    <n v="148"/>
    <b v="0"/>
    <s v="games/video games"/>
    <n v="3.3673333333333333E-2"/>
    <n v="34.128378378378379"/>
    <x v="6"/>
    <s v="video games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d v="2013-12-21T20:32:11"/>
    <b v="0"/>
    <n v="10"/>
    <b v="0"/>
    <s v="games/video games"/>
    <n v="0.26"/>
    <n v="13"/>
    <x v="6"/>
    <s v="video games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d v="2016-04-10T07:54:24"/>
    <b v="0"/>
    <n v="4"/>
    <b v="0"/>
    <s v="games/video games"/>
    <n v="1.5E-3"/>
    <n v="11.25"/>
    <x v="6"/>
    <s v="video games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d v="2013-11-26T06:30:59"/>
    <b v="0"/>
    <n v="21"/>
    <b v="0"/>
    <s v="games/video games"/>
    <n v="0.38636363636363635"/>
    <n v="40.476190476190474"/>
    <x v="6"/>
    <s v="video games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d v="2012-10-01T00:17:02"/>
    <b v="0"/>
    <n v="2"/>
    <b v="0"/>
    <s v="games/video games"/>
    <n v="7.0000000000000001E-3"/>
    <n v="35"/>
    <x v="6"/>
    <s v="video games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d v="2015-11-17T19:04:53"/>
    <b v="0"/>
    <n v="0"/>
    <b v="0"/>
    <s v="games/video games"/>
    <n v="0"/>
    <e v="#DIV/0!"/>
    <x v="6"/>
    <s v="video games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d v="2014-02-05T19:58:17"/>
    <b v="0"/>
    <n v="4"/>
    <b v="0"/>
    <s v="games/video games"/>
    <n v="6.8000000000000005E-4"/>
    <n v="12.75"/>
    <x v="6"/>
    <s v="video games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d v="2011-10-16T23:09:01"/>
    <b v="0"/>
    <n v="1"/>
    <b v="0"/>
    <s v="games/video games"/>
    <n v="1.3333333333333334E-2"/>
    <n v="10"/>
    <x v="6"/>
    <s v="video games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d v="2014-01-04T04:09:05"/>
    <b v="0"/>
    <n v="30"/>
    <b v="0"/>
    <s v="games/video games"/>
    <n v="6.3092592592592589E-2"/>
    <n v="113.56666666666666"/>
    <x v="6"/>
    <s v="video games"/>
    <x v="11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d v="2012-05-06T21:41:56"/>
    <b v="0"/>
    <n v="3"/>
    <b v="0"/>
    <s v="games/video games"/>
    <n v="4.4999999999999998E-2"/>
    <n v="15"/>
    <x v="6"/>
    <s v="video games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d v="2014-09-11T09:04:10"/>
    <b v="0"/>
    <n v="975"/>
    <b v="0"/>
    <s v="games/video games"/>
    <n v="0.62765333333333329"/>
    <n v="48.281025641025643"/>
    <x v="6"/>
    <s v="video games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d v="2016-01-14T04:00:11"/>
    <b v="0"/>
    <n v="167"/>
    <b v="0"/>
    <s v="games/video games"/>
    <n v="0.29376000000000002"/>
    <n v="43.976047904191617"/>
    <x v="6"/>
    <s v="video games"/>
    <x v="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d v="2011-07-22T04:42:01"/>
    <b v="0"/>
    <n v="5"/>
    <b v="0"/>
    <s v="games/video games"/>
    <n v="7.4999999999999997E-2"/>
    <n v="9"/>
    <x v="6"/>
    <s v="video games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d v="2016-05-14T13:35:36"/>
    <b v="0"/>
    <n v="18"/>
    <b v="0"/>
    <s v="games/video games"/>
    <n v="2.6076923076923077E-2"/>
    <n v="37.666666666666664"/>
    <x v="6"/>
    <s v="video games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d v="2014-05-11T03:18:53"/>
    <b v="0"/>
    <n v="98"/>
    <b v="0"/>
    <s v="games/video games"/>
    <n v="9.1050000000000006E-2"/>
    <n v="18.581632653061224"/>
    <x v="6"/>
    <s v="video games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d v="2015-01-28T22:14:52"/>
    <b v="0"/>
    <n v="4"/>
    <b v="0"/>
    <s v="games/video games"/>
    <n v="1.7647058823529413E-4"/>
    <n v="3"/>
    <x v="6"/>
    <s v="video games"/>
    <x v="1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d v="2012-08-10T21:44:48"/>
    <b v="0"/>
    <n v="3"/>
    <b v="0"/>
    <s v="games/video games"/>
    <n v="5.5999999999999999E-3"/>
    <n v="18.666666666666668"/>
    <x v="6"/>
    <s v="video games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d v="2014-08-02T15:49:43"/>
    <b v="0"/>
    <n v="1"/>
    <b v="0"/>
    <s v="games/video games"/>
    <n v="8.2000000000000007E-3"/>
    <n v="410"/>
    <x v="6"/>
    <s v="video games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d v="2014-08-08T21:53:24"/>
    <b v="0"/>
    <n v="0"/>
    <b v="0"/>
    <s v="games/video games"/>
    <n v="0"/>
    <e v="#DIV/0!"/>
    <x v="6"/>
    <s v="video games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d v="2016-03-14T15:06:15"/>
    <b v="0"/>
    <n v="9"/>
    <b v="0"/>
    <s v="games/video games"/>
    <n v="3.4200000000000001E-2"/>
    <n v="114"/>
    <x v="6"/>
    <s v="video games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d v="2014-08-24T20:48:11"/>
    <b v="0"/>
    <n v="2"/>
    <b v="0"/>
    <s v="games/video games"/>
    <n v="8.3333333333333339E-4"/>
    <n v="7.5"/>
    <x v="6"/>
    <s v="video games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d v="2014-06-15T17:08:07"/>
    <b v="0"/>
    <n v="0"/>
    <b v="0"/>
    <s v="games/video games"/>
    <n v="0"/>
    <e v="#DIV/0!"/>
    <x v="6"/>
    <s v="video games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d v="2014-04-24T19:11:07"/>
    <b v="0"/>
    <n v="147"/>
    <b v="0"/>
    <s v="games/video games"/>
    <n v="0.14182977777777778"/>
    <n v="43.41727891156463"/>
    <x v="6"/>
    <s v="video games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d v="2015-06-26T04:32:55"/>
    <b v="0"/>
    <n v="49"/>
    <b v="0"/>
    <s v="games/video games"/>
    <n v="7.8266666666666665E-2"/>
    <n v="23.959183673469386"/>
    <x v="6"/>
    <s v="video games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d v="2015-05-29T04:27:33"/>
    <b v="0"/>
    <n v="1"/>
    <b v="0"/>
    <s v="games/video games"/>
    <n v="3.8464497269020693E-4"/>
    <n v="5"/>
    <x v="6"/>
    <s v="video games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d v="2016-04-10T18:41:12"/>
    <b v="0"/>
    <n v="2"/>
    <b v="0"/>
    <s v="games/video games"/>
    <n v="0.125"/>
    <n v="12.5"/>
    <x v="6"/>
    <s v="video games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d v="2013-01-06T00:37:18"/>
    <b v="0"/>
    <n v="7"/>
    <b v="0"/>
    <s v="games/video games"/>
    <n v="1.0500000000000001E-2"/>
    <n v="3"/>
    <x v="6"/>
    <s v="video games"/>
    <x v="1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d v="2016-02-11T23:22:17"/>
    <b v="0"/>
    <n v="4"/>
    <b v="0"/>
    <s v="games/video games"/>
    <n v="0.14083333333333334"/>
    <n v="10.5625"/>
    <x v="6"/>
    <s v="video games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d v="2011-10-09T17:07:13"/>
    <b v="0"/>
    <n v="27"/>
    <b v="0"/>
    <s v="games/video games"/>
    <n v="0.18300055555555556"/>
    <n v="122.00037037037038"/>
    <x v="6"/>
    <s v="video games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d v="2013-08-30T12:53:40"/>
    <b v="0"/>
    <n v="94"/>
    <b v="0"/>
    <s v="games/video games"/>
    <n v="5.0347999999999997E-2"/>
    <n v="267.80851063829789"/>
    <x v="6"/>
    <s v="video games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d v="2014-10-04T03:30:00"/>
    <b v="0"/>
    <n v="29"/>
    <b v="0"/>
    <s v="games/video games"/>
    <n v="0.17933333333333334"/>
    <n v="74.206896551724142"/>
    <x v="6"/>
    <s v="video games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d v="2014-03-02T19:01:17"/>
    <b v="0"/>
    <n v="7"/>
    <b v="0"/>
    <s v="games/video games"/>
    <n v="4.6999999999999999E-4"/>
    <n v="6.7142857142857144"/>
    <x v="6"/>
    <s v="video games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d v="2014-04-13T18:18:15"/>
    <b v="0"/>
    <n v="22"/>
    <b v="0"/>
    <s v="games/video games"/>
    <n v="7.2120000000000004E-2"/>
    <n v="81.954545454545453"/>
    <x v="6"/>
    <s v="video games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d v="2015-05-13T20:04:28"/>
    <b v="0"/>
    <n v="1"/>
    <b v="0"/>
    <s v="games/video games"/>
    <n v="5.0000000000000001E-3"/>
    <n v="25"/>
    <x v="6"/>
    <s v="video games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d v="2016-02-14T02:39:31"/>
    <b v="0"/>
    <n v="10"/>
    <b v="0"/>
    <s v="games/video games"/>
    <n v="2.5000000000000001E-2"/>
    <n v="10"/>
    <x v="6"/>
    <s v="video games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d v="2016-07-14T18:12:00"/>
    <b v="0"/>
    <n v="6"/>
    <b v="0"/>
    <s v="games/video games"/>
    <n v="4.0999999999999999E-4"/>
    <n v="6.833333333333333"/>
    <x v="6"/>
    <s v="video games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d v="2013-12-09T05:59:00"/>
    <b v="0"/>
    <n v="24"/>
    <b v="0"/>
    <s v="games/video games"/>
    <n v="5.3124999999999999E-2"/>
    <n v="17.708333333333332"/>
    <x v="6"/>
    <s v="video games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d v="2016-06-18T05:19:50"/>
    <b v="0"/>
    <n v="15"/>
    <b v="0"/>
    <s v="games/video games"/>
    <n v="1.6199999999999999E-2"/>
    <n v="16.2"/>
    <x v="6"/>
    <s v="video games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d v="2014-06-11T09:50:21"/>
    <b v="0"/>
    <n v="37"/>
    <b v="0"/>
    <s v="games/video games"/>
    <n v="4.9516666666666667E-2"/>
    <n v="80.297297297297291"/>
    <x v="6"/>
    <s v="video games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d v="2014-03-24T02:15:27"/>
    <b v="0"/>
    <n v="20"/>
    <b v="0"/>
    <s v="games/video games"/>
    <n v="1.5900000000000001E-3"/>
    <n v="71.55"/>
    <x v="6"/>
    <s v="video games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d v="2012-04-04T16:46:15"/>
    <b v="0"/>
    <n v="7"/>
    <b v="0"/>
    <s v="games/video games"/>
    <n v="0.41249999999999998"/>
    <n v="23.571428571428573"/>
    <x v="6"/>
    <s v="video games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d v="2014-07-23T20:40:24"/>
    <b v="0"/>
    <n v="0"/>
    <b v="0"/>
    <s v="games/video games"/>
    <n v="0"/>
    <e v="#DIV/0!"/>
    <x v="6"/>
    <s v="video games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d v="2012-04-13T14:17:15"/>
    <b v="0"/>
    <n v="21"/>
    <b v="0"/>
    <s v="games/video games"/>
    <n v="2.93E-2"/>
    <n v="34.88095238095238"/>
    <x v="6"/>
    <s v="video games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d v="2016-11-18T19:03:10"/>
    <b v="0"/>
    <n v="3"/>
    <b v="0"/>
    <s v="games/video games"/>
    <n v="4.4999999999999997E-3"/>
    <n v="15"/>
    <x v="6"/>
    <s v="video games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d v="2012-12-07T22:23:42"/>
    <b v="0"/>
    <n v="11"/>
    <b v="0"/>
    <s v="games/video games"/>
    <n v="5.1000000000000004E-3"/>
    <n v="23.181818181818183"/>
    <x v="6"/>
    <s v="video games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d v="2016-01-08T04:53:10"/>
    <b v="0"/>
    <n v="1"/>
    <b v="0"/>
    <s v="games/video games"/>
    <n v="4.0000000000000002E-4"/>
    <n v="1"/>
    <x v="6"/>
    <s v="video games"/>
    <x v="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d v="2015-01-19T08:30:00"/>
    <b v="0"/>
    <n v="312"/>
    <b v="0"/>
    <s v="games/video games"/>
    <n v="0.35537409090909089"/>
    <n v="100.23371794871794"/>
    <x v="6"/>
    <s v="video games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d v="2014-08-14T23:27:00"/>
    <b v="0"/>
    <n v="1"/>
    <b v="0"/>
    <s v="games/video games"/>
    <n v="5.0000000000000001E-3"/>
    <n v="5"/>
    <x v="6"/>
    <s v="video games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d v="2013-10-09T08:18:07"/>
    <b v="0"/>
    <n v="3"/>
    <b v="0"/>
    <s v="games/video games"/>
    <n v="1.6666666666666668E-3"/>
    <n v="3.3333333333333335"/>
    <x v="6"/>
    <s v="video games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d v="2016-03-30T15:41:35"/>
    <b v="0"/>
    <n v="4"/>
    <b v="0"/>
    <s v="games/video games"/>
    <n v="1.325E-3"/>
    <n v="13.25"/>
    <x v="6"/>
    <s v="video games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d v="2012-06-09T20:20:08"/>
    <b v="0"/>
    <n v="10"/>
    <b v="0"/>
    <s v="games/video games"/>
    <n v="3.5704000000000004E-4"/>
    <n v="17.852"/>
    <x v="6"/>
    <s v="video games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d v="2015-12-25T14:21:53"/>
    <b v="0"/>
    <n v="8"/>
    <b v="0"/>
    <s v="games/video games"/>
    <n v="8.3000000000000004E-2"/>
    <n v="10.375"/>
    <x v="6"/>
    <s v="video games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d v="2014-04-05T02:59:39"/>
    <b v="0"/>
    <n v="3"/>
    <b v="0"/>
    <s v="games/video games"/>
    <n v="2.4222222222222221E-2"/>
    <n v="36.333333333333336"/>
    <x v="6"/>
    <s v="video games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d v="2014-04-06T19:01:04"/>
    <b v="0"/>
    <n v="1"/>
    <b v="0"/>
    <s v="games/video games"/>
    <n v="2.3809523809523812E-3"/>
    <n v="5"/>
    <x v="6"/>
    <s v="video games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d v="2011-10-28T20:56:40"/>
    <b v="0"/>
    <n v="0"/>
    <b v="0"/>
    <s v="games/video games"/>
    <n v="0"/>
    <e v="#DIV/0!"/>
    <x v="6"/>
    <s v="video games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d v="2016-03-13T21:25:16"/>
    <b v="0"/>
    <n v="5"/>
    <b v="0"/>
    <s v="games/video games"/>
    <n v="1.16E-4"/>
    <n v="5.8"/>
    <x v="6"/>
    <s v="video games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d v="2013-05-30T16:53:45"/>
    <b v="0"/>
    <n v="0"/>
    <b v="0"/>
    <s v="games/video games"/>
    <n v="0"/>
    <e v="#DIV/0!"/>
    <x v="6"/>
    <s v="video games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d v="2014-04-19T12:34:08"/>
    <b v="0"/>
    <n v="3"/>
    <b v="0"/>
    <s v="games/video games"/>
    <n v="2.2000000000000001E-3"/>
    <n v="3.6666666666666665"/>
    <x v="6"/>
    <s v="video games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d v="2015-04-30T16:00:51"/>
    <b v="0"/>
    <n v="7"/>
    <b v="0"/>
    <s v="games/mobile games"/>
    <n v="4.7222222222222223E-3"/>
    <n v="60.714285714285715"/>
    <x v="6"/>
    <s v="mobile games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d v="2015-09-25T14:58:50"/>
    <b v="0"/>
    <n v="0"/>
    <b v="0"/>
    <s v="games/mobile games"/>
    <n v="0"/>
    <e v="#DIV/0!"/>
    <x v="6"/>
    <s v="mobile games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d v="2016-07-14T07:51:34"/>
    <b v="0"/>
    <n v="2"/>
    <b v="0"/>
    <s v="games/mobile games"/>
    <n v="5.0000000000000001E-3"/>
    <n v="5"/>
    <x v="6"/>
    <s v="mobile games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d v="2014-11-14T21:30:00"/>
    <b v="0"/>
    <n v="23"/>
    <b v="0"/>
    <s v="games/mobile games"/>
    <n v="1.6714285714285713E-2"/>
    <n v="25.434782608695652"/>
    <x v="6"/>
    <s v="mobile games"/>
    <x v="9"/>
    <x v="3"/>
  </r>
  <r>
    <n v="1128"/>
    <s v="Flying Turds"/>
    <s v="#havingfunFTW"/>
    <n v="1000"/>
    <n v="1"/>
    <x v="2"/>
    <s v="GB"/>
    <s v="GBP"/>
    <n v="1407425717"/>
    <n v="1404833717"/>
    <d v="2014-07-08T15:35:17"/>
    <d v="2014-08-07T15:35:17"/>
    <b v="0"/>
    <n v="1"/>
    <b v="0"/>
    <s v="games/mobile games"/>
    <n v="1E-3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d v="2016-06-05T06:21:33"/>
    <b v="0"/>
    <n v="2"/>
    <b v="0"/>
    <s v="games/mobile games"/>
    <n v="1.0499999999999999E-3"/>
    <n v="10.5"/>
    <x v="6"/>
    <s v="mobile games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d v="2014-11-26T00:55:00"/>
    <b v="0"/>
    <n v="3"/>
    <b v="0"/>
    <s v="games/mobile games"/>
    <n v="2.2000000000000001E-3"/>
    <n v="3.6666666666666665"/>
    <x v="6"/>
    <s v="mobile games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d v="2015-12-24T21:47:48"/>
    <b v="0"/>
    <n v="0"/>
    <b v="0"/>
    <s v="games/mobile games"/>
    <n v="0"/>
    <e v="#DIV/0!"/>
    <x v="6"/>
    <s v="mobile games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d v="2017-01-01T02:46:11"/>
    <b v="0"/>
    <n v="13"/>
    <b v="0"/>
    <s v="games/mobile games"/>
    <n v="0.14380000000000001"/>
    <n v="110.61538461538461"/>
    <x v="6"/>
    <s v="mobile games"/>
    <x v="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d v="2014-07-31T09:46:21"/>
    <b v="0"/>
    <n v="1"/>
    <b v="0"/>
    <s v="games/mobile games"/>
    <n v="6.6666666666666671E-3"/>
    <n v="20"/>
    <x v="6"/>
    <s v="mobile games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d v="2014-11-29T04:33:00"/>
    <b v="0"/>
    <n v="1"/>
    <b v="0"/>
    <s v="games/mobile games"/>
    <n v="4.0000000000000003E-5"/>
    <n v="1"/>
    <x v="6"/>
    <s v="mobile games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7-07T23:44:54"/>
    <d v="2016-08-06T23:44:54"/>
    <b v="0"/>
    <n v="1"/>
    <b v="0"/>
    <s v="games/mobile games"/>
    <n v="0.05"/>
    <n v="50"/>
    <x v="6"/>
    <s v="mobile games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d v="2015-12-19T16:07:09"/>
    <b v="0"/>
    <n v="6"/>
    <b v="0"/>
    <s v="games/mobile games"/>
    <n v="6.4439140811455853E-2"/>
    <n v="45"/>
    <x v="6"/>
    <s v="mobile games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d v="2016-04-23T19:40:21"/>
    <b v="0"/>
    <n v="39"/>
    <b v="0"/>
    <s v="games/mobile games"/>
    <n v="0.39500000000000002"/>
    <n v="253.2051282051282"/>
    <x v="6"/>
    <s v="mobile games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d v="2017-01-21T21:45:31"/>
    <b v="0"/>
    <n v="4"/>
    <b v="0"/>
    <s v="games/mobile games"/>
    <n v="3.5714285714285713E-3"/>
    <n v="31.25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d v="2015-01-01T08:20:26"/>
    <b v="0"/>
    <n v="1"/>
    <b v="0"/>
    <s v="games/mobile games"/>
    <n v="6.2500000000000001E-4"/>
    <n v="5"/>
    <x v="6"/>
    <s v="mobile games"/>
    <x v="1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d v="2015-08-06T11:05:21"/>
    <b v="0"/>
    <n v="0"/>
    <b v="0"/>
    <s v="games/mobile games"/>
    <n v="0"/>
    <e v="#DIV/0!"/>
    <x v="6"/>
    <s v="mobile games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d v="2015-07-09T16:47:30"/>
    <b v="0"/>
    <n v="0"/>
    <b v="0"/>
    <s v="games/mobile games"/>
    <n v="0"/>
    <e v="#DIV/0!"/>
    <x v="6"/>
    <s v="mobile games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1-18T00:08:47"/>
    <d v="2015-02-17T00:08:47"/>
    <b v="0"/>
    <n v="0"/>
    <b v="0"/>
    <s v="games/mobile games"/>
    <n v="0"/>
    <e v="#DIV/0!"/>
    <x v="6"/>
    <s v="mobile games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d v="2015-12-17T04:38:46"/>
    <b v="0"/>
    <n v="8"/>
    <b v="0"/>
    <s v="games/mobile games"/>
    <n v="4.1333333333333335E-3"/>
    <n v="23.25"/>
    <x v="6"/>
    <s v="mobile games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d v="2015-04-29T04:22:00"/>
    <b v="0"/>
    <n v="0"/>
    <b v="0"/>
    <s v="food/food trucks"/>
    <n v="0"/>
    <e v="#DIV/0!"/>
    <x v="7"/>
    <s v="food trucks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d v="2014-10-02T17:56:32"/>
    <b v="0"/>
    <n v="1"/>
    <b v="0"/>
    <s v="food/food trucks"/>
    <n v="1.25E-3"/>
    <n v="100"/>
    <x v="7"/>
    <s v="food trucks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d v="2014-05-02T22:52:53"/>
    <b v="0"/>
    <n v="12"/>
    <b v="0"/>
    <s v="food/food trucks"/>
    <n v="8.8333333333333333E-2"/>
    <n v="44.166666666666664"/>
    <x v="7"/>
    <s v="food trucks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d v="2014-10-19T23:19:43"/>
    <b v="0"/>
    <n v="0"/>
    <b v="0"/>
    <s v="food/food trucks"/>
    <n v="0"/>
    <e v="#DIV/0!"/>
    <x v="7"/>
    <s v="food trucks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d v="2016-12-01T05:06:21"/>
    <b v="0"/>
    <n v="3"/>
    <b v="0"/>
    <s v="food/food trucks"/>
    <n v="4.8666666666666667E-3"/>
    <n v="24.333333333333332"/>
    <x v="7"/>
    <s v="food trucks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d v="2016-06-16T17:02:46"/>
    <b v="0"/>
    <n v="2"/>
    <b v="0"/>
    <s v="food/food trucks"/>
    <n v="1.5E-3"/>
    <n v="37.5"/>
    <x v="7"/>
    <s v="food trucks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d v="2016-01-08T22:54:35"/>
    <b v="0"/>
    <n v="6"/>
    <b v="0"/>
    <s v="food/food trucks"/>
    <n v="0.1008"/>
    <n v="42"/>
    <x v="7"/>
    <s v="food trucks"/>
    <x v="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d v="2015-09-07T02:27:43"/>
    <b v="0"/>
    <n v="0"/>
    <b v="0"/>
    <s v="food/food trucks"/>
    <n v="0"/>
    <e v="#DIV/0!"/>
    <x v="7"/>
    <s v="food trucks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d v="2015-05-15T17:01:52"/>
    <b v="0"/>
    <n v="15"/>
    <b v="0"/>
    <s v="food/food trucks"/>
    <n v="5.6937500000000002E-2"/>
    <n v="60.733333333333334"/>
    <x v="7"/>
    <s v="food trucks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d v="2015-06-18T17:08:25"/>
    <b v="0"/>
    <n v="1"/>
    <b v="0"/>
    <s v="food/food trucks"/>
    <n v="6.2500000000000003E-3"/>
    <n v="50"/>
    <x v="7"/>
    <s v="food trucks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d v="2015-09-06T02:36:46"/>
    <b v="0"/>
    <n v="3"/>
    <b v="0"/>
    <s v="food/food trucks"/>
    <n v="6.5000000000000002E-2"/>
    <n v="108.33333333333333"/>
    <x v="7"/>
    <s v="food trucks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d v="2014-08-14T18:20:08"/>
    <b v="0"/>
    <n v="8"/>
    <b v="0"/>
    <s v="food/food trucks"/>
    <n v="7.5199999999999998E-3"/>
    <n v="23.5"/>
    <x v="7"/>
    <s v="food trucks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d v="2015-02-24T01:42:42"/>
    <b v="0"/>
    <n v="0"/>
    <b v="0"/>
    <s v="food/food trucks"/>
    <n v="0"/>
    <e v="#DIV/0!"/>
    <x v="7"/>
    <s v="food trucks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d v="2014-12-05T16:04:40"/>
    <b v="0"/>
    <n v="3"/>
    <b v="0"/>
    <s v="food/food trucks"/>
    <n v="1.5100000000000001E-2"/>
    <n v="50.333333333333336"/>
    <x v="7"/>
    <s v="food trucks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d v="2014-12-09T02:12:08"/>
    <b v="0"/>
    <n v="3"/>
    <b v="0"/>
    <s v="food/food trucks"/>
    <n v="4.6666666666666671E-3"/>
    <n v="11.666666666666666"/>
    <x v="7"/>
    <s v="food trucks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d v="2015-06-30T15:45:00"/>
    <b v="0"/>
    <n v="0"/>
    <b v="0"/>
    <s v="food/food trucks"/>
    <n v="0"/>
    <e v="#DIV/0!"/>
    <x v="7"/>
    <s v="food trucks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d v="2015-03-28T02:43:06"/>
    <b v="0"/>
    <n v="19"/>
    <b v="0"/>
    <s v="food/food trucks"/>
    <n v="3.85E-2"/>
    <n v="60.789473684210527"/>
    <x v="7"/>
    <s v="food trucks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d v="2015-05-19T15:06:29"/>
    <b v="0"/>
    <n v="0"/>
    <b v="0"/>
    <s v="food/food trucks"/>
    <n v="0"/>
    <e v="#DIV/0!"/>
    <x v="7"/>
    <s v="food trucks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d v="2014-09-25T16:24:24"/>
    <b v="0"/>
    <n v="2"/>
    <b v="0"/>
    <s v="food/food trucks"/>
    <n v="5.8333333333333338E-4"/>
    <n v="17.5"/>
    <x v="7"/>
    <s v="food trucks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d v="2014-08-09T17:22:00"/>
    <b v="0"/>
    <n v="0"/>
    <b v="0"/>
    <s v="food/food trucks"/>
    <n v="0"/>
    <e v="#DIV/0!"/>
    <x v="7"/>
    <s v="food trucks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5-19T17:23:02"/>
    <d v="2016-06-18T17:23:02"/>
    <b v="0"/>
    <n v="0"/>
    <b v="0"/>
    <s v="food/food trucks"/>
    <n v="0"/>
    <e v="#DIV/0!"/>
    <x v="7"/>
    <s v="food trucks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d v="2014-07-06T05:08:50"/>
    <b v="0"/>
    <n v="25"/>
    <b v="0"/>
    <s v="food/food trucks"/>
    <n v="0.20705000000000001"/>
    <n v="82.82"/>
    <x v="7"/>
    <s v="food trucks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d v="2015-06-26T04:00:00"/>
    <b v="0"/>
    <n v="8"/>
    <b v="0"/>
    <s v="food/food trucks"/>
    <n v="0.19139999999999999"/>
    <n v="358.875"/>
    <x v="7"/>
    <s v="food trucks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d v="2014-09-12T17:38:15"/>
    <b v="0"/>
    <n v="16"/>
    <b v="0"/>
    <s v="food/food trucks"/>
    <n v="1.6316666666666667E-2"/>
    <n v="61.1875"/>
    <x v="7"/>
    <s v="food trucks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d v="2016-09-22T01:17:45"/>
    <b v="0"/>
    <n v="3"/>
    <b v="0"/>
    <s v="food/food trucks"/>
    <n v="5.6666666666666664E-2"/>
    <n v="340"/>
    <x v="7"/>
    <s v="food trucks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d v="2015-02-22T08:29:23"/>
    <b v="0"/>
    <n v="3"/>
    <b v="0"/>
    <s v="food/food trucks"/>
    <n v="1.6999999999999999E-3"/>
    <n v="5.666666666666667"/>
    <x v="7"/>
    <s v="food trucks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d v="2015-05-30T21:26:11"/>
    <b v="0"/>
    <n v="2"/>
    <b v="0"/>
    <s v="food/food trucks"/>
    <n v="4.0000000000000001E-3"/>
    <n v="50"/>
    <x v="7"/>
    <s v="food trucks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d v="2014-11-13T20:18:47"/>
    <b v="0"/>
    <n v="1"/>
    <b v="0"/>
    <s v="food/food trucks"/>
    <n v="1E-3"/>
    <n v="25"/>
    <x v="7"/>
    <s v="food trucks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d v="2014-08-20T16:22:32"/>
    <b v="0"/>
    <n v="0"/>
    <b v="0"/>
    <s v="food/food trucks"/>
    <n v="0"/>
    <e v="#DIV/0!"/>
    <x v="7"/>
    <s v="food trucks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d v="2015-08-03T04:27:37"/>
    <b v="0"/>
    <n v="1"/>
    <b v="0"/>
    <s v="food/food trucks"/>
    <n v="2.4000000000000001E-4"/>
    <n v="30"/>
    <x v="7"/>
    <s v="food trucks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d v="2016-05-08T20:12:07"/>
    <b v="0"/>
    <n v="19"/>
    <b v="0"/>
    <s v="food/food trucks"/>
    <n v="5.906666666666667E-2"/>
    <n v="46.631578947368418"/>
    <x v="7"/>
    <s v="food trucks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d v="2015-07-15T17:28:59"/>
    <b v="0"/>
    <n v="9"/>
    <b v="0"/>
    <s v="food/food trucks"/>
    <n v="2.9250000000000002E-2"/>
    <n v="65"/>
    <x v="7"/>
    <s v="food trucks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1-11T00:28:18"/>
    <d v="2017-03-06T13:00:00"/>
    <b v="0"/>
    <n v="1"/>
    <b v="0"/>
    <s v="food/food trucks"/>
    <n v="5.7142857142857142E-5"/>
    <n v="10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d v="2014-10-15T15:51:36"/>
    <b v="0"/>
    <n v="0"/>
    <b v="0"/>
    <s v="food/food trucks"/>
    <n v="0"/>
    <e v="#DIV/0!"/>
    <x v="7"/>
    <s v="food trucks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d v="2014-08-16T21:44:12"/>
    <b v="0"/>
    <n v="1"/>
    <b v="0"/>
    <s v="food/food trucks"/>
    <n v="6.666666666666667E-5"/>
    <n v="5"/>
    <x v="7"/>
    <s v="food trucks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d v="2015-10-28T17:17:07"/>
    <b v="0"/>
    <n v="5"/>
    <b v="0"/>
    <s v="food/food trucks"/>
    <n v="5.3333333333333337E-2"/>
    <n v="640"/>
    <x v="7"/>
    <s v="food trucks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d v="2014-06-28T19:21:54"/>
    <b v="0"/>
    <n v="85"/>
    <b v="0"/>
    <s v="food/food trucks"/>
    <n v="0.11749999999999999"/>
    <n v="69.117647058823536"/>
    <x v="7"/>
    <s v="food trucks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d v="2015-03-01T08:08:41"/>
    <b v="0"/>
    <n v="3"/>
    <b v="0"/>
    <s v="food/food trucks"/>
    <n v="8.0000000000000007E-5"/>
    <n v="1.3333333333333333"/>
    <x v="7"/>
    <s v="food trucks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d v="2017-01-12T16:42:00"/>
    <b v="0"/>
    <n v="4"/>
    <b v="0"/>
    <s v="food/food trucks"/>
    <n v="4.2000000000000003E-2"/>
    <n v="10.5"/>
    <x v="7"/>
    <s v="food trucks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d v="2016-11-02T03:59:00"/>
    <b v="0"/>
    <n v="3"/>
    <b v="0"/>
    <s v="food/food trucks"/>
    <n v="0.04"/>
    <n v="33.333333333333336"/>
    <x v="7"/>
    <s v="food trucks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d v="2017-02-06T14:23:31"/>
    <b v="0"/>
    <n v="375"/>
    <b v="1"/>
    <s v="photography/photobooks"/>
    <n v="1.0493636363636363"/>
    <n v="61.562666666666665"/>
    <x v="8"/>
    <s v="photobooks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d v="2015-06-08T04:00:00"/>
    <b v="0"/>
    <n v="111"/>
    <b v="1"/>
    <s v="photography/photobooks"/>
    <n v="1.0544"/>
    <n v="118.73873873873873"/>
    <x v="8"/>
    <s v="photobooks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d v="2015-06-01T22:42:00"/>
    <b v="0"/>
    <n v="123"/>
    <b v="1"/>
    <s v="photography/photobooks"/>
    <n v="1.0673333333333332"/>
    <n v="65.081300813008127"/>
    <x v="8"/>
    <s v="photobooks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d v="2015-05-17T18:00:00"/>
    <b v="0"/>
    <n v="70"/>
    <b v="1"/>
    <s v="photography/photobooks"/>
    <n v="1.0412571428571429"/>
    <n v="130.15714285714284"/>
    <x v="8"/>
    <s v="photobooks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d v="2016-12-28T16:49:00"/>
    <b v="0"/>
    <n v="85"/>
    <b v="1"/>
    <s v="photography/photobooks"/>
    <n v="1.6054999999999999"/>
    <n v="37.776470588235291"/>
    <x v="8"/>
    <s v="photobooks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d v="2016-06-29T23:29:55"/>
    <b v="0"/>
    <n v="86"/>
    <b v="1"/>
    <s v="photography/photobooks"/>
    <n v="1.0777777777777777"/>
    <n v="112.79069767441861"/>
    <x v="8"/>
    <s v="photobooks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d v="2014-08-31T15:58:45"/>
    <b v="0"/>
    <n v="13"/>
    <b v="1"/>
    <s v="photography/photobooks"/>
    <n v="1.35"/>
    <n v="51.92307692307692"/>
    <x v="8"/>
    <s v="photobooks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d v="2016-03-20T13:29:20"/>
    <b v="0"/>
    <n v="33"/>
    <b v="1"/>
    <s v="photography/photobooks"/>
    <n v="1.0907407407407408"/>
    <n v="89.242424242424249"/>
    <x v="8"/>
    <s v="photobooks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d v="2017-02-11T12:09:38"/>
    <b v="0"/>
    <n v="15"/>
    <b v="1"/>
    <s v="photography/photobooks"/>
    <n v="2.9"/>
    <n v="19.333333333333332"/>
    <x v="8"/>
    <s v="photobooks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d v="2016-04-09T17:37:33"/>
    <b v="0"/>
    <n v="273"/>
    <b v="1"/>
    <s v="photography/photobooks"/>
    <n v="1.0395714285714286"/>
    <n v="79.967032967032964"/>
    <x v="8"/>
    <s v="photobooks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d v="2015-04-08T11:42:59"/>
    <b v="0"/>
    <n v="714"/>
    <b v="1"/>
    <s v="photography/photobooks"/>
    <n v="3.2223999999999999"/>
    <n v="56.414565826330531"/>
    <x v="8"/>
    <s v="photobooks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d v="2015-12-20T09:00:00"/>
    <b v="0"/>
    <n v="170"/>
    <b v="1"/>
    <s v="photography/photobooks"/>
    <n v="1.35"/>
    <n v="79.411764705882348"/>
    <x v="8"/>
    <s v="photobooks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d v="2015-12-18T19:38:59"/>
    <b v="0"/>
    <n v="512"/>
    <b v="1"/>
    <s v="photography/photobooks"/>
    <n v="2.6991034482758622"/>
    <n v="76.439453125"/>
    <x v="8"/>
    <s v="photobooks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d v="2016-06-13T05:59:00"/>
    <b v="0"/>
    <n v="314"/>
    <b v="1"/>
    <s v="photography/photobooks"/>
    <n v="2.5329333333333333"/>
    <n v="121"/>
    <x v="8"/>
    <s v="photobooks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d v="2015-12-31T03:00:00"/>
    <b v="0"/>
    <n v="167"/>
    <b v="1"/>
    <s v="photography/photobooks"/>
    <n v="2.6059999999999999"/>
    <n v="54.616766467065865"/>
    <x v="8"/>
    <s v="photobooks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d v="2015-07-08T18:30:00"/>
    <b v="0"/>
    <n v="9"/>
    <b v="1"/>
    <s v="photography/photobooks"/>
    <n v="1.0131677953348381"/>
    <n v="299.22222222222223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d v="2015-04-16T11:27:36"/>
    <b v="0"/>
    <n v="103"/>
    <b v="1"/>
    <s v="photography/photobooks"/>
    <n v="1.2560416666666667"/>
    <n v="58.533980582524272"/>
    <x v="8"/>
    <s v="photobooks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d v="2016-07-15T14:34:06"/>
    <b v="0"/>
    <n v="111"/>
    <b v="1"/>
    <s v="photography/photobooks"/>
    <n v="1.0243783333333334"/>
    <n v="55.371801801801809"/>
    <x v="8"/>
    <s v="photobooks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d v="2015-06-27T06:55:54"/>
    <b v="0"/>
    <n v="271"/>
    <b v="1"/>
    <s v="photography/photobooks"/>
    <n v="1.99244"/>
    <n v="183.80442804428046"/>
    <x v="8"/>
    <s v="photobooks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d v="2015-05-31T14:45:27"/>
    <b v="0"/>
    <n v="101"/>
    <b v="1"/>
    <s v="photography/photobooks"/>
    <n v="1.0245398773006136"/>
    <n v="165.34653465346534"/>
    <x v="8"/>
    <s v="photobooks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d v="2015-12-04T05:00:00"/>
    <b v="0"/>
    <n v="57"/>
    <b v="1"/>
    <s v="photography/photobooks"/>
    <n v="1.0294615384615384"/>
    <n v="234.78947368421052"/>
    <x v="8"/>
    <s v="photobooks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d v="2015-06-13T12:09:11"/>
    <b v="0"/>
    <n v="62"/>
    <b v="1"/>
    <s v="photography/photobooks"/>
    <n v="1.0086153846153847"/>
    <n v="211.48387096774192"/>
    <x v="8"/>
    <s v="photobooks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d v="2017-03-11T13:29:00"/>
    <b v="0"/>
    <n v="32"/>
    <b v="1"/>
    <s v="photography/photobooks"/>
    <n v="1.1499999999999999"/>
    <n v="32.34375"/>
    <x v="8"/>
    <s v="photobooks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d v="2016-03-31T10:00:00"/>
    <b v="0"/>
    <n v="141"/>
    <b v="1"/>
    <s v="photography/photobooks"/>
    <n v="1.0416766467065868"/>
    <n v="123.37588652482269"/>
    <x v="8"/>
    <s v="photobooks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d v="2016-03-24T16:01:04"/>
    <b v="0"/>
    <n v="75"/>
    <b v="1"/>
    <s v="photography/photobooks"/>
    <n v="1.5529999999999999"/>
    <n v="207.06666666666666"/>
    <x v="8"/>
    <s v="photobooks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d v="2017-02-25T20:18:25"/>
    <b v="0"/>
    <n v="46"/>
    <b v="1"/>
    <s v="photography/photobooks"/>
    <n v="1.06"/>
    <n v="138.2608695652174"/>
    <x v="8"/>
    <s v="photobooks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d v="2015-05-31T21:00:00"/>
    <b v="0"/>
    <n v="103"/>
    <b v="1"/>
    <s v="photography/photobooks"/>
    <n v="2.5431499999999998"/>
    <n v="493.81553398058253"/>
    <x v="8"/>
    <s v="photobooks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d v="2016-06-09T20:47:41"/>
    <b v="0"/>
    <n v="6"/>
    <b v="1"/>
    <s v="photography/photobooks"/>
    <n v="1.0109999999999999"/>
    <n v="168.5"/>
    <x v="8"/>
    <s v="photobooks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d v="2015-11-27T01:00:00"/>
    <b v="0"/>
    <n v="83"/>
    <b v="1"/>
    <s v="photography/photobooks"/>
    <n v="1.2904"/>
    <n v="38.867469879518069"/>
    <x v="8"/>
    <s v="photobooks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d v="2017-01-31T18:08:20"/>
    <b v="0"/>
    <n v="108"/>
    <b v="1"/>
    <s v="photography/photobooks"/>
    <n v="1.0223076923076924"/>
    <n v="61.527777777777779"/>
    <x v="8"/>
    <s v="photobooks"/>
    <x v="1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d v="2015-06-09T20:10:05"/>
    <b v="0"/>
    <n v="25"/>
    <b v="1"/>
    <s v="photography/photobooks"/>
    <n v="1.3180000000000001"/>
    <n v="105.44"/>
    <x v="8"/>
    <s v="photobooks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d v="2014-05-30T22:09:16"/>
    <b v="0"/>
    <n v="549"/>
    <b v="1"/>
    <s v="photography/photobooks"/>
    <n v="7.8608020000000005"/>
    <n v="71.592003642987251"/>
    <x v="8"/>
    <s v="photobooks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d v="2015-10-02T23:03:00"/>
    <b v="0"/>
    <n v="222"/>
    <b v="1"/>
    <s v="photography/photobooks"/>
    <n v="1.4570000000000001"/>
    <n v="91.882882882882882"/>
    <x v="8"/>
    <s v="photobooks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d v="2016-07-14T19:25:40"/>
    <b v="0"/>
    <n v="183"/>
    <b v="1"/>
    <s v="photography/photobooks"/>
    <n v="1.026"/>
    <n v="148.57377049180329"/>
    <x v="8"/>
    <s v="photobooks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d v="2015-11-01T03:00:00"/>
    <b v="0"/>
    <n v="89"/>
    <b v="1"/>
    <s v="photography/photobooks"/>
    <n v="1.7227777777777777"/>
    <n v="174.2134831460674"/>
    <x v="8"/>
    <s v="photobooks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d v="2016-10-20T11:05:13"/>
    <b v="0"/>
    <n v="253"/>
    <b v="1"/>
    <s v="photography/photobooks"/>
    <n v="1.5916819571865444"/>
    <n v="102.86166007905139"/>
    <x v="8"/>
    <s v="photobooks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d v="2015-08-25T15:05:12"/>
    <b v="0"/>
    <n v="140"/>
    <b v="1"/>
    <s v="photography/photobooks"/>
    <n v="1.0376666666666667"/>
    <n v="111.17857142857143"/>
    <x v="8"/>
    <s v="photobooks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d v="2016-12-04T00:00:00"/>
    <b v="0"/>
    <n v="103"/>
    <b v="1"/>
    <s v="photography/photobooks"/>
    <n v="1.1140954545454547"/>
    <n v="23.796213592233013"/>
    <x v="8"/>
    <s v="photobooks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d v="2016-04-01T04:00:00"/>
    <b v="0"/>
    <n v="138"/>
    <b v="1"/>
    <s v="photography/photobooks"/>
    <n v="2.80375"/>
    <n v="81.268115942028984"/>
    <x v="8"/>
    <s v="photobooks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d v="2016-11-10T05:15:09"/>
    <b v="0"/>
    <n v="191"/>
    <b v="1"/>
    <s v="photography/photobooks"/>
    <n v="1.1210606060606061"/>
    <n v="116.21465968586388"/>
    <x v="8"/>
    <s v="photobooks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d v="2014-06-06T13:11:42"/>
    <b v="0"/>
    <n v="18"/>
    <b v="0"/>
    <s v="music/world music"/>
    <n v="7.0666666666666669E-2"/>
    <n v="58.888888888888886"/>
    <x v="4"/>
    <s v="world music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d v="2013-10-22T21:44:38"/>
    <b v="0"/>
    <n v="3"/>
    <b v="0"/>
    <s v="music/world music"/>
    <n v="4.3999999999999997E-2"/>
    <n v="44"/>
    <x v="4"/>
    <s v="world music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d v="2014-04-21T01:00:00"/>
    <b v="0"/>
    <n v="40"/>
    <b v="0"/>
    <s v="music/world music"/>
    <n v="3.8739999999999997E-2"/>
    <n v="48.424999999999997"/>
    <x v="4"/>
    <s v="world music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d v="2014-08-07T07:00:00"/>
    <b v="0"/>
    <n v="0"/>
    <b v="0"/>
    <s v="music/world music"/>
    <n v="0"/>
    <e v="#DIV/0!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d v="2011-09-28T17:30:08"/>
    <b v="0"/>
    <n v="24"/>
    <b v="0"/>
    <s v="music/world music"/>
    <n v="0.29299999999999998"/>
    <n v="61.041666666666664"/>
    <x v="4"/>
    <s v="world music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d v="2012-04-16T16:00:00"/>
    <b v="0"/>
    <n v="1"/>
    <b v="0"/>
    <s v="music/world music"/>
    <n v="9.0909090909090905E-3"/>
    <n v="25"/>
    <x v="4"/>
    <s v="world music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d v="2011-02-24T23:20:30"/>
    <b v="0"/>
    <n v="0"/>
    <b v="0"/>
    <s v="music/world music"/>
    <n v="0"/>
    <e v="#DIV/0!"/>
    <x v="4"/>
    <s v="world music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d v="2015-08-28T01:00:00"/>
    <b v="0"/>
    <n v="0"/>
    <b v="0"/>
    <s v="music/world music"/>
    <n v="0"/>
    <e v="#DIV/0!"/>
    <x v="4"/>
    <s v="world music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d v="2013-10-06T20:21:10"/>
    <b v="0"/>
    <n v="1"/>
    <b v="0"/>
    <s v="music/world music"/>
    <n v="8.0000000000000002E-3"/>
    <n v="40"/>
    <x v="4"/>
    <s v="world music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d v="2012-02-21T22:46:14"/>
    <b v="0"/>
    <n v="6"/>
    <b v="0"/>
    <s v="music/world music"/>
    <n v="0.11600000000000001"/>
    <n v="19.333333333333332"/>
    <x v="4"/>
    <s v="world music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d v="2015-02-02T18:55:42"/>
    <b v="0"/>
    <n v="0"/>
    <b v="0"/>
    <s v="music/world music"/>
    <n v="0"/>
    <e v="#DIV/0!"/>
    <x v="4"/>
    <s v="world music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d v="2013-12-15T03:14:59"/>
    <b v="0"/>
    <n v="6"/>
    <b v="0"/>
    <s v="music/world music"/>
    <n v="2.787363950092912E-2"/>
    <n v="35"/>
    <x v="4"/>
    <s v="world musi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d v="2012-07-28T16:00:00"/>
    <b v="0"/>
    <n v="0"/>
    <b v="0"/>
    <s v="music/world music"/>
    <n v="0"/>
    <e v="#DIV/0!"/>
    <x v="4"/>
    <s v="world music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d v="2012-08-24T06:47:45"/>
    <b v="0"/>
    <n v="0"/>
    <b v="0"/>
    <s v="music/world music"/>
    <n v="0"/>
    <e v="#DIV/0!"/>
    <x v="4"/>
    <s v="world music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d v="2011-08-06T14:38:56"/>
    <b v="0"/>
    <n v="3"/>
    <b v="0"/>
    <s v="music/world music"/>
    <n v="0.17799999999999999"/>
    <n v="59.333333333333336"/>
    <x v="4"/>
    <s v="world music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d v="2012-01-05T23:06:07"/>
    <b v="0"/>
    <n v="0"/>
    <b v="0"/>
    <s v="music/world music"/>
    <n v="0"/>
    <e v="#DIV/0!"/>
    <x v="4"/>
    <s v="world music"/>
    <x v="11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d v="2013-07-12T21:51:00"/>
    <b v="0"/>
    <n v="8"/>
    <b v="0"/>
    <s v="music/world music"/>
    <n v="3.0124999999999999E-2"/>
    <n v="30.125"/>
    <x v="4"/>
    <s v="world music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d v="2014-11-03T05:59:00"/>
    <b v="0"/>
    <n v="34"/>
    <b v="0"/>
    <s v="music/world music"/>
    <n v="0.50739999999999996"/>
    <n v="74.617647058823536"/>
    <x v="4"/>
    <s v="world music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d v="2011-09-11T13:18:00"/>
    <b v="0"/>
    <n v="1"/>
    <b v="0"/>
    <s v="music/world music"/>
    <n v="5.4884742041712408E-3"/>
    <n v="5"/>
    <x v="4"/>
    <s v="world music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d v="2011-07-08T21:00:00"/>
    <b v="0"/>
    <n v="38"/>
    <b v="0"/>
    <s v="music/world music"/>
    <n v="0.14091666666666666"/>
    <n v="44.5"/>
    <x v="4"/>
    <s v="world music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d v="2013-04-22T21:00:00"/>
    <b v="1"/>
    <n v="45"/>
    <b v="1"/>
    <s v="music/rock"/>
    <n v="1.038"/>
    <n v="46.133333333333333"/>
    <x v="4"/>
    <s v="rock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d v="2014-06-14T14:23:54"/>
    <b v="1"/>
    <n v="17"/>
    <b v="1"/>
    <s v="music/rock"/>
    <n v="1.2024999999999999"/>
    <n v="141.47058823529412"/>
    <x v="4"/>
    <s v="rock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d v="2011-12-06T02:02:29"/>
    <b v="1"/>
    <n v="31"/>
    <b v="1"/>
    <s v="music/rock"/>
    <n v="1.17"/>
    <n v="75.483870967741936"/>
    <x v="4"/>
    <s v="rock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d v="2013-05-06T07:00:55"/>
    <b v="1"/>
    <n v="50"/>
    <b v="1"/>
    <s v="music/rock"/>
    <n v="1.2214285714285715"/>
    <n v="85.5"/>
    <x v="4"/>
    <s v="rock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d v="2014-06-13T06:59:00"/>
    <b v="1"/>
    <n v="59"/>
    <b v="1"/>
    <s v="music/rock"/>
    <n v="1.5164"/>
    <n v="64.254237288135599"/>
    <x v="4"/>
    <s v="rock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d v="2012-07-07T17:46:51"/>
    <b v="1"/>
    <n v="81"/>
    <b v="1"/>
    <s v="music/rock"/>
    <n v="1.0444"/>
    <n v="64.46913580246914"/>
    <x v="4"/>
    <s v="rock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d v="2014-09-06T15:25:31"/>
    <b v="1"/>
    <n v="508"/>
    <b v="1"/>
    <s v="music/rock"/>
    <n v="2.0015333333333332"/>
    <n v="118.2007874015748"/>
    <x v="4"/>
    <s v="rock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d v="2011-09-25T19:32:47"/>
    <b v="1"/>
    <n v="74"/>
    <b v="1"/>
    <s v="music/rock"/>
    <n v="1.018"/>
    <n v="82.540540540540547"/>
    <x v="4"/>
    <s v="rock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d v="2013-10-24T23:42:49"/>
    <b v="1"/>
    <n v="141"/>
    <b v="1"/>
    <s v="music/rock"/>
    <n v="1.3765714285714286"/>
    <n v="34.170212765957444"/>
    <x v="4"/>
    <s v="rock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d v="2014-09-03T18:48:27"/>
    <b v="1"/>
    <n v="711"/>
    <b v="1"/>
    <s v="music/rock"/>
    <n v="3038.3319999999999"/>
    <n v="42.73322081575246"/>
    <x v="4"/>
    <s v="rock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d v="2011-01-01T04:59:00"/>
    <b v="1"/>
    <n v="141"/>
    <b v="1"/>
    <s v="music/rock"/>
    <n v="1.9885074626865671"/>
    <n v="94.489361702127653"/>
    <x v="4"/>
    <s v="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d v="2013-12-01T21:17:32"/>
    <b v="1"/>
    <n v="109"/>
    <b v="1"/>
    <s v="music/rock"/>
    <n v="2.0236666666666667"/>
    <n v="55.697247706422019"/>
    <x v="4"/>
    <s v="rock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d v="2012-02-12T22:03:51"/>
    <b v="1"/>
    <n v="361"/>
    <b v="1"/>
    <s v="music/rock"/>
    <n v="1.1796376666666666"/>
    <n v="98.030831024930734"/>
    <x v="4"/>
    <s v="rock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d v="2011-04-03T01:03:10"/>
    <b v="1"/>
    <n v="176"/>
    <b v="1"/>
    <s v="music/rock"/>
    <n v="2.9472727272727273"/>
    <n v="92.102272727272734"/>
    <x v="4"/>
    <s v="rock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d v="2013-08-31T14:40:12"/>
    <b v="1"/>
    <n v="670"/>
    <b v="1"/>
    <s v="music/rock"/>
    <n v="2.1314633333333335"/>
    <n v="38.175462686567165"/>
    <x v="4"/>
    <s v="rock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d v="2014-06-09T03:59:00"/>
    <b v="1"/>
    <n v="96"/>
    <b v="1"/>
    <s v="music/rock"/>
    <n v="1.0424"/>
    <n v="27.145833333333332"/>
    <x v="4"/>
    <s v="rock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d v="2014-02-26T20:13:40"/>
    <b v="1"/>
    <n v="74"/>
    <b v="1"/>
    <s v="music/rock"/>
    <n v="1.1366666666666667"/>
    <n v="50.689189189189186"/>
    <x v="4"/>
    <s v="rock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d v="2014-01-29T08:13:47"/>
    <b v="1"/>
    <n v="52"/>
    <b v="1"/>
    <s v="music/rock"/>
    <n v="1.0125"/>
    <n v="38.942307692307693"/>
    <x v="4"/>
    <s v="rock"/>
    <x v="1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d v="2014-02-16T18:18:12"/>
    <b v="1"/>
    <n v="105"/>
    <b v="1"/>
    <s v="music/rock"/>
    <n v="1.2541538461538462"/>
    <n v="77.638095238095232"/>
    <x v="4"/>
    <s v="rock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d v="2014-03-29T01:00:00"/>
    <b v="1"/>
    <n v="41"/>
    <b v="1"/>
    <s v="music/rock"/>
    <n v="1.19"/>
    <n v="43.536585365853661"/>
    <x v="4"/>
    <s v="rock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d v="2013-10-29T15:54:43"/>
    <b v="1"/>
    <n v="34"/>
    <b v="1"/>
    <s v="music/rock"/>
    <n v="1.6646153846153846"/>
    <n v="31.823529411764707"/>
    <x v="4"/>
    <s v="rock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d v="2010-11-30T15:43:35"/>
    <b v="1"/>
    <n v="66"/>
    <b v="1"/>
    <s v="music/rock"/>
    <n v="1.1914771428571429"/>
    <n v="63.184393939393942"/>
    <x v="4"/>
    <s v="rock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d v="2014-01-11T21:02:25"/>
    <b v="1"/>
    <n v="50"/>
    <b v="1"/>
    <s v="music/rock"/>
    <n v="1.0047368421052632"/>
    <n v="190.9"/>
    <x v="4"/>
    <s v="rock"/>
    <x v="1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d v="2013-07-24T14:02:38"/>
    <b v="1"/>
    <n v="159"/>
    <b v="1"/>
    <s v="music/rock"/>
    <n v="1.018"/>
    <n v="140.85534591194968"/>
    <x v="4"/>
    <s v="rock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d v="2013-09-20T20:17:27"/>
    <b v="1"/>
    <n v="182"/>
    <b v="1"/>
    <s v="music/rock"/>
    <n v="1.1666666666666667"/>
    <n v="76.92307692307692"/>
    <x v="4"/>
    <s v="rock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d v="2016-04-16T00:00:00"/>
    <b v="1"/>
    <n v="206"/>
    <b v="1"/>
    <s v="music/rock"/>
    <n v="1.0864893617021276"/>
    <n v="99.15533980582525"/>
    <x v="4"/>
    <s v="rock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d v="2012-03-25T19:34:02"/>
    <b v="1"/>
    <n v="169"/>
    <b v="1"/>
    <s v="music/rock"/>
    <n v="1.1472"/>
    <n v="67.881656804733723"/>
    <x v="4"/>
    <s v="rock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d v="2013-11-13T17:24:19"/>
    <b v="1"/>
    <n v="31"/>
    <b v="1"/>
    <s v="music/rock"/>
    <n v="1.018"/>
    <n v="246.29032258064515"/>
    <x v="4"/>
    <s v="rock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d v="2010-06-15T04:00:00"/>
    <b v="1"/>
    <n v="28"/>
    <b v="1"/>
    <s v="music/rock"/>
    <n v="1.06"/>
    <n v="189.28571428571428"/>
    <x v="4"/>
    <s v="rock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d v="2014-08-31T17:31:31"/>
    <b v="1"/>
    <n v="54"/>
    <b v="1"/>
    <s v="music/rock"/>
    <n v="1.0349999999999999"/>
    <n v="76.666666666666671"/>
    <x v="4"/>
    <s v="rock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d v="2012-08-30T16:33:45"/>
    <b v="1"/>
    <n v="467"/>
    <b v="1"/>
    <s v="music/rock"/>
    <n v="1.5497535999999998"/>
    <n v="82.963254817987149"/>
    <x v="4"/>
    <s v="rock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d v="2013-08-07T20:49:47"/>
    <b v="1"/>
    <n v="389"/>
    <b v="1"/>
    <s v="music/rock"/>
    <n v="1.6214066666666667"/>
    <n v="62.522107969151669"/>
    <x v="4"/>
    <s v="rock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d v="2009-09-01T04:00:00"/>
    <b v="1"/>
    <n v="68"/>
    <b v="1"/>
    <s v="music/rock"/>
    <n v="1.0442100000000001"/>
    <n v="46.06808823529412"/>
    <x v="4"/>
    <s v="rock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d v="2012-09-04T13:29:07"/>
    <b v="1"/>
    <n v="413"/>
    <b v="1"/>
    <s v="music/rock"/>
    <n v="1.0612433333333333"/>
    <n v="38.543946731234868"/>
    <x v="4"/>
    <s v="rock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d v="2014-06-25T02:00:00"/>
    <b v="1"/>
    <n v="190"/>
    <b v="1"/>
    <s v="music/rock"/>
    <n v="1.5493846153846154"/>
    <n v="53.005263157894738"/>
    <x v="4"/>
    <s v="rock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d v="2014-03-24T01:22:50"/>
    <b v="1"/>
    <n v="189"/>
    <b v="1"/>
    <s v="music/rock"/>
    <n v="1.1077157238734421"/>
    <n v="73.355396825396824"/>
    <x v="4"/>
    <s v="rock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d v="2011-03-01T18:10:54"/>
    <b v="1"/>
    <n v="130"/>
    <b v="1"/>
    <s v="music/rock"/>
    <n v="1.1091186666666666"/>
    <n v="127.97523076923076"/>
    <x v="4"/>
    <s v="rock"/>
    <x v="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d v="2013-07-28T17:50:36"/>
    <b v="1"/>
    <n v="74"/>
    <b v="1"/>
    <s v="music/rock"/>
    <n v="1.1071428571428572"/>
    <n v="104.72972972972973"/>
    <x v="4"/>
    <s v="rock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d v="2013-12-09T04:59:00"/>
    <b v="1"/>
    <n v="274"/>
    <b v="1"/>
    <s v="music/rock"/>
    <n v="1.2361333333333333"/>
    <n v="67.671532846715323"/>
    <x v="4"/>
    <s v="rock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d v="2013-03-11T04:00:00"/>
    <b v="1"/>
    <n v="22"/>
    <b v="1"/>
    <s v="music/rock"/>
    <n v="2.1105"/>
    <n v="95.931818181818187"/>
    <x v="4"/>
    <s v="rock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d v="2016-12-31T16:59:00"/>
    <b v="0"/>
    <n v="31"/>
    <b v="1"/>
    <s v="theater/plays"/>
    <n v="1.01"/>
    <n v="65.161290322580641"/>
    <x v="1"/>
    <s v="plays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d v="2015-06-20T13:59:35"/>
    <b v="0"/>
    <n v="63"/>
    <b v="1"/>
    <s v="theater/plays"/>
    <n v="1.0165"/>
    <n v="32.269841269841272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d v="2015-02-17T14:00:00"/>
    <b v="0"/>
    <n v="20"/>
    <b v="1"/>
    <s v="theater/plays"/>
    <n v="1.0833333333333333"/>
    <n v="81.25"/>
    <x v="1"/>
    <s v="plays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d v="2015-06-12T14:54:16"/>
    <b v="0"/>
    <n v="25"/>
    <b v="1"/>
    <s v="theater/plays"/>
    <n v="2.42"/>
    <n v="24.2"/>
    <x v="1"/>
    <s v="plays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d v="2016-08-10T04:00:00"/>
    <b v="0"/>
    <n v="61"/>
    <b v="1"/>
    <s v="theater/plays"/>
    <n v="1.0044999999999999"/>
    <n v="65.868852459016395"/>
    <x v="1"/>
    <s v="plays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d v="2017-01-04T03:14:05"/>
    <b v="0"/>
    <n v="52"/>
    <b v="1"/>
    <s v="theater/plays"/>
    <n v="1.2506666666666666"/>
    <n v="36.07692307692308"/>
    <x v="1"/>
    <s v="plays"/>
    <x v="1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d v="2015-04-23T06:59:00"/>
    <b v="0"/>
    <n v="86"/>
    <b v="1"/>
    <s v="theater/plays"/>
    <n v="1.0857142857142856"/>
    <n v="44.186046511627907"/>
    <x v="1"/>
    <s v="plays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d v="2015-04-07T07:00:00"/>
    <b v="0"/>
    <n v="42"/>
    <b v="1"/>
    <s v="theater/plays"/>
    <n v="1.4570000000000001"/>
    <n v="104.07142857142857"/>
    <x v="1"/>
    <s v="plays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d v="2015-10-06T22:59:00"/>
    <b v="0"/>
    <n v="52"/>
    <b v="1"/>
    <s v="theater/plays"/>
    <n v="1.1000000000000001"/>
    <n v="35.96153846153846"/>
    <x v="1"/>
    <s v="plays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d v="2015-11-14T17:49:31"/>
    <b v="0"/>
    <n v="120"/>
    <b v="1"/>
    <s v="theater/plays"/>
    <n v="1.0223333333333333"/>
    <n v="127.79166666666667"/>
    <x v="1"/>
    <s v="plays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d v="2015-10-19T11:00:00"/>
    <b v="0"/>
    <n v="22"/>
    <b v="1"/>
    <s v="theater/plays"/>
    <n v="1.22"/>
    <n v="27.727272727272727"/>
    <x v="1"/>
    <s v="plays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d v="2015-07-29T17:00:00"/>
    <b v="0"/>
    <n v="64"/>
    <b v="1"/>
    <s v="theater/plays"/>
    <n v="1.0196000000000001"/>
    <n v="39.828125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d v="2016-03-14T00:12:53"/>
    <b v="0"/>
    <n v="23"/>
    <b v="1"/>
    <s v="theater/plays"/>
    <n v="1.411764705882353"/>
    <n v="52.173913043478258"/>
    <x v="1"/>
    <s v="plays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d v="2016-05-01T17:55:58"/>
    <b v="0"/>
    <n v="238"/>
    <b v="1"/>
    <s v="theater/plays"/>
    <n v="1.0952500000000001"/>
    <n v="92.037815126050418"/>
    <x v="1"/>
    <s v="plays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d v="2016-04-28T16:20:32"/>
    <b v="0"/>
    <n v="33"/>
    <b v="1"/>
    <s v="theater/plays"/>
    <n v="1.0465"/>
    <n v="63.424242424242422"/>
    <x v="1"/>
    <s v="plays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d v="2015-07-14T19:32:39"/>
    <b v="0"/>
    <n v="32"/>
    <b v="1"/>
    <s v="theater/plays"/>
    <n v="1.24"/>
    <n v="135.625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d v="2016-06-01T18:57:00"/>
    <b v="0"/>
    <n v="24"/>
    <b v="1"/>
    <s v="theater/plays"/>
    <n v="1.35"/>
    <n v="168.75"/>
    <x v="1"/>
    <s v="plays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d v="2015-07-21T03:00:00"/>
    <b v="0"/>
    <n v="29"/>
    <b v="1"/>
    <s v="theater/plays"/>
    <n v="1.0275000000000001"/>
    <n v="70.862068965517238"/>
    <x v="1"/>
    <s v="plays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d v="2016-12-01T02:23:31"/>
    <b v="0"/>
    <n v="50"/>
    <b v="1"/>
    <s v="theater/plays"/>
    <n v="1"/>
    <n v="50"/>
    <x v="1"/>
    <s v="plays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d v="2016-07-31T11:00:00"/>
    <b v="0"/>
    <n v="108"/>
    <b v="1"/>
    <s v="theater/plays"/>
    <n v="1.3026085714285716"/>
    <n v="42.214166666666671"/>
    <x v="1"/>
    <s v="plays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d v="2017-03-13T03:40:05"/>
    <b v="0"/>
    <n v="104"/>
    <b v="0"/>
    <s v="technology/wearables"/>
    <n v="0.39627499999999999"/>
    <n v="152.41346153846155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d v="2016-07-21T17:30:00"/>
    <b v="0"/>
    <n v="86"/>
    <b v="0"/>
    <s v="technology/wearables"/>
    <n v="0.25976666666666665"/>
    <n v="90.616279069767444"/>
    <x v="2"/>
    <s v="wearables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d v="2014-12-04T10:58:54"/>
    <b v="0"/>
    <n v="356"/>
    <b v="0"/>
    <s v="technology/wearables"/>
    <n v="0.65246363636363636"/>
    <n v="201.60393258426967"/>
    <x v="2"/>
    <s v="wearables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d v="2016-02-17T12:04:39"/>
    <b v="0"/>
    <n v="45"/>
    <b v="0"/>
    <s v="technology/wearables"/>
    <n v="0.11514000000000001"/>
    <n v="127.93333333333334"/>
    <x v="2"/>
    <s v="wearables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d v="2016-10-08T14:43:32"/>
    <b v="0"/>
    <n v="38"/>
    <b v="0"/>
    <s v="technology/wearables"/>
    <n v="0.11360000000000001"/>
    <n v="29.894736842105264"/>
    <x v="2"/>
    <s v="wearables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d v="2015-10-15T21:11:08"/>
    <b v="0"/>
    <n v="35"/>
    <b v="0"/>
    <s v="technology/wearables"/>
    <n v="1.1199130434782609"/>
    <n v="367.97142857142859"/>
    <x v="2"/>
    <s v="wearables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d v="2016-08-19T16:00:50"/>
    <b v="0"/>
    <n v="24"/>
    <b v="0"/>
    <s v="technology/wearables"/>
    <n v="0.155"/>
    <n v="129.16666666666666"/>
    <x v="2"/>
    <s v="wearables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d v="2016-11-30T20:15:19"/>
    <b v="0"/>
    <n v="100"/>
    <b v="0"/>
    <s v="technology/wearables"/>
    <n v="0.32028000000000001"/>
    <n v="800.7"/>
    <x v="2"/>
    <s v="wearables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d v="2015-04-18T16:52:02"/>
    <b v="0"/>
    <n v="1"/>
    <b v="0"/>
    <s v="technology/wearables"/>
    <n v="6.0869565217391303E-3"/>
    <n v="28"/>
    <x v="2"/>
    <s v="wearables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d v="2016-03-03T17:01:54"/>
    <b v="0"/>
    <n v="122"/>
    <b v="0"/>
    <s v="technology/wearables"/>
    <n v="0.31114999999999998"/>
    <n v="102.01639344262296"/>
    <x v="2"/>
    <s v="wearables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d v="2016-10-21T16:04:20"/>
    <b v="0"/>
    <n v="11"/>
    <b v="0"/>
    <s v="technology/wearables"/>
    <n v="1.1266666666666666E-2"/>
    <n v="184.36363636363637"/>
    <x v="2"/>
    <s v="wearables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d v="2015-11-06T01:00:00"/>
    <b v="0"/>
    <n v="248"/>
    <b v="0"/>
    <s v="technology/wearables"/>
    <n v="0.40404000000000001"/>
    <n v="162.91935483870967"/>
    <x v="2"/>
    <s v="wearables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d v="2016-02-28T23:05:09"/>
    <b v="0"/>
    <n v="1"/>
    <b v="0"/>
    <s v="technology/wearables"/>
    <n v="1.3333333333333333E-5"/>
    <n v="1"/>
    <x v="2"/>
    <s v="wearables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d v="2016-07-21T14:00:00"/>
    <b v="0"/>
    <n v="19"/>
    <b v="0"/>
    <s v="technology/wearables"/>
    <n v="5.7334999999999997E-2"/>
    <n v="603.52631578947364"/>
    <x v="2"/>
    <s v="wearables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4-12-12T01:02:52"/>
    <d v="2015-01-11T01:02:52"/>
    <b v="0"/>
    <n v="135"/>
    <b v="0"/>
    <s v="technology/wearables"/>
    <n v="0.15325"/>
    <n v="45.407407407407405"/>
    <x v="2"/>
    <s v="wearables"/>
    <x v="1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d v="2014-07-11T16:00:00"/>
    <b v="0"/>
    <n v="9"/>
    <b v="0"/>
    <s v="technology/wearables"/>
    <n v="0.15103448275862069"/>
    <n v="97.333333333333329"/>
    <x v="2"/>
    <s v="wearables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d v="2016-12-30T23:00:00"/>
    <b v="0"/>
    <n v="3"/>
    <b v="0"/>
    <s v="technology/wearables"/>
    <n v="5.0299999999999997E-3"/>
    <n v="167.66666666666666"/>
    <x v="2"/>
    <s v="wearables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d v="2016-12-23T17:58:57"/>
    <b v="0"/>
    <n v="7"/>
    <b v="0"/>
    <s v="technology/wearables"/>
    <n v="1.3028138528138528E-2"/>
    <n v="859.85714285714289"/>
    <x v="2"/>
    <s v="wearables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d v="2015-05-21T15:45:25"/>
    <b v="0"/>
    <n v="4"/>
    <b v="0"/>
    <s v="technology/wearables"/>
    <n v="3.0285714285714286E-3"/>
    <n v="26.5"/>
    <x v="2"/>
    <s v="wearables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d v="2016-04-26T06:55:00"/>
    <b v="0"/>
    <n v="44"/>
    <b v="0"/>
    <s v="technology/wearables"/>
    <n v="8.8800000000000004E-2"/>
    <n v="30.272727272727273"/>
    <x v="2"/>
    <s v="wearables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d v="2016-10-13T15:12:32"/>
    <b v="0"/>
    <n v="90"/>
    <b v="0"/>
    <s v="technology/wearables"/>
    <n v="9.8400000000000001E-2"/>
    <n v="54.666666666666664"/>
    <x v="2"/>
    <s v="wearables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d v="2016-12-30T02:03:55"/>
    <b v="0"/>
    <n v="8"/>
    <b v="0"/>
    <s v="technology/wearables"/>
    <n v="2.4299999999999999E-2"/>
    <n v="60.75"/>
    <x v="2"/>
    <s v="wearables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d v="2015-01-15T19:00:28"/>
    <b v="0"/>
    <n v="11"/>
    <b v="0"/>
    <s v="technology/wearables"/>
    <n v="1.1299999999999999E-2"/>
    <n v="102.72727272727273"/>
    <x v="2"/>
    <s v="wearables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d v="2015-05-29T16:17:15"/>
    <b v="0"/>
    <n v="41"/>
    <b v="0"/>
    <s v="technology/wearables"/>
    <n v="3.5520833333333335E-2"/>
    <n v="41.585365853658537"/>
    <x v="2"/>
    <s v="wearables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d v="2016-10-14T15:25:34"/>
    <b v="0"/>
    <n v="15"/>
    <b v="0"/>
    <s v="technology/wearables"/>
    <n v="2.3306666666666667E-2"/>
    <n v="116.53333333333333"/>
    <x v="2"/>
    <s v="wearables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d v="2014-12-02T06:19:05"/>
    <b v="0"/>
    <n v="9"/>
    <b v="0"/>
    <s v="technology/wearables"/>
    <n v="8.1600000000000006E-3"/>
    <n v="45.333333333333336"/>
    <x v="2"/>
    <s v="wearables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d v="2016-07-02T04:00:00"/>
    <b v="0"/>
    <n v="50"/>
    <b v="0"/>
    <s v="technology/wearables"/>
    <n v="0.22494285714285714"/>
    <n v="157.46"/>
    <x v="2"/>
    <s v="wearables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d v="2016-08-17T12:05:54"/>
    <b v="0"/>
    <n v="34"/>
    <b v="0"/>
    <s v="technology/wearables"/>
    <n v="1.3668E-2"/>
    <n v="100.5"/>
    <x v="2"/>
    <s v="wearables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d v="2017-01-27T01:26:48"/>
    <b v="0"/>
    <n v="0"/>
    <b v="0"/>
    <s v="technology/wearables"/>
    <n v="0"/>
    <e v="#DIV/0!"/>
    <x v="2"/>
    <s v="wearables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d v="2014-07-16T02:33:45"/>
    <b v="0"/>
    <n v="0"/>
    <b v="0"/>
    <s v="technology/wearables"/>
    <n v="0"/>
    <e v="#DIV/0!"/>
    <x v="2"/>
    <s v="wearables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d v="2016-03-11T18:34:47"/>
    <b v="0"/>
    <n v="276"/>
    <b v="0"/>
    <s v="technology/wearables"/>
    <n v="0.10754135338345865"/>
    <n v="51.822463768115945"/>
    <x v="2"/>
    <s v="wearables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d v="2015-12-05T22:28:22"/>
    <b v="0"/>
    <n v="16"/>
    <b v="0"/>
    <s v="technology/wearables"/>
    <n v="0.1976"/>
    <n v="308.75"/>
    <x v="2"/>
    <s v="wearables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d v="2014-12-17T20:43:48"/>
    <b v="0"/>
    <n v="224"/>
    <b v="0"/>
    <s v="technology/wearables"/>
    <n v="0.84946999999999995"/>
    <n v="379.22767857142856"/>
    <x v="2"/>
    <s v="wearables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d v="2017-03-03T13:51:19"/>
    <b v="0"/>
    <n v="140"/>
    <b v="0"/>
    <s v="technology/wearables"/>
    <n v="0.49381999999999998"/>
    <n v="176.36428571428573"/>
    <x v="2"/>
    <s v="wearables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d v="2015-08-02T19:17:13"/>
    <b v="0"/>
    <n v="15"/>
    <b v="0"/>
    <s v="technology/wearables"/>
    <n v="3.3033333333333331E-2"/>
    <n v="66.066666666666663"/>
    <x v="2"/>
    <s v="wearables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d v="2014-12-08T16:31:55"/>
    <b v="0"/>
    <n v="37"/>
    <b v="0"/>
    <s v="technology/wearables"/>
    <n v="6.6339999999999996E-2"/>
    <n v="89.648648648648646"/>
    <x v="2"/>
    <s v="wearables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d v="2014-08-15T14:17:33"/>
    <b v="0"/>
    <n v="0"/>
    <b v="0"/>
    <s v="technology/wearables"/>
    <n v="0"/>
    <e v="#DIV/0!"/>
    <x v="2"/>
    <s v="wearables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d v="2016-10-01T14:58:37"/>
    <b v="0"/>
    <n v="46"/>
    <b v="0"/>
    <s v="technology/wearables"/>
    <n v="0.7036"/>
    <n v="382.39130434782606"/>
    <x v="2"/>
    <s v="wearables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d v="2015-07-17T19:35:39"/>
    <b v="0"/>
    <n v="1"/>
    <b v="0"/>
    <s v="technology/wearables"/>
    <n v="2E-3"/>
    <n v="100"/>
    <x v="2"/>
    <s v="wearables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d v="2016-08-19T03:59:00"/>
    <b v="0"/>
    <n v="323"/>
    <b v="0"/>
    <s v="technology/wearables"/>
    <n v="1.02298"/>
    <n v="158.35603715170279"/>
    <x v="2"/>
    <s v="wearables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d v="2016-06-30T18:57:19"/>
    <b v="0"/>
    <n v="139"/>
    <b v="1"/>
    <s v="publishing/nonfiction"/>
    <n v="3.7773333333333334"/>
    <n v="40.762589928057551"/>
    <x v="3"/>
    <s v="nonfiction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d v="2014-07-14T19:32:39"/>
    <b v="0"/>
    <n v="7"/>
    <b v="1"/>
    <s v="publishing/nonfiction"/>
    <n v="1.25"/>
    <n v="53.571428571428569"/>
    <x v="3"/>
    <s v="nonfiction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d v="2013-06-27T01:49:11"/>
    <b v="0"/>
    <n v="149"/>
    <b v="1"/>
    <s v="publishing/nonfiction"/>
    <n v="1.473265306122449"/>
    <n v="48.449664429530202"/>
    <x v="3"/>
    <s v="nonfiction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d v="2015-03-07T15:18:45"/>
    <b v="0"/>
    <n v="31"/>
    <b v="1"/>
    <s v="publishing/nonfiction"/>
    <n v="1.022"/>
    <n v="82.41935483870968"/>
    <x v="3"/>
    <s v="nonfiction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d v="2014-12-18T12:08:53"/>
    <b v="0"/>
    <n v="26"/>
    <b v="1"/>
    <s v="publishing/nonfiction"/>
    <n v="1.018723404255319"/>
    <n v="230.19230769230768"/>
    <x v="3"/>
    <s v="nonfiction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d v="2015-12-16T06:59:00"/>
    <b v="0"/>
    <n v="172"/>
    <b v="1"/>
    <s v="publishing/nonfiction"/>
    <n v="2.0419999999999998"/>
    <n v="59.360465116279073"/>
    <x v="3"/>
    <s v="nonfiction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d v="2015-12-26T00:18:54"/>
    <b v="0"/>
    <n v="78"/>
    <b v="1"/>
    <s v="publishing/nonfiction"/>
    <n v="1.0405"/>
    <n v="66.698717948717942"/>
    <x v="3"/>
    <s v="nonfiction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d v="2016-02-12T17:45:44"/>
    <b v="0"/>
    <n v="120"/>
    <b v="1"/>
    <s v="publishing/nonfiction"/>
    <n v="1.0126500000000001"/>
    <n v="168.77500000000001"/>
    <x v="3"/>
    <s v="nonfiction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d v="2015-09-05T03:59:00"/>
    <b v="0"/>
    <n v="227"/>
    <b v="1"/>
    <s v="publishing/nonfiction"/>
    <n v="1.3613999999999999"/>
    <n v="59.973568281938327"/>
    <x v="3"/>
    <s v="nonfiction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d v="2013-03-11T00:00:00"/>
    <b v="0"/>
    <n v="42"/>
    <b v="1"/>
    <s v="publishing/nonfiction"/>
    <n v="1.3360000000000001"/>
    <n v="31.80952380952381"/>
    <x v="3"/>
    <s v="nonfiction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d v="2016-06-11T19:22:59"/>
    <b v="0"/>
    <n v="64"/>
    <b v="1"/>
    <s v="publishing/nonfiction"/>
    <n v="1.3025"/>
    <n v="24.421875"/>
    <x v="3"/>
    <s v="nonfiction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d v="2012-11-30T10:00:00"/>
    <b v="0"/>
    <n v="121"/>
    <b v="1"/>
    <s v="publishing/nonfiction"/>
    <n v="1.2267999999999999"/>
    <n v="25.347107438016529"/>
    <x v="3"/>
    <s v="nonfiction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d v="2013-07-05T00:56:00"/>
    <b v="0"/>
    <n v="87"/>
    <b v="1"/>
    <s v="publishing/nonfiction"/>
    <n v="1.8281058823529412"/>
    <n v="71.443218390804603"/>
    <x v="3"/>
    <s v="nonfiction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d v="2013-03-01T05:59:00"/>
    <b v="0"/>
    <n v="65"/>
    <b v="1"/>
    <s v="publishing/nonfiction"/>
    <n v="1.2529999999999999"/>
    <n v="38.553846153846152"/>
    <x v="3"/>
    <s v="nonfiction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d v="2011-06-25T13:42:03"/>
    <b v="0"/>
    <n v="49"/>
    <b v="1"/>
    <s v="publishing/nonfiction"/>
    <n v="1.1166666666666667"/>
    <n v="68.367346938775512"/>
    <x v="3"/>
    <s v="nonfiction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d v="2011-07-06T19:33:10"/>
    <b v="0"/>
    <n v="19"/>
    <b v="1"/>
    <s v="publishing/nonfiction"/>
    <n v="1.1575757575757575"/>
    <n v="40.210526315789473"/>
    <x v="3"/>
    <s v="nonfiction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d v="2012-08-02T21:37:00"/>
    <b v="0"/>
    <n v="81"/>
    <b v="1"/>
    <s v="publishing/nonfiction"/>
    <n v="1.732"/>
    <n v="32.074074074074076"/>
    <x v="3"/>
    <s v="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d v="2014-06-21T17:12:52"/>
    <b v="0"/>
    <n v="264"/>
    <b v="1"/>
    <s v="publishing/nonfiction"/>
    <n v="1.2598333333333334"/>
    <n v="28.632575757575758"/>
    <x v="3"/>
    <s v="nonfiction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d v="2013-09-07T22:25:31"/>
    <b v="0"/>
    <n v="25"/>
    <b v="1"/>
    <s v="publishing/nonfiction"/>
    <n v="1.091"/>
    <n v="43.64"/>
    <x v="3"/>
    <s v="nonfiction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d v="2016-02-15T07:59:00"/>
    <b v="0"/>
    <n v="5"/>
    <b v="1"/>
    <s v="publishing/nonfiction"/>
    <n v="1"/>
    <n v="40"/>
    <x v="3"/>
    <s v="nonfiction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d v="2015-01-07T16:41:46"/>
    <b v="0"/>
    <n v="144"/>
    <b v="1"/>
    <s v="music/rock"/>
    <n v="1.1864285714285714"/>
    <n v="346.04166666666669"/>
    <x v="4"/>
    <s v="rock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d v="2015-03-16T16:35:52"/>
    <b v="0"/>
    <n v="92"/>
    <b v="1"/>
    <s v="music/rock"/>
    <n v="1.0026666666666666"/>
    <n v="81.739130434782609"/>
    <x v="4"/>
    <s v="rock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d v="2014-11-27T00:54:23"/>
    <b v="0"/>
    <n v="147"/>
    <b v="1"/>
    <s v="music/rock"/>
    <n v="1.2648920000000001"/>
    <n v="64.535306122448986"/>
    <x v="4"/>
    <s v="rock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d v="2015-11-14T01:04:10"/>
    <b v="0"/>
    <n v="90"/>
    <b v="1"/>
    <s v="music/rock"/>
    <n v="1.1426000000000001"/>
    <n v="63.477777777777774"/>
    <x v="4"/>
    <s v="rock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d v="2015-06-15T04:34:54"/>
    <b v="0"/>
    <n v="87"/>
    <b v="1"/>
    <s v="music/rock"/>
    <n v="1.107"/>
    <n v="63.620689655172413"/>
    <x v="4"/>
    <s v="rock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d v="2014-04-11T14:15:46"/>
    <b v="0"/>
    <n v="406"/>
    <b v="1"/>
    <s v="music/rock"/>
    <n v="1.0534805315203954"/>
    <n v="83.967068965517228"/>
    <x v="4"/>
    <s v="rock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d v="2013-10-16T00:04:50"/>
    <b v="0"/>
    <n v="20"/>
    <b v="1"/>
    <s v="music/rock"/>
    <n v="1.0366666666666666"/>
    <n v="77.75"/>
    <x v="4"/>
    <s v="rock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d v="2015-05-07T18:12:22"/>
    <b v="0"/>
    <n v="70"/>
    <b v="1"/>
    <s v="music/rock"/>
    <n v="1.0708672667523933"/>
    <n v="107.07142857142857"/>
    <x v="4"/>
    <s v="rock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d v="2012-07-12T17:45:32"/>
    <b v="0"/>
    <n v="16"/>
    <b v="1"/>
    <s v="music/rock"/>
    <n v="1.24"/>
    <n v="38.75"/>
    <x v="4"/>
    <s v="rock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d v="2016-12-30T22:50:33"/>
    <b v="0"/>
    <n v="52"/>
    <b v="1"/>
    <s v="music/rock"/>
    <n v="1.0501"/>
    <n v="201.94230769230768"/>
    <x v="4"/>
    <s v="rock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d v="2016-03-25T02:53:08"/>
    <b v="0"/>
    <n v="66"/>
    <b v="1"/>
    <s v="music/rock"/>
    <n v="1.8946666666666667"/>
    <n v="43.060606060606062"/>
    <x v="4"/>
    <s v="rock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d v="2017-01-15T01:35:19"/>
    <b v="0"/>
    <n v="109"/>
    <b v="1"/>
    <s v="music/rock"/>
    <n v="1.7132499999999999"/>
    <n v="62.871559633027523"/>
    <x v="4"/>
    <s v="rock"/>
    <x v="11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d v="2016-12-03T17:03:26"/>
    <b v="0"/>
    <n v="168"/>
    <b v="1"/>
    <s v="music/rock"/>
    <n v="2.5248648648648651"/>
    <n v="55.607142857142854"/>
    <x v="4"/>
    <s v="rock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d v="2017-02-03T04:11:00"/>
    <b v="0"/>
    <n v="31"/>
    <b v="1"/>
    <s v="music/rock"/>
    <n v="1.1615384615384616"/>
    <n v="48.70967741935484"/>
    <x v="4"/>
    <s v="rock"/>
    <x v="1"/>
    <x v="1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d v="2016-08-01T18:13:30"/>
    <b v="0"/>
    <n v="133"/>
    <b v="1"/>
    <s v="music/rock"/>
    <n v="2.0335000000000001"/>
    <n v="30.578947368421051"/>
    <x v="4"/>
    <s v="rock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d v="2015-06-05T11:47:56"/>
    <b v="0"/>
    <n v="151"/>
    <b v="1"/>
    <s v="music/rock"/>
    <n v="1.1160000000000001"/>
    <n v="73.907284768211923"/>
    <x v="4"/>
    <s v="rock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d v="2015-06-09T02:00:00"/>
    <b v="0"/>
    <n v="5"/>
    <b v="1"/>
    <s v="music/rock"/>
    <n v="4.24"/>
    <n v="21.2"/>
    <x v="4"/>
    <s v="rock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d v="2016-12-29T05:08:45"/>
    <b v="0"/>
    <n v="73"/>
    <b v="1"/>
    <s v="music/rock"/>
    <n v="1.071"/>
    <n v="73.356164383561648"/>
    <x v="4"/>
    <s v="rock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d v="2013-05-06T19:12:16"/>
    <b v="0"/>
    <n v="148"/>
    <b v="1"/>
    <s v="music/rock"/>
    <n v="1.043625"/>
    <n v="56.412162162162161"/>
    <x v="4"/>
    <s v="rock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d v="2016-12-23T01:47:58"/>
    <b v="0"/>
    <n v="93"/>
    <b v="1"/>
    <s v="music/rock"/>
    <n v="2.124090909090909"/>
    <n v="50.247311827956992"/>
    <x v="4"/>
    <s v="rock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d v="2015-07-05T17:38:42"/>
    <b v="0"/>
    <n v="63"/>
    <b v="1"/>
    <s v="music/rock"/>
    <n v="1.2408571428571429"/>
    <n v="68.936507936507937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d v="2016-04-29T12:11:00"/>
    <b v="0"/>
    <n v="134"/>
    <b v="1"/>
    <s v="music/rock"/>
    <n v="1.10406125"/>
    <n v="65.914104477611943"/>
    <x v="4"/>
    <s v="rock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d v="2015-07-29T15:31:29"/>
    <b v="0"/>
    <n v="14"/>
    <b v="1"/>
    <s v="music/rock"/>
    <n v="2.1875"/>
    <n v="62.5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d v="2015-06-03T04:30:00"/>
    <b v="0"/>
    <n v="78"/>
    <b v="1"/>
    <s v="music/rock"/>
    <n v="1.36625"/>
    <n v="70.064102564102569"/>
    <x v="4"/>
    <s v="rock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d v="2016-10-17T16:14:00"/>
    <b v="0"/>
    <n v="112"/>
    <b v="1"/>
    <s v="music/rock"/>
    <n v="1.348074"/>
    <n v="60.181874999999998"/>
    <x v="4"/>
    <s v="rock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d v="2016-08-13T11:32:37"/>
    <b v="0"/>
    <n v="34"/>
    <b v="1"/>
    <s v="music/rock"/>
    <n v="1.454"/>
    <n v="21.382352941176471"/>
    <x v="4"/>
    <s v="rock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d v="2015-04-27T17:12:00"/>
    <b v="0"/>
    <n v="19"/>
    <b v="1"/>
    <s v="music/rock"/>
    <n v="1.0910714285714285"/>
    <n v="160.78947368421052"/>
    <x v="4"/>
    <s v="rock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d v="2015-08-22T04:59:00"/>
    <b v="0"/>
    <n v="13"/>
    <b v="1"/>
    <s v="music/rock"/>
    <n v="1.1020000000000001"/>
    <n v="42.384615384615387"/>
    <x v="4"/>
    <s v="rock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d v="2016-03-03T03:43:06"/>
    <b v="0"/>
    <n v="104"/>
    <b v="1"/>
    <s v="music/rock"/>
    <n v="1.1364000000000001"/>
    <n v="27.317307692307693"/>
    <x v="4"/>
    <s v="rock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d v="2016-08-01T16:22:03"/>
    <b v="0"/>
    <n v="52"/>
    <b v="1"/>
    <s v="music/rock"/>
    <n v="1.0235000000000001"/>
    <n v="196.82692307692307"/>
    <x v="4"/>
    <s v="rock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d v="2017-03-01T03:00:00"/>
    <b v="0"/>
    <n v="17"/>
    <b v="1"/>
    <s v="music/rock"/>
    <n v="1.2213333333333334"/>
    <n v="53.882352941176471"/>
    <x v="4"/>
    <s v="rock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d v="2017-01-14T21:48:01"/>
    <b v="0"/>
    <n v="82"/>
    <b v="1"/>
    <s v="music/rock"/>
    <n v="1.1188571428571428"/>
    <n v="47.756097560975611"/>
    <x v="4"/>
    <s v="rock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d v="2015-02-13T23:58:02"/>
    <b v="0"/>
    <n v="73"/>
    <b v="1"/>
    <s v="music/rock"/>
    <n v="1.073"/>
    <n v="88.191780821917803"/>
    <x v="4"/>
    <s v="rock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d v="2016-10-27T21:19:00"/>
    <b v="0"/>
    <n v="158"/>
    <b v="1"/>
    <s v="music/rock"/>
    <n v="1.1385000000000001"/>
    <n v="72.056962025316452"/>
    <x v="4"/>
    <s v="rock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d v="2016-07-05T20:58:54"/>
    <b v="0"/>
    <n v="65"/>
    <b v="1"/>
    <s v="music/rock"/>
    <n v="1.0968181818181819"/>
    <n v="74.246153846153845"/>
    <x v="4"/>
    <s v="rock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d v="2014-10-07T00:06:13"/>
    <b v="0"/>
    <n v="184"/>
    <b v="1"/>
    <s v="music/rock"/>
    <n v="1.2614444444444444"/>
    <n v="61.701086956521742"/>
    <x v="4"/>
    <s v="rock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d v="2016-06-12T05:30:00"/>
    <b v="0"/>
    <n v="34"/>
    <b v="1"/>
    <s v="music/rock"/>
    <n v="1.6742857142857144"/>
    <n v="17.235294117647058"/>
    <x v="4"/>
    <s v="rock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d v="2013-05-26T23:54:34"/>
    <b v="0"/>
    <n v="240"/>
    <b v="1"/>
    <s v="music/rock"/>
    <n v="4.9652000000000003"/>
    <n v="51.720833333333331"/>
    <x v="4"/>
    <s v="rock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d v="2015-05-01T00:16:51"/>
    <b v="0"/>
    <n v="113"/>
    <b v="1"/>
    <s v="music/rock"/>
    <n v="1.0915999999999999"/>
    <n v="24.150442477876105"/>
    <x v="4"/>
    <s v="rock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d v="2013-07-26T01:30:35"/>
    <b v="0"/>
    <n v="66"/>
    <b v="1"/>
    <s v="music/rock"/>
    <n v="1.0257499999999999"/>
    <n v="62.166666666666664"/>
    <x v="4"/>
    <s v="rock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d v="2015-02-22T12:14:45"/>
    <b v="1"/>
    <n v="5"/>
    <b v="0"/>
    <s v="publishing/translations"/>
    <n v="1.6620689655172414E-2"/>
    <n v="48.2"/>
    <x v="3"/>
    <s v="translations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d v="2014-11-28T17:20:01"/>
    <b v="1"/>
    <n v="17"/>
    <b v="0"/>
    <s v="publishing/translations"/>
    <n v="4.1999999999999997E-3"/>
    <n v="6.1764705882352944"/>
    <x v="3"/>
    <s v="translations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d v="2015-12-12T10:00:00"/>
    <b v="0"/>
    <n v="3"/>
    <b v="0"/>
    <s v="publishing/translations"/>
    <n v="1.25E-3"/>
    <n v="5"/>
    <x v="3"/>
    <s v="translations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d v="2014-08-12T12:52:58"/>
    <b v="0"/>
    <n v="2"/>
    <b v="0"/>
    <s v="publishing/translations"/>
    <n v="5.0000000000000001E-3"/>
    <n v="7.5"/>
    <x v="3"/>
    <s v="translations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d v="2015-11-13T21:55:56"/>
    <b v="0"/>
    <n v="6"/>
    <b v="0"/>
    <s v="publishing/translations"/>
    <n v="7.1999999999999995E-2"/>
    <n v="12"/>
    <x v="3"/>
    <s v="translations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d v="2015-01-01T04:12:15"/>
    <b v="0"/>
    <n v="0"/>
    <b v="0"/>
    <s v="publishing/translations"/>
    <n v="0"/>
    <e v="#DIV/0!"/>
    <x v="3"/>
    <s v="translations"/>
    <x v="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d v="2016-06-03T07:38:40"/>
    <b v="0"/>
    <n v="1"/>
    <b v="0"/>
    <s v="publishing/translations"/>
    <n v="1.6666666666666666E-4"/>
    <n v="1"/>
    <x v="3"/>
    <s v="translations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d v="2015-02-06T01:25:00"/>
    <b v="0"/>
    <n v="3"/>
    <b v="0"/>
    <s v="publishing/translations"/>
    <n v="2.3333333333333335E-3"/>
    <n v="2.3333333333333335"/>
    <x v="3"/>
    <s v="translations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d v="2014-12-04T01:31:39"/>
    <b v="0"/>
    <n v="13"/>
    <b v="0"/>
    <s v="publishing/translations"/>
    <n v="4.5714285714285714E-2"/>
    <n v="24.615384615384617"/>
    <x v="3"/>
    <s v="translations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d v="2016-02-20T10:29:30"/>
    <b v="0"/>
    <n v="1"/>
    <b v="0"/>
    <s v="publishing/translations"/>
    <n v="0.05"/>
    <n v="100"/>
    <x v="3"/>
    <s v="translations"/>
    <x v="1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d v="2017-01-03T06:04:27"/>
    <b v="0"/>
    <n v="1"/>
    <b v="0"/>
    <s v="publishing/translations"/>
    <n v="2E-3"/>
    <n v="1"/>
    <x v="3"/>
    <s v="translations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d v="2015-08-16T16:13:11"/>
    <b v="0"/>
    <n v="9"/>
    <b v="0"/>
    <s v="publishing/translations"/>
    <n v="0.18181818181818182"/>
    <n v="88.888888888888886"/>
    <x v="3"/>
    <s v="translations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d v="2015-11-21T23:13:39"/>
    <b v="0"/>
    <n v="0"/>
    <b v="0"/>
    <s v="publishing/translations"/>
    <n v="0"/>
    <e v="#DIV/0!"/>
    <x v="3"/>
    <s v="translations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d v="2015-09-15T11:11:00"/>
    <b v="0"/>
    <n v="2"/>
    <b v="0"/>
    <s v="publishing/translations"/>
    <n v="1.2222222222222223E-2"/>
    <n v="27.5"/>
    <x v="3"/>
    <s v="translations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1-26T10:57:14"/>
    <d v="2016-02-25T10:57:14"/>
    <b v="0"/>
    <n v="1"/>
    <b v="0"/>
    <s v="publishing/translations"/>
    <n v="2E-3"/>
    <n v="6"/>
    <x v="3"/>
    <s v="translations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d v="2016-10-09T10:56:59"/>
    <b v="0"/>
    <n v="10"/>
    <b v="0"/>
    <s v="publishing/translations"/>
    <n v="7.0634920634920634E-2"/>
    <n v="44.5"/>
    <x v="3"/>
    <s v="translations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d v="2016-06-28T16:01:26"/>
    <b v="0"/>
    <n v="3"/>
    <b v="0"/>
    <s v="publishing/translations"/>
    <n v="2.7272727272727271E-2"/>
    <n v="1"/>
    <x v="3"/>
    <s v="translations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d v="2015-02-08T21:58:29"/>
    <b v="0"/>
    <n v="2"/>
    <b v="0"/>
    <s v="publishing/translations"/>
    <n v="1E-3"/>
    <n v="100"/>
    <x v="3"/>
    <s v="translations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d v="2016-09-21T05:45:04"/>
    <b v="0"/>
    <n v="2"/>
    <b v="0"/>
    <s v="publishing/translations"/>
    <n v="1.0399999999999999E-3"/>
    <n v="13"/>
    <x v="3"/>
    <s v="translations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d v="2016-01-01T08:38:51"/>
    <b v="0"/>
    <n v="1"/>
    <b v="0"/>
    <s v="publishing/translations"/>
    <n v="3.3333333333333335E-3"/>
    <n v="100"/>
    <x v="3"/>
    <s v="translations"/>
    <x v="1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d v="2016-11-15T18:13:22"/>
    <b v="0"/>
    <n v="14"/>
    <b v="0"/>
    <s v="publishing/translations"/>
    <n v="0.2036"/>
    <n v="109.07142857142857"/>
    <x v="3"/>
    <s v="translations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d v="2015-04-29T03:09:19"/>
    <b v="0"/>
    <n v="0"/>
    <b v="0"/>
    <s v="publishing/translations"/>
    <n v="0"/>
    <e v="#DIV/0!"/>
    <x v="3"/>
    <s v="translations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d v="2015-08-24T09:22:00"/>
    <b v="0"/>
    <n v="0"/>
    <b v="0"/>
    <s v="publishing/translations"/>
    <n v="0"/>
    <e v="#DIV/0!"/>
    <x v="3"/>
    <s v="translations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8-19T20:26:25"/>
    <d v="2016-09-18T20:26:25"/>
    <b v="0"/>
    <n v="4"/>
    <b v="0"/>
    <s v="publishing/translations"/>
    <n v="8.3799999999999999E-2"/>
    <n v="104.75"/>
    <x v="3"/>
    <s v="translations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d v="2016-04-02T08:06:57"/>
    <b v="0"/>
    <n v="3"/>
    <b v="0"/>
    <s v="publishing/translations"/>
    <n v="4.4999999999999998E-2"/>
    <n v="15"/>
    <x v="3"/>
    <s v="translations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d v="2015-04-10T01:27:22"/>
    <b v="0"/>
    <n v="0"/>
    <b v="0"/>
    <s v="publishing/translations"/>
    <n v="0"/>
    <e v="#DIV/0!"/>
    <x v="3"/>
    <s v="translations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d v="2014-12-19T19:31:28"/>
    <b v="0"/>
    <n v="5"/>
    <b v="0"/>
    <s v="publishing/translations"/>
    <n v="8.0600000000000005E-2"/>
    <n v="80.599999999999994"/>
    <x v="3"/>
    <s v="translations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d v="2015-11-26T06:03:36"/>
    <b v="0"/>
    <n v="47"/>
    <b v="0"/>
    <s v="publishing/translations"/>
    <n v="0.31947058823529412"/>
    <n v="115.55319148936171"/>
    <x v="3"/>
    <s v="translations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d v="2015-07-20T18:43:48"/>
    <b v="0"/>
    <n v="0"/>
    <b v="0"/>
    <s v="publishing/translations"/>
    <n v="0"/>
    <e v="#DIV/0!"/>
    <x v="3"/>
    <s v="translations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d v="2016-12-10T11:00:00"/>
    <b v="0"/>
    <n v="10"/>
    <b v="0"/>
    <s v="publishing/translations"/>
    <n v="6.7083333333333328E-2"/>
    <n v="80.5"/>
    <x v="3"/>
    <s v="translations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d v="2015-06-08T15:00:00"/>
    <b v="0"/>
    <n v="11"/>
    <b v="0"/>
    <s v="publishing/translations"/>
    <n v="9.987804878048781E-2"/>
    <n v="744.5454545454545"/>
    <x v="3"/>
    <s v="translations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d v="2015-10-11T18:43:40"/>
    <b v="0"/>
    <n v="2"/>
    <b v="0"/>
    <s v="publishing/translations"/>
    <n v="1E-3"/>
    <n v="7.5"/>
    <x v="3"/>
    <s v="translations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d v="2016-02-21T08:24:17"/>
    <b v="0"/>
    <n v="2"/>
    <b v="0"/>
    <s v="publishing/translations"/>
    <n v="7.7000000000000002E-3"/>
    <n v="38.5"/>
    <x v="3"/>
    <s v="translations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d v="2014-07-13T04:59:00"/>
    <b v="0"/>
    <n v="22"/>
    <b v="0"/>
    <s v="publishing/translations"/>
    <n v="0.26900000000000002"/>
    <n v="36.68181818181818"/>
    <x v="3"/>
    <s v="translations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d v="2016-04-27T13:55:00"/>
    <b v="0"/>
    <n v="8"/>
    <b v="0"/>
    <s v="publishing/translations"/>
    <n v="0.03"/>
    <n v="75"/>
    <x v="3"/>
    <s v="translations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d v="2015-03-07T19:55:01"/>
    <b v="0"/>
    <n v="6"/>
    <b v="0"/>
    <s v="publishing/translations"/>
    <n v="6.6055045871559637E-2"/>
    <n v="30"/>
    <x v="3"/>
    <s v="translations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d v="2016-05-26T17:57:43"/>
    <b v="0"/>
    <n v="1"/>
    <b v="0"/>
    <s v="publishing/translations"/>
    <n v="7.6923076923076926E-5"/>
    <n v="1"/>
    <x v="3"/>
    <s v="translations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d v="2015-09-11T18:22:49"/>
    <b v="0"/>
    <n v="3"/>
    <b v="0"/>
    <s v="publishing/translations"/>
    <n v="1.1222222222222222E-2"/>
    <n v="673.33333333333337"/>
    <x v="3"/>
    <s v="translations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d v="2016-05-25T15:29:18"/>
    <b v="0"/>
    <n v="0"/>
    <b v="0"/>
    <s v="publishing/translations"/>
    <n v="0"/>
    <e v="#DIV/0!"/>
    <x v="3"/>
    <s v="translations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6-12-03T22:13:29"/>
    <d v="2017-01-02T22:13:29"/>
    <b v="0"/>
    <n v="0"/>
    <b v="0"/>
    <s v="publishing/translations"/>
    <n v="0"/>
    <e v="#DIV/0!"/>
    <x v="3"/>
    <s v="translations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d v="2015-09-12T20:57:42"/>
    <b v="0"/>
    <n v="0"/>
    <b v="0"/>
    <s v="publishing/translations"/>
    <n v="0"/>
    <e v="#DIV/0!"/>
    <x v="3"/>
    <s v="translations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d v="2015-06-14T13:00:55"/>
    <b v="0"/>
    <n v="0"/>
    <b v="0"/>
    <s v="publishing/translations"/>
    <n v="0"/>
    <e v="#DIV/0!"/>
    <x v="3"/>
    <s v="translations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d v="2016-04-21T10:44:38"/>
    <b v="0"/>
    <n v="0"/>
    <b v="0"/>
    <s v="publishing/translations"/>
    <n v="0"/>
    <e v="#DIV/0!"/>
    <x v="3"/>
    <s v="translations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d v="2016-07-08T17:32:14"/>
    <b v="0"/>
    <n v="3"/>
    <b v="0"/>
    <s v="publishing/translations"/>
    <n v="1.4999999999999999E-4"/>
    <n v="25"/>
    <x v="3"/>
    <s v="translations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4-21T22:28:38"/>
    <d v="2015-05-22T05:25:00"/>
    <b v="0"/>
    <n v="0"/>
    <b v="0"/>
    <s v="publishing/translations"/>
    <n v="0"/>
    <e v="#DIV/0!"/>
    <x v="3"/>
    <s v="translations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d v="2015-05-10T19:28:25"/>
    <b v="0"/>
    <n v="0"/>
    <b v="0"/>
    <s v="publishing/translations"/>
    <n v="0"/>
    <e v="#DIV/0!"/>
    <x v="3"/>
    <s v="translations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d v="2016-02-20T04:06:37"/>
    <b v="0"/>
    <n v="1"/>
    <b v="0"/>
    <s v="publishing/translations"/>
    <n v="1.0000000000000001E-5"/>
    <n v="1"/>
    <x v="3"/>
    <s v="translations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d v="2014-11-19T00:00:59"/>
    <b v="0"/>
    <n v="2"/>
    <b v="0"/>
    <s v="publishing/translations"/>
    <n v="1.0554089709762533E-4"/>
    <n v="1"/>
    <x v="3"/>
    <s v="translations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d v="2014-07-28T16:52:43"/>
    <b v="0"/>
    <n v="0"/>
    <b v="0"/>
    <s v="publishing/translations"/>
    <n v="0"/>
    <e v="#DIV/0!"/>
    <x v="3"/>
    <s v="translations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d v="2017-04-15T15:42:27"/>
    <b v="0"/>
    <n v="0"/>
    <b v="0"/>
    <s v="publishing/translations"/>
    <n v="0"/>
    <e v="#DIV/0!"/>
    <x v="3"/>
    <s v="translations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d v="2016-04-24T21:59:00"/>
    <b v="0"/>
    <n v="1"/>
    <b v="0"/>
    <s v="publishing/translations"/>
    <n v="8.5714285714285719E-3"/>
    <n v="15"/>
    <x v="3"/>
    <s v="translations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d v="2014-09-05T13:39:00"/>
    <b v="0"/>
    <n v="7"/>
    <b v="0"/>
    <s v="publishing/translations"/>
    <n v="0.105"/>
    <n v="225"/>
    <x v="3"/>
    <s v="translations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d v="2017-01-03T16:02:45"/>
    <b v="0"/>
    <n v="3"/>
    <b v="0"/>
    <s v="publishing/translations"/>
    <n v="2.9000000000000001E-2"/>
    <n v="48.333333333333336"/>
    <x v="3"/>
    <s v="translations"/>
    <x v="1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d v="2015-11-11T22:30:44"/>
    <b v="0"/>
    <n v="0"/>
    <b v="0"/>
    <s v="publishing/translations"/>
    <n v="0"/>
    <e v="#DIV/0!"/>
    <x v="3"/>
    <s v="translations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d v="2014-08-11T04:00:00"/>
    <b v="0"/>
    <n v="0"/>
    <b v="0"/>
    <s v="publishing/translations"/>
    <n v="0"/>
    <e v="#DIV/0!"/>
    <x v="3"/>
    <s v="translations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d v="2015-12-02T17:25:00"/>
    <b v="0"/>
    <n v="0"/>
    <b v="0"/>
    <s v="publishing/translations"/>
    <n v="0"/>
    <e v="#DIV/0!"/>
    <x v="3"/>
    <s v="translations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d v="2014-11-30T23:45:00"/>
    <b v="0"/>
    <n v="0"/>
    <b v="0"/>
    <s v="publishing/translations"/>
    <n v="0"/>
    <e v="#DIV/0!"/>
    <x v="3"/>
    <s v="translations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d v="2014-10-21T00:00:00"/>
    <b v="1"/>
    <n v="340"/>
    <b v="1"/>
    <s v="publishing/radio &amp; podcasts"/>
    <n v="1.012446"/>
    <n v="44.66673529411765"/>
    <x v="3"/>
    <s v="radio &amp; podcasts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d v="2013-04-10T15:54:31"/>
    <b v="1"/>
    <n v="150"/>
    <b v="1"/>
    <s v="publishing/radio &amp; podcasts"/>
    <n v="1.085175"/>
    <n v="28.937999999999999"/>
    <x v="3"/>
    <s v="radio &amp; podcasts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d v="2013-04-07T20:52:18"/>
    <b v="1"/>
    <n v="25"/>
    <b v="1"/>
    <s v="publishing/radio &amp; podcasts"/>
    <n v="1.4766666666666666"/>
    <n v="35.44"/>
    <x v="3"/>
    <s v="radio &amp; podcasts"/>
    <x v="2"/>
    <x v="4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d v="2013-02-16T15:52:38"/>
    <b v="1"/>
    <n v="234"/>
    <b v="1"/>
    <s v="publishing/radio &amp; podcasts"/>
    <n v="1.6319999999999999"/>
    <n v="34.871794871794869"/>
    <x v="3"/>
    <s v="radio &amp; podcasts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d v="2012-03-22T03:00:00"/>
    <b v="1"/>
    <n v="2602"/>
    <b v="1"/>
    <s v="publishing/radio &amp; podcasts"/>
    <n v="4.5641449999999999"/>
    <n v="52.622732513451197"/>
    <x v="3"/>
    <s v="radio &amp; podcasts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d v="2016-01-12T05:00:00"/>
    <b v="1"/>
    <n v="248"/>
    <b v="1"/>
    <s v="publishing/radio &amp; podcasts"/>
    <n v="1.0787731249999999"/>
    <n v="69.598266129032254"/>
    <x v="3"/>
    <s v="radio &amp; podcasts"/>
    <x v="11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d v="2012-03-25T18:14:45"/>
    <b v="1"/>
    <n v="600"/>
    <b v="1"/>
    <s v="publishing/radio &amp; podcasts"/>
    <n v="1.1508"/>
    <n v="76.72"/>
    <x v="3"/>
    <s v="radio &amp; podcasts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d v="2011-06-12T00:20:49"/>
    <b v="1"/>
    <n v="293"/>
    <b v="1"/>
    <s v="publishing/radio &amp; podcasts"/>
    <n v="1.0236842105263158"/>
    <n v="33.191126279863482"/>
    <x v="3"/>
    <s v="radio &amp; podcasts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d v="2013-02-15T14:21:49"/>
    <b v="1"/>
    <n v="321"/>
    <b v="1"/>
    <s v="publishing/radio &amp; podcasts"/>
    <n v="1.0842485875706214"/>
    <n v="149.46417445482865"/>
    <x v="3"/>
    <s v="radio &amp; podcasts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d v="2012-12-28T19:51:03"/>
    <b v="1"/>
    <n v="81"/>
    <b v="1"/>
    <s v="publishing/radio &amp; podcasts"/>
    <n v="1.2513333333333334"/>
    <n v="23.172839506172838"/>
    <x v="3"/>
    <s v="radio &amp; podcasts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d v="2015-04-09T22:58:54"/>
    <b v="1"/>
    <n v="343"/>
    <b v="1"/>
    <s v="publishing/radio &amp; podcasts"/>
    <n v="1.03840625"/>
    <n v="96.877551020408163"/>
    <x v="3"/>
    <s v="radio &amp; podcasts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d v="2013-10-16T13:01:43"/>
    <b v="1"/>
    <n v="336"/>
    <b v="1"/>
    <s v="publishing/radio &amp; podcasts"/>
    <n v="1.3870400000000001"/>
    <n v="103.20238095238095"/>
    <x v="3"/>
    <s v="radio &amp; podcasts"/>
    <x v="8"/>
    <x v="4"/>
  </r>
  <r>
    <n v="1473"/>
    <s v="ONE LOVES ONLY FORM"/>
    <s v="Public Radio Project"/>
    <n v="1500"/>
    <n v="1807.74"/>
    <x v="0"/>
    <s v="US"/>
    <s v="USD"/>
    <n v="1330644639"/>
    <n v="1328052639"/>
    <d v="2012-01-31T23:30:39"/>
    <d v="2012-03-01T23:30:39"/>
    <b v="1"/>
    <n v="47"/>
    <b v="1"/>
    <s v="publishing/radio &amp; podcasts"/>
    <n v="1.20516"/>
    <n v="38.462553191489363"/>
    <x v="3"/>
    <s v="radio &amp; podcasts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d v="2013-09-13T17:28:12"/>
    <b v="1"/>
    <n v="76"/>
    <b v="1"/>
    <s v="publishing/radio &amp; podcasts"/>
    <n v="1.1226666666666667"/>
    <n v="44.315789473684212"/>
    <x v="3"/>
    <s v="radio &amp; podcasts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d v="2014-12-20T04:59:00"/>
    <b v="1"/>
    <n v="441"/>
    <b v="1"/>
    <s v="publishing/radio &amp; podcasts"/>
    <n v="1.8866966666666667"/>
    <n v="64.173356009070289"/>
    <x v="3"/>
    <s v="radio &amp; podcasts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d v="2011-09-10T01:00:22"/>
    <b v="1"/>
    <n v="916"/>
    <b v="1"/>
    <s v="publishing/radio &amp; podcasts"/>
    <n v="6.6155466666666669"/>
    <n v="43.333275109170302"/>
    <x v="3"/>
    <s v="radio &amp; podcasts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d v="2011-12-23T03:00:00"/>
    <b v="1"/>
    <n v="369"/>
    <b v="1"/>
    <s v="publishing/radio &amp; podcasts"/>
    <n v="1.1131"/>
    <n v="90.495934959349597"/>
    <x v="3"/>
    <s v="radio &amp; podcasts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d v="2013-05-14T20:55:13"/>
    <b v="1"/>
    <n v="20242"/>
    <b v="1"/>
    <s v="publishing/radio &amp; podcasts"/>
    <n v="11.8161422"/>
    <n v="29.187190495010373"/>
    <x v="3"/>
    <s v="radio &amp; podcasts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d v="2014-05-10T03:59:00"/>
    <b v="1"/>
    <n v="71"/>
    <b v="1"/>
    <s v="publishing/radio &amp; podcasts"/>
    <n v="1.37375"/>
    <n v="30.95774647887324"/>
    <x v="3"/>
    <s v="radio &amp; podcasts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d v="2013-07-26T17:00:00"/>
    <b v="1"/>
    <n v="635"/>
    <b v="1"/>
    <s v="publishing/radio &amp; podcasts"/>
    <n v="1.170404"/>
    <n v="92.157795275590544"/>
    <x v="3"/>
    <s v="radio &amp; podcasts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d v="2013-11-02T22:09:05"/>
    <b v="0"/>
    <n v="6"/>
    <b v="0"/>
    <s v="publishing/fiction"/>
    <n v="2.1000000000000001E-2"/>
    <n v="17.5"/>
    <x v="3"/>
    <s v="fiction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8-15T20:35:36"/>
    <d v="2012-09-07T07:51:00"/>
    <b v="0"/>
    <n v="1"/>
    <b v="0"/>
    <s v="publishing/fiction"/>
    <n v="1E-3"/>
    <n v="5"/>
    <x v="3"/>
    <s v="fiction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d v="2016-07-22T04:37:55"/>
    <b v="0"/>
    <n v="2"/>
    <b v="0"/>
    <s v="publishing/fiction"/>
    <n v="7.1428571428571426E-3"/>
    <n v="25"/>
    <x v="3"/>
    <s v="fiction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d v="2012-07-21T14:51:00"/>
    <b v="0"/>
    <n v="0"/>
    <b v="0"/>
    <s v="publishing/fiction"/>
    <n v="0"/>
    <e v="#DIV/0!"/>
    <x v="3"/>
    <s v="fiction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d v="2015-06-20T19:06:13"/>
    <b v="0"/>
    <n v="3"/>
    <b v="0"/>
    <s v="publishing/fiction"/>
    <n v="2.2388059701492536E-2"/>
    <n v="50"/>
    <x v="3"/>
    <s v="fiction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d v="2015-02-27T04:02:41"/>
    <b v="0"/>
    <n v="3"/>
    <b v="0"/>
    <s v="publishing/fiction"/>
    <n v="2.3999999999999998E-3"/>
    <n v="16"/>
    <x v="3"/>
    <s v="fiction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d v="2016-08-02T22:01:11"/>
    <b v="0"/>
    <n v="0"/>
    <b v="0"/>
    <s v="publishing/fiction"/>
    <n v="0"/>
    <e v="#DIV/0!"/>
    <x v="3"/>
    <s v="fiction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d v="2014-01-05T13:31:00"/>
    <b v="0"/>
    <n v="6"/>
    <b v="0"/>
    <s v="publishing/fiction"/>
    <n v="2.4E-2"/>
    <n v="60"/>
    <x v="3"/>
    <s v="fiction"/>
    <x v="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d v="2012-11-15T15:40:52"/>
    <b v="0"/>
    <n v="0"/>
    <b v="0"/>
    <s v="publishing/fiction"/>
    <n v="0"/>
    <e v="#DIV/0!"/>
    <x v="3"/>
    <s v="fiction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d v="2013-10-02T13:27:54"/>
    <b v="0"/>
    <n v="19"/>
    <b v="0"/>
    <s v="publishing/fiction"/>
    <n v="0.30862068965517242"/>
    <n v="47.10526315789474"/>
    <x v="3"/>
    <s v="fiction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d v="2015-02-15T15:38:00"/>
    <b v="0"/>
    <n v="1"/>
    <b v="0"/>
    <s v="publishing/fiction"/>
    <n v="8.3333333333333329E-2"/>
    <n v="100"/>
    <x v="3"/>
    <s v="fiction"/>
    <x v="1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d v="2011-06-18T21:14:06"/>
    <b v="0"/>
    <n v="2"/>
    <b v="0"/>
    <s v="publishing/fiction"/>
    <n v="7.4999999999999997E-3"/>
    <n v="15"/>
    <x v="3"/>
    <s v="fiction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5-17T20:47:55"/>
    <d v="2013-06-16T20:47:55"/>
    <b v="0"/>
    <n v="0"/>
    <b v="0"/>
    <s v="publishing/fiction"/>
    <n v="0"/>
    <e v="#DIV/0!"/>
    <x v="3"/>
    <s v="fiction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d v="2015-04-03T15:38:00"/>
    <b v="0"/>
    <n v="11"/>
    <b v="0"/>
    <s v="publishing/fiction"/>
    <n v="8.8999999999999996E-2"/>
    <n v="40.454545454545453"/>
    <x v="3"/>
    <s v="fiction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d v="2011-08-27T18:57:11"/>
    <b v="0"/>
    <n v="0"/>
    <b v="0"/>
    <s v="publishing/fiction"/>
    <n v="0"/>
    <e v="#DIV/0!"/>
    <x v="3"/>
    <s v="fiction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d v="2014-09-16T11:24:19"/>
    <b v="0"/>
    <n v="0"/>
    <b v="0"/>
    <s v="publishing/fiction"/>
    <n v="0"/>
    <e v="#DIV/0!"/>
    <x v="3"/>
    <s v="fiction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d v="2013-07-31T19:43:00"/>
    <b v="0"/>
    <n v="1"/>
    <b v="0"/>
    <s v="publishing/fiction"/>
    <n v="6.666666666666667E-5"/>
    <n v="1"/>
    <x v="3"/>
    <s v="fiction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d v="2014-09-03T23:36:18"/>
    <b v="0"/>
    <n v="3"/>
    <b v="0"/>
    <s v="publishing/fiction"/>
    <n v="1.9E-2"/>
    <n v="19"/>
    <x v="3"/>
    <s v="fiction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d v="2016-08-05T00:10:33"/>
    <b v="0"/>
    <n v="1"/>
    <b v="0"/>
    <s v="publishing/fiction"/>
    <n v="2.5000000000000001E-3"/>
    <n v="5"/>
    <x v="3"/>
    <s v="fiction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d v="2013-05-01T21:42:37"/>
    <b v="0"/>
    <n v="15"/>
    <b v="0"/>
    <s v="publishing/fiction"/>
    <n v="0.25035714285714283"/>
    <n v="46.733333333333334"/>
    <x v="3"/>
    <s v="fiction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d v="2015-07-08T14:00:23"/>
    <b v="1"/>
    <n v="885"/>
    <b v="1"/>
    <s v="photography/photobooks"/>
    <n v="1.6633076923076924"/>
    <n v="97.731073446327684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d v="2016-03-25T22:00:00"/>
    <b v="1"/>
    <n v="329"/>
    <b v="1"/>
    <s v="photography/photobooks"/>
    <n v="1.0144545454545455"/>
    <n v="67.835866261398181"/>
    <x v="8"/>
    <s v="photobooks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d v="2016-10-23T08:20:01"/>
    <b v="1"/>
    <n v="71"/>
    <b v="1"/>
    <s v="photography/photobooks"/>
    <n v="1.0789146666666667"/>
    <n v="56.98492957746479"/>
    <x v="8"/>
    <s v="photobooks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d v="2014-06-10T08:33:00"/>
    <b v="1"/>
    <n v="269"/>
    <b v="1"/>
    <s v="photography/photobooks"/>
    <n v="2.7793846153846156"/>
    <n v="67.159851301115239"/>
    <x v="8"/>
    <s v="photobooks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d v="2016-03-22T20:01:00"/>
    <b v="1"/>
    <n v="345"/>
    <b v="1"/>
    <s v="photography/photobooks"/>
    <n v="1.0358125"/>
    <n v="48.037681159420288"/>
    <x v="8"/>
    <s v="photobooks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d v="2014-07-24T18:51:44"/>
    <b v="1"/>
    <n v="43"/>
    <b v="1"/>
    <s v="photography/photobooks"/>
    <n v="1.1140000000000001"/>
    <n v="38.860465116279073"/>
    <x v="8"/>
    <s v="photobooks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d v="2010-05-15T08:10:00"/>
    <b v="1"/>
    <n v="33"/>
    <b v="1"/>
    <s v="photography/photobooks"/>
    <n v="2.15"/>
    <n v="78.181818181818187"/>
    <x v="8"/>
    <s v="photobooks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d v="2014-06-27T14:44:41"/>
    <b v="1"/>
    <n v="211"/>
    <b v="1"/>
    <s v="photography/photobooks"/>
    <n v="1.1076216216216217"/>
    <n v="97.113744075829388"/>
    <x v="8"/>
    <s v="photobooks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d v="2017-02-14T22:59:00"/>
    <b v="1"/>
    <n v="196"/>
    <b v="1"/>
    <s v="photography/photobooks"/>
    <n v="1.2364125714285714"/>
    <n v="110.39397959183674"/>
    <x v="8"/>
    <s v="photobooks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d v="2014-07-19T09:14:38"/>
    <b v="1"/>
    <n v="405"/>
    <b v="1"/>
    <s v="photography/photobooks"/>
    <n v="1.0103500000000001"/>
    <n v="39.91506172839506"/>
    <x v="8"/>
    <s v="photobooks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d v="2015-11-18T15:00:04"/>
    <b v="1"/>
    <n v="206"/>
    <b v="1"/>
    <s v="photography/photobooks"/>
    <n v="1.1179285714285714"/>
    <n v="75.975728155339809"/>
    <x v="8"/>
    <s v="photobooks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d v="2017-02-05T16:25:39"/>
    <b v="1"/>
    <n v="335"/>
    <b v="1"/>
    <s v="photography/photobooks"/>
    <n v="5.5877142857142861"/>
    <n v="58.379104477611939"/>
    <x v="8"/>
    <s v="photobooks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d v="2014-07-16T15:17:46"/>
    <b v="1"/>
    <n v="215"/>
    <b v="1"/>
    <s v="photography/photobooks"/>
    <n v="1.5001875"/>
    <n v="55.82093023255814"/>
    <x v="8"/>
    <s v="photobooks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d v="2015-09-27T14:20:40"/>
    <b v="1"/>
    <n v="176"/>
    <b v="1"/>
    <s v="photography/photobooks"/>
    <n v="1.0647599999999999"/>
    <n v="151.24431818181819"/>
    <x v="8"/>
    <s v="photobooks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d v="2016-03-16T05:04:57"/>
    <b v="1"/>
    <n v="555"/>
    <b v="1"/>
    <s v="photography/photobooks"/>
    <n v="1.57189"/>
    <n v="849.67027027027029"/>
    <x v="8"/>
    <s v="photobooks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d v="2016-10-06T14:00:00"/>
    <b v="1"/>
    <n v="116"/>
    <b v="1"/>
    <s v="photography/photobooks"/>
    <n v="1.0865882352941176"/>
    <n v="159.24137931034483"/>
    <x v="8"/>
    <s v="photobooks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d v="2014-12-06T06:00:00"/>
    <b v="1"/>
    <n v="615"/>
    <b v="1"/>
    <s v="photography/photobooks"/>
    <n v="1.6197999999999999"/>
    <n v="39.507317073170732"/>
    <x v="8"/>
    <s v="photobooks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d v="2014-05-31T19:40:52"/>
    <b v="1"/>
    <n v="236"/>
    <b v="1"/>
    <s v="photography/photobooks"/>
    <n v="2.0536666666666665"/>
    <n v="130.52966101694915"/>
    <x v="8"/>
    <s v="photobooks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d v="2014-06-20T21:59:00"/>
    <b v="1"/>
    <n v="145"/>
    <b v="1"/>
    <s v="photography/photobooks"/>
    <n v="1.033638888888889"/>
    <n v="64.156896551724131"/>
    <x v="8"/>
    <s v="photobooks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d v="2014-12-19T04:00:00"/>
    <b v="1"/>
    <n v="167"/>
    <b v="1"/>
    <s v="photography/photobooks"/>
    <n v="1.0347222222222223"/>
    <n v="111.52694610778443"/>
    <x v="8"/>
    <s v="photobooks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d v="2016-06-07T04:01:31"/>
    <b v="1"/>
    <n v="235"/>
    <b v="1"/>
    <s v="photography/photobooks"/>
    <n v="1.0681333333333334"/>
    <n v="170.44680851063831"/>
    <x v="8"/>
    <s v="photobooks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d v="2014-10-17T19:55:39"/>
    <b v="1"/>
    <n v="452"/>
    <b v="1"/>
    <s v="photography/photobooks"/>
    <n v="1.3896574712643677"/>
    <n v="133.7391592920354"/>
    <x v="8"/>
    <s v="photobooks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d v="2014-12-23T00:00:00"/>
    <b v="1"/>
    <n v="241"/>
    <b v="1"/>
    <s v="photography/photobooks"/>
    <n v="1.2484324324324325"/>
    <n v="95.834024896265561"/>
    <x v="8"/>
    <s v="photobooks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d v="2017-02-20T12:01:30"/>
    <b v="1"/>
    <n v="28"/>
    <b v="1"/>
    <s v="photography/photobooks"/>
    <n v="2.0699999999999998"/>
    <n v="221.78571428571428"/>
    <x v="8"/>
    <s v="photobooks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d v="2016-08-18T16:52:18"/>
    <b v="1"/>
    <n v="140"/>
    <b v="1"/>
    <s v="photography/photobooks"/>
    <n v="1.7400576923076922"/>
    <n v="32.315357142857138"/>
    <x v="8"/>
    <s v="photobooks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d v="2016-01-19T06:37:27"/>
    <b v="1"/>
    <n v="280"/>
    <b v="1"/>
    <s v="photography/photobooks"/>
    <n v="1.2032608695652174"/>
    <n v="98.839285714285708"/>
    <x v="8"/>
    <s v="photobooks"/>
    <x v="1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d v="2017-03-14T13:24:46"/>
    <b v="1"/>
    <n v="70"/>
    <b v="1"/>
    <s v="photography/photobooks"/>
    <n v="1.1044428571428573"/>
    <n v="55.222142857142863"/>
    <x v="8"/>
    <s v="photobooks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d v="2017-02-01T00:00:00"/>
    <b v="1"/>
    <n v="160"/>
    <b v="1"/>
    <s v="photography/photobooks"/>
    <n v="2.8156666666666665"/>
    <n v="52.793750000000003"/>
    <x v="8"/>
    <s v="photobooks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d v="2015-03-19T14:05:20"/>
    <b v="1"/>
    <n v="141"/>
    <b v="1"/>
    <s v="photography/photobooks"/>
    <n v="1.0067894736842105"/>
    <n v="135.66666666666666"/>
    <x v="8"/>
    <s v="photobooks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d v="2015-10-23T18:24:55"/>
    <b v="1"/>
    <n v="874"/>
    <b v="1"/>
    <s v="photography/photobooks"/>
    <n v="1.3482571428571428"/>
    <n v="53.991990846681922"/>
    <x v="8"/>
    <s v="photobooks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d v="2014-12-01T03:00:00"/>
    <b v="1"/>
    <n v="73"/>
    <b v="1"/>
    <s v="photography/photobooks"/>
    <n v="1.7595744680851064"/>
    <n v="56.643835616438359"/>
    <x v="8"/>
    <s v="photobooks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d v="2016-02-15T15:00:00"/>
    <b v="1"/>
    <n v="294"/>
    <b v="1"/>
    <s v="photography/photobooks"/>
    <n v="4.8402000000000003"/>
    <n v="82.316326530612244"/>
    <x v="8"/>
    <s v="photobooks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d v="2016-05-02T03:59:00"/>
    <b v="1"/>
    <n v="740"/>
    <b v="1"/>
    <s v="photography/photobooks"/>
    <n v="1.4514"/>
    <n v="88.26081081081081"/>
    <x v="8"/>
    <s v="photobooks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d v="2015-09-04T16:11:02"/>
    <b v="1"/>
    <n v="369"/>
    <b v="1"/>
    <s v="photography/photobooks"/>
    <n v="4.1773333333333333"/>
    <n v="84.905149051490511"/>
    <x v="8"/>
    <s v="photobooks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d v="2016-05-23T22:00:00"/>
    <b v="1"/>
    <n v="110"/>
    <b v="1"/>
    <s v="photography/photobooks"/>
    <n v="1.3242499999999999"/>
    <n v="48.154545454545456"/>
    <x v="8"/>
    <s v="photobooks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d v="2015-08-27T19:15:10"/>
    <b v="1"/>
    <n v="455"/>
    <b v="1"/>
    <s v="photography/photobooks"/>
    <n v="2.5030841666666666"/>
    <n v="66.015406593406595"/>
    <x v="8"/>
    <s v="photobooks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d v="2016-08-06T18:00:00"/>
    <b v="1"/>
    <n v="224"/>
    <b v="1"/>
    <s v="photography/photobooks"/>
    <n v="1.7989999999999999"/>
    <n v="96.375"/>
    <x v="8"/>
    <s v="photobooks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d v="2015-01-22T18:46:10"/>
    <b v="1"/>
    <n v="46"/>
    <b v="1"/>
    <s v="photography/photobooks"/>
    <n v="1.0262857142857142"/>
    <n v="156.17391304347825"/>
    <x v="8"/>
    <s v="photobooks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d v="2017-01-03T22:03:39"/>
    <b v="0"/>
    <n v="284"/>
    <b v="1"/>
    <s v="photography/photobooks"/>
    <n v="1.359861"/>
    <n v="95.764859154929582"/>
    <x v="8"/>
    <s v="photobooks"/>
    <x v="1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d v="2014-11-26T01:15:00"/>
    <b v="1"/>
    <n v="98"/>
    <b v="1"/>
    <s v="photography/photobooks"/>
    <n v="1.1786666666666668"/>
    <n v="180.40816326530611"/>
    <x v="8"/>
    <s v="photobooks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d v="2014-12-31T17:05:38"/>
    <b v="0"/>
    <n v="2"/>
    <b v="0"/>
    <s v="photography/nature"/>
    <n v="3.3333333333333332E-4"/>
    <n v="3"/>
    <x v="8"/>
    <s v="nature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d v="2015-06-30T23:55:00"/>
    <b v="0"/>
    <n v="1"/>
    <b v="0"/>
    <s v="photography/nature"/>
    <n v="0.04"/>
    <n v="20"/>
    <x v="8"/>
    <s v="nature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d v="2014-11-22T13:13:54"/>
    <b v="0"/>
    <n v="1"/>
    <b v="0"/>
    <s v="photography/nature"/>
    <n v="4.4444444444444444E-3"/>
    <n v="10"/>
    <x v="8"/>
    <s v="nature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d v="2015-04-01T00:18:00"/>
    <b v="0"/>
    <n v="0"/>
    <b v="0"/>
    <s v="photography/nature"/>
    <n v="0"/>
    <e v="#DIV/0!"/>
    <x v="8"/>
    <s v="nature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1-27T21:13:54"/>
    <d v="2015-03-02T21:16:00"/>
    <b v="0"/>
    <n v="1"/>
    <b v="0"/>
    <s v="photography/nature"/>
    <n v="3.3333333333333332E-4"/>
    <n v="1"/>
    <x v="8"/>
    <s v="nature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d v="2014-09-17T05:06:39"/>
    <b v="0"/>
    <n v="11"/>
    <b v="0"/>
    <s v="photography/nature"/>
    <n v="0.28899999999999998"/>
    <n v="26.272727272727273"/>
    <x v="8"/>
    <s v="nature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d v="2017-02-23T10:14:42"/>
    <b v="0"/>
    <n v="0"/>
    <b v="0"/>
    <s v="photography/nature"/>
    <n v="0"/>
    <e v="#DIV/0!"/>
    <x v="8"/>
    <s v="nature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d v="2015-11-08T22:10:20"/>
    <b v="0"/>
    <n v="1"/>
    <b v="0"/>
    <s v="photography/nature"/>
    <n v="8.5714285714285715E-2"/>
    <n v="60"/>
    <x v="8"/>
    <s v="nature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d v="2015-11-03T04:15:59"/>
    <b v="0"/>
    <n v="6"/>
    <b v="0"/>
    <s v="photography/nature"/>
    <n v="0.34"/>
    <n v="28.333333333333332"/>
    <x v="8"/>
    <s v="nature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d v="2016-05-12T10:47:14"/>
    <b v="0"/>
    <n v="7"/>
    <b v="0"/>
    <s v="photography/nature"/>
    <n v="0.13466666666666666"/>
    <n v="14.428571428571429"/>
    <x v="8"/>
    <s v="nature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d v="2015-05-27T19:47:19"/>
    <b v="0"/>
    <n v="0"/>
    <b v="0"/>
    <s v="photography/nature"/>
    <n v="0"/>
    <e v="#DIV/0!"/>
    <x v="8"/>
    <s v="nature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d v="2014-10-01T03:59:00"/>
    <b v="0"/>
    <n v="16"/>
    <b v="0"/>
    <s v="photography/nature"/>
    <n v="0.49186046511627907"/>
    <n v="132.1875"/>
    <x v="8"/>
    <s v="nature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d v="2015-09-02T06:47:27"/>
    <b v="0"/>
    <n v="0"/>
    <b v="0"/>
    <s v="photography/nature"/>
    <n v="0"/>
    <e v="#DIV/0!"/>
    <x v="8"/>
    <s v="nature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d v="2015-08-02T06:03:10"/>
    <b v="0"/>
    <n v="0"/>
    <b v="0"/>
    <s v="photography/nature"/>
    <n v="0"/>
    <e v="#DIV/0!"/>
    <x v="8"/>
    <s v="nature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d v="2015-09-17T17:00:00"/>
    <b v="0"/>
    <n v="0"/>
    <b v="0"/>
    <s v="photography/nature"/>
    <n v="0"/>
    <e v="#DIV/0!"/>
    <x v="8"/>
    <s v="nature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d v="2016-07-04T03:40:24"/>
    <b v="0"/>
    <n v="12"/>
    <b v="0"/>
    <s v="photography/nature"/>
    <n v="0.45133333333333331"/>
    <n v="56.416666666666664"/>
    <x v="8"/>
    <s v="nature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d v="2014-09-20T15:40:33"/>
    <b v="0"/>
    <n v="1"/>
    <b v="0"/>
    <s v="photography/nature"/>
    <n v="0.04"/>
    <n v="100"/>
    <x v="8"/>
    <s v="nature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d v="2015-08-28T12:12:00"/>
    <b v="0"/>
    <n v="3"/>
    <b v="0"/>
    <s v="photography/nature"/>
    <n v="4.6666666666666669E-2"/>
    <n v="11.666666666666666"/>
    <x v="8"/>
    <s v="nature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d v="2015-04-29T01:16:39"/>
    <b v="0"/>
    <n v="1"/>
    <b v="0"/>
    <s v="photography/nature"/>
    <n v="3.3333333333333335E-3"/>
    <n v="50"/>
    <x v="8"/>
    <s v="nature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d v="2014-11-13T01:29:53"/>
    <b v="0"/>
    <n v="4"/>
    <b v="0"/>
    <s v="photography/nature"/>
    <n v="3.7600000000000001E-2"/>
    <n v="23.5"/>
    <x v="8"/>
    <s v="nature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d v="2013-11-07T02:00:03"/>
    <b v="0"/>
    <n v="1"/>
    <b v="0"/>
    <s v="publishing/art books"/>
    <n v="6.7000000000000002E-3"/>
    <n v="67"/>
    <x v="3"/>
    <s v="art books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d v="2009-12-02T00:50:00"/>
    <b v="0"/>
    <n v="0"/>
    <b v="0"/>
    <s v="publishing/art books"/>
    <n v="0"/>
    <e v="#DIV/0!"/>
    <x v="3"/>
    <s v="art books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d v="2014-03-14T16:49:11"/>
    <b v="0"/>
    <n v="2"/>
    <b v="0"/>
    <s v="publishing/art books"/>
    <n v="1.4166666666666666E-2"/>
    <n v="42.5"/>
    <x v="3"/>
    <s v="art books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d v="2015-05-28T20:05:00"/>
    <b v="0"/>
    <n v="1"/>
    <b v="0"/>
    <s v="publishing/art books"/>
    <n v="1E-3"/>
    <n v="10"/>
    <x v="3"/>
    <s v="art books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d v="2011-06-08T17:31:01"/>
    <b v="0"/>
    <n v="1"/>
    <b v="0"/>
    <s v="publishing/art books"/>
    <n v="2.5000000000000001E-2"/>
    <n v="100"/>
    <x v="3"/>
    <s v="art books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d v="2016-07-27T22:00:00"/>
    <b v="0"/>
    <n v="59"/>
    <b v="0"/>
    <s v="publishing/art books"/>
    <n v="0.21249999999999999"/>
    <n v="108.05084745762711"/>
    <x v="3"/>
    <s v="art books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d v="2014-02-17T00:00:00"/>
    <b v="0"/>
    <n v="13"/>
    <b v="0"/>
    <s v="publishing/art books"/>
    <n v="4.1176470588235294E-2"/>
    <n v="26.923076923076923"/>
    <x v="3"/>
    <s v="art books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d v="2014-12-24T01:29:45"/>
    <b v="0"/>
    <n v="22"/>
    <b v="0"/>
    <s v="publishing/art books"/>
    <n v="0.13639999999999999"/>
    <n v="155"/>
    <x v="3"/>
    <s v="art books"/>
    <x v="4"/>
    <x v="3"/>
  </r>
  <r>
    <n v="1569"/>
    <s v="to be removed (Canceled)"/>
    <s v="to be removed"/>
    <n v="30000"/>
    <n v="0"/>
    <x v="1"/>
    <s v="US"/>
    <s v="USD"/>
    <n v="1369498714"/>
    <n v="1366906714"/>
    <d v="2013-04-25T16:18:34"/>
    <d v="2013-05-25T16:18:34"/>
    <b v="0"/>
    <n v="0"/>
    <b v="0"/>
    <s v="publishing/art books"/>
    <n v="0"/>
    <e v="#DIV/0!"/>
    <x v="3"/>
    <s v="art books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3-09T19:31:22"/>
    <d v="2016-04-08T18:31:22"/>
    <b v="0"/>
    <n v="52"/>
    <b v="0"/>
    <s v="publishing/art books"/>
    <n v="0.41399999999999998"/>
    <n v="47.769230769230766"/>
    <x v="3"/>
    <s v="art books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d v="2015-06-19T18:28:03"/>
    <b v="0"/>
    <n v="4"/>
    <b v="0"/>
    <s v="publishing/art books"/>
    <n v="6.6115702479338841E-3"/>
    <n v="20"/>
    <x v="3"/>
    <s v="art books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d v="2016-02-28T23:59:00"/>
    <b v="0"/>
    <n v="3"/>
    <b v="0"/>
    <s v="publishing/art books"/>
    <n v="0.05"/>
    <n v="41.666666666666664"/>
    <x v="3"/>
    <s v="art books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d v="2017-04-01T03:59:00"/>
    <b v="0"/>
    <n v="3"/>
    <b v="0"/>
    <s v="publishing/art books"/>
    <n v="2.4777777777777777E-2"/>
    <n v="74.333333333333329"/>
    <x v="3"/>
    <s v="art books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d v="2015-02-17T22:15:29"/>
    <b v="0"/>
    <n v="6"/>
    <b v="0"/>
    <s v="publishing/art books"/>
    <n v="5.0599999999999999E-2"/>
    <n v="84.333333333333329"/>
    <x v="3"/>
    <s v="art books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d v="2014-07-09T12:34:56"/>
    <b v="0"/>
    <n v="35"/>
    <b v="0"/>
    <s v="publishing/art books"/>
    <n v="0.2291"/>
    <n v="65.457142857142856"/>
    <x v="3"/>
    <s v="art books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d v="2015-06-30T21:06:08"/>
    <b v="0"/>
    <n v="10"/>
    <b v="0"/>
    <s v="publishing/art books"/>
    <n v="0.13"/>
    <n v="65"/>
    <x v="3"/>
    <s v="art books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d v="2012-07-24T20:20:48"/>
    <b v="0"/>
    <n v="2"/>
    <b v="0"/>
    <s v="publishing/art books"/>
    <n v="5.4999999999999997E-3"/>
    <n v="27.5"/>
    <x v="3"/>
    <s v="art books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d v="2010-09-02T02:00:00"/>
    <b v="0"/>
    <n v="4"/>
    <b v="0"/>
    <s v="publishing/art books"/>
    <n v="0.10806536636794939"/>
    <n v="51.25"/>
    <x v="3"/>
    <s v="art books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d v="2013-08-28T23:54:51"/>
    <b v="0"/>
    <n v="2"/>
    <b v="0"/>
    <s v="publishing/art books"/>
    <n v="8.4008400840084006E-3"/>
    <n v="14"/>
    <x v="3"/>
    <s v="art books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d v="2012-05-21T01:12:06"/>
    <b v="0"/>
    <n v="0"/>
    <b v="0"/>
    <s v="publishing/art books"/>
    <n v="0"/>
    <e v="#DIV/0!"/>
    <x v="3"/>
    <s v="art books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d v="2015-12-19T10:46:30"/>
    <b v="0"/>
    <n v="1"/>
    <b v="0"/>
    <s v="photography/places"/>
    <n v="5.0000000000000001E-3"/>
    <n v="5"/>
    <x v="8"/>
    <s v="places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d v="2015-10-26T21:20:00"/>
    <b v="0"/>
    <n v="3"/>
    <b v="0"/>
    <s v="photography/places"/>
    <n v="9.2999999999999999E-2"/>
    <n v="31"/>
    <x v="8"/>
    <s v="places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d v="2014-09-25T21:43:11"/>
    <b v="0"/>
    <n v="1"/>
    <b v="0"/>
    <s v="photography/places"/>
    <n v="7.5000000000000002E-4"/>
    <n v="15"/>
    <x v="8"/>
    <s v="places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d v="2014-05-30T15:35:01"/>
    <b v="0"/>
    <n v="0"/>
    <b v="0"/>
    <s v="photography/places"/>
    <n v="0"/>
    <e v="#DIV/0!"/>
    <x v="8"/>
    <s v="places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d v="2016-12-25T11:00:00"/>
    <b v="0"/>
    <n v="12"/>
    <b v="0"/>
    <s v="photography/places"/>
    <n v="0.79"/>
    <n v="131.66666666666666"/>
    <x v="8"/>
    <s v="places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d v="2015-04-05T01:30:22"/>
    <b v="0"/>
    <n v="0"/>
    <b v="0"/>
    <s v="photography/places"/>
    <n v="0"/>
    <e v="#DIV/0!"/>
    <x v="8"/>
    <s v="places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d v="2014-12-13T22:49:25"/>
    <b v="0"/>
    <n v="1"/>
    <b v="0"/>
    <s v="photography/places"/>
    <n v="1.3333333333333334E-4"/>
    <n v="1"/>
    <x v="8"/>
    <s v="places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d v="2015-01-31T20:12:00"/>
    <b v="0"/>
    <n v="0"/>
    <b v="0"/>
    <s v="photography/places"/>
    <n v="0"/>
    <e v="#DIV/0!"/>
    <x v="8"/>
    <s v="places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d v="2015-10-09T23:38:06"/>
    <b v="0"/>
    <n v="0"/>
    <b v="0"/>
    <s v="photography/places"/>
    <n v="0"/>
    <e v="#DIV/0!"/>
    <x v="8"/>
    <s v="places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d v="2015-09-23T20:34:24"/>
    <b v="0"/>
    <n v="2"/>
    <b v="0"/>
    <s v="photography/places"/>
    <n v="1.7000000000000001E-2"/>
    <n v="510"/>
    <x v="8"/>
    <s v="places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d v="2016-04-03T16:25:41"/>
    <b v="0"/>
    <n v="92"/>
    <b v="0"/>
    <s v="photography/places"/>
    <n v="0.29228571428571426"/>
    <n v="44.478260869565219"/>
    <x v="8"/>
    <s v="places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d v="2015-03-28T00:44:45"/>
    <b v="0"/>
    <n v="0"/>
    <b v="0"/>
    <s v="photography/places"/>
    <n v="0"/>
    <e v="#DIV/0!"/>
    <x v="8"/>
    <s v="places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d v="2015-02-28T20:17:35"/>
    <b v="0"/>
    <n v="3"/>
    <b v="0"/>
    <s v="photography/places"/>
    <n v="1.3636363636363637E-4"/>
    <n v="1"/>
    <x v="8"/>
    <s v="places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d v="2016-05-15T16:21:00"/>
    <b v="0"/>
    <n v="10"/>
    <b v="0"/>
    <s v="photography/places"/>
    <n v="0.20499999999999999"/>
    <n v="20.5"/>
    <x v="8"/>
    <s v="places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d v="2014-06-18T20:13:00"/>
    <b v="0"/>
    <n v="7"/>
    <b v="0"/>
    <s v="photography/places"/>
    <n v="2.8E-3"/>
    <n v="40"/>
    <x v="8"/>
    <s v="places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d v="2014-12-13T11:19:29"/>
    <b v="0"/>
    <n v="3"/>
    <b v="0"/>
    <s v="photography/places"/>
    <n v="2.3076923076923078E-2"/>
    <n v="25"/>
    <x v="8"/>
    <s v="places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d v="2016-09-20T08:29:57"/>
    <b v="0"/>
    <n v="0"/>
    <b v="0"/>
    <s v="photography/places"/>
    <n v="0"/>
    <e v="#DIV/0!"/>
    <x v="8"/>
    <s v="places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d v="2015-07-26T16:00:58"/>
    <b v="0"/>
    <n v="1"/>
    <b v="0"/>
    <s v="photography/places"/>
    <n v="1.25E-3"/>
    <n v="1"/>
    <x v="8"/>
    <s v="places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d v="2016-04-08T11:56:16"/>
    <b v="0"/>
    <n v="0"/>
    <b v="0"/>
    <s v="photography/places"/>
    <n v="0"/>
    <e v="#DIV/0!"/>
    <x v="8"/>
    <s v="places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d v="2014-07-15T05:11:00"/>
    <b v="0"/>
    <n v="9"/>
    <b v="0"/>
    <s v="photography/places"/>
    <n v="7.3400000000000007E-2"/>
    <n v="40.777777777777779"/>
    <x v="8"/>
    <s v="places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d v="2011-05-05T02:13:53"/>
    <b v="0"/>
    <n v="56"/>
    <b v="1"/>
    <s v="music/rock"/>
    <n v="1.082492"/>
    <n v="48.325535714285714"/>
    <x v="4"/>
    <s v="rock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d v="2011-10-14T23:00:00"/>
    <b v="0"/>
    <n v="32"/>
    <b v="1"/>
    <s v="music/rock"/>
    <n v="1.0016666666666667"/>
    <n v="46.953125"/>
    <x v="4"/>
    <s v="rock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d v="2012-01-28T04:04:19"/>
    <b v="0"/>
    <n v="30"/>
    <b v="1"/>
    <s v="music/rock"/>
    <n v="1.0003299999999999"/>
    <n v="66.688666666666663"/>
    <x v="4"/>
    <s v="rock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d v="2012-03-17T19:17:15"/>
    <b v="0"/>
    <n v="70"/>
    <b v="1"/>
    <s v="music/rock"/>
    <n v="1.2210714285714286"/>
    <n v="48.842857142857142"/>
    <x v="4"/>
    <s v="rock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d v="2011-08-01T07:00:00"/>
    <b v="0"/>
    <n v="44"/>
    <b v="1"/>
    <s v="music/rock"/>
    <n v="1.0069333333333335"/>
    <n v="137.30909090909091"/>
    <x v="4"/>
    <s v="rock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d v="2011-03-24T01:40:38"/>
    <b v="0"/>
    <n v="92"/>
    <b v="1"/>
    <s v="music/rock"/>
    <n v="1.01004125"/>
    <n v="87.829673913043479"/>
    <x v="4"/>
    <s v="rock"/>
    <x v="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d v="2012-06-14T19:24:11"/>
    <b v="0"/>
    <n v="205"/>
    <b v="1"/>
    <s v="music/rock"/>
    <n v="1.4511000000000001"/>
    <n v="70.785365853658533"/>
    <x v="4"/>
    <s v="rock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d v="2014-01-01T05:26:00"/>
    <b v="0"/>
    <n v="23"/>
    <b v="1"/>
    <s v="music/rock"/>
    <n v="1.0125"/>
    <n v="52.826086956521742"/>
    <x v="4"/>
    <s v="rock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d v="2011-11-02T08:00:00"/>
    <b v="0"/>
    <n v="4"/>
    <b v="1"/>
    <s v="music/rock"/>
    <n v="1.1833333333333333"/>
    <n v="443.75"/>
    <x v="4"/>
    <s v="rock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d v="2012-12-15T22:11:50"/>
    <b v="0"/>
    <n v="112"/>
    <b v="1"/>
    <s v="music/rock"/>
    <n v="2.7185000000000001"/>
    <n v="48.544642857142854"/>
    <x v="4"/>
    <s v="rock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d v="2013-06-05T00:00:32"/>
    <b v="0"/>
    <n v="27"/>
    <b v="1"/>
    <s v="music/rock"/>
    <n v="1.25125"/>
    <n v="37.074074074074076"/>
    <x v="4"/>
    <s v="rock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d v="2013-01-02T20:59:44"/>
    <b v="0"/>
    <n v="11"/>
    <b v="1"/>
    <s v="music/rock"/>
    <n v="1.1000000000000001"/>
    <n v="50"/>
    <x v="4"/>
    <s v="rock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d v="2012-07-22T01:40:02"/>
    <b v="0"/>
    <n v="26"/>
    <b v="1"/>
    <s v="music/rock"/>
    <n v="1.0149999999999999"/>
    <n v="39.03846153846154"/>
    <x v="4"/>
    <s v="rock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d v="2014-08-03T17:00:00"/>
    <b v="0"/>
    <n v="77"/>
    <b v="1"/>
    <s v="music/rock"/>
    <n v="1.0269999999999999"/>
    <n v="66.688311688311686"/>
    <x v="4"/>
    <s v="rock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d v="2011-12-13T02:13:16"/>
    <b v="0"/>
    <n v="136"/>
    <b v="1"/>
    <s v="music/rock"/>
    <n v="1.1412500000000001"/>
    <n v="67.132352941176464"/>
    <x v="4"/>
    <s v="rock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d v="2012-11-22T22:00:00"/>
    <b v="0"/>
    <n v="157"/>
    <b v="1"/>
    <s v="music/rock"/>
    <n v="1.042"/>
    <n v="66.369426751592357"/>
    <x v="4"/>
    <s v="rock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d v="2013-11-01T19:00:00"/>
    <b v="0"/>
    <n v="158"/>
    <b v="1"/>
    <s v="music/rock"/>
    <n v="1.4585714285714286"/>
    <n v="64.620253164556956"/>
    <x v="4"/>
    <s v="rock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d v="2013-03-08T15:42:15"/>
    <b v="0"/>
    <n v="27"/>
    <b v="1"/>
    <s v="music/rock"/>
    <n v="1.0506666666666666"/>
    <n v="58.370370370370374"/>
    <x v="4"/>
    <s v="rock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d v="2014-09-15T04:28:06"/>
    <b v="0"/>
    <n v="23"/>
    <b v="1"/>
    <s v="music/rock"/>
    <n v="1.3333333333333333"/>
    <n v="86.956521739130437"/>
    <x v="4"/>
    <s v="rock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d v="2013-02-23T08:09:00"/>
    <b v="0"/>
    <n v="17"/>
    <b v="1"/>
    <s v="music/rock"/>
    <n v="1.1299999999999999"/>
    <n v="66.470588235294116"/>
    <x v="4"/>
    <s v="rock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d v="2012-05-28T03:59:00"/>
    <b v="0"/>
    <n v="37"/>
    <b v="1"/>
    <s v="music/rock"/>
    <n v="1.212"/>
    <n v="163.78378378378378"/>
    <x v="4"/>
    <s v="rock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d v="2014-12-17T07:59:00"/>
    <b v="0"/>
    <n v="65"/>
    <b v="1"/>
    <s v="music/rock"/>
    <n v="1.0172463768115942"/>
    <n v="107.98461538461538"/>
    <x v="4"/>
    <s v="rock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d v="2013-08-27T16:31:29"/>
    <b v="0"/>
    <n v="18"/>
    <b v="1"/>
    <s v="music/rock"/>
    <n v="1.0106666666666666"/>
    <n v="42.111111111111114"/>
    <x v="4"/>
    <s v="rock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d v="2013-01-09T08:48:55"/>
    <b v="0"/>
    <n v="25"/>
    <b v="1"/>
    <s v="music/rock"/>
    <n v="1.18"/>
    <n v="47.2"/>
    <x v="4"/>
    <s v="rock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d v="2012-09-11T16:47:33"/>
    <b v="0"/>
    <n v="104"/>
    <b v="1"/>
    <s v="music/rock"/>
    <n v="1.5533333333333332"/>
    <n v="112.01923076923077"/>
    <x v="4"/>
    <s v="rock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d v="2013-12-01T21:21:07"/>
    <b v="0"/>
    <n v="108"/>
    <b v="1"/>
    <s v="music/rock"/>
    <n v="1.0118750000000001"/>
    <n v="74.953703703703709"/>
    <x v="4"/>
    <s v="rock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d v="2012-11-26T04:59:00"/>
    <b v="0"/>
    <n v="38"/>
    <b v="1"/>
    <s v="music/rock"/>
    <n v="1.17"/>
    <n v="61.578947368421055"/>
    <x v="4"/>
    <s v="rock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d v="2014-06-17T17:41:22"/>
    <b v="0"/>
    <n v="88"/>
    <b v="1"/>
    <s v="music/rock"/>
    <n v="1.00925"/>
    <n v="45.875"/>
    <x v="4"/>
    <s v="rock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d v="2014-02-20T20:48:53"/>
    <b v="0"/>
    <n v="82"/>
    <b v="1"/>
    <s v="music/rock"/>
    <n v="1.0366666666666666"/>
    <n v="75.853658536585371"/>
    <x v="4"/>
    <s v="rock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d v="2012-03-02T06:59:00"/>
    <b v="0"/>
    <n v="126"/>
    <b v="1"/>
    <s v="music/rock"/>
    <n v="2.6524999999999999"/>
    <n v="84.206349206349202"/>
    <x v="4"/>
    <s v="rock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d v="2012-10-12T20:37:41"/>
    <b v="0"/>
    <n v="133"/>
    <b v="1"/>
    <s v="music/rock"/>
    <n v="1.5590999999999999"/>
    <n v="117.22556390977444"/>
    <x v="4"/>
    <s v="rock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d v="2011-09-24T08:10:54"/>
    <b v="0"/>
    <n v="47"/>
    <b v="1"/>
    <s v="music/rock"/>
    <n v="1.0162500000000001"/>
    <n v="86.489361702127653"/>
    <x v="4"/>
    <s v="rock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d v="2012-01-16T05:00:00"/>
    <b v="0"/>
    <n v="58"/>
    <b v="1"/>
    <s v="music/rock"/>
    <n v="1"/>
    <n v="172.41379310344828"/>
    <x v="4"/>
    <s v="rock"/>
    <x v="1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d v="2011-06-02T05:59:00"/>
    <b v="0"/>
    <n v="32"/>
    <b v="1"/>
    <s v="music/rock"/>
    <n v="1.0049999999999999"/>
    <n v="62.8125"/>
    <x v="4"/>
    <s v="rock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d v="2016-07-11T20:51:01"/>
    <b v="0"/>
    <n v="37"/>
    <b v="1"/>
    <s v="music/rock"/>
    <n v="1.2529999999999999"/>
    <n v="67.729729729729726"/>
    <x v="4"/>
    <s v="rock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d v="2011-06-12T04:00:00"/>
    <b v="0"/>
    <n v="87"/>
    <b v="1"/>
    <s v="music/rock"/>
    <n v="1.0355555555555556"/>
    <n v="53.5632183908046"/>
    <x v="4"/>
    <s v="rock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d v="2009-12-31T23:39:00"/>
    <b v="0"/>
    <n v="15"/>
    <b v="1"/>
    <s v="music/rock"/>
    <n v="1.038"/>
    <n v="34.6"/>
    <x v="4"/>
    <s v="rock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d v="2013-02-28T21:25:00"/>
    <b v="0"/>
    <n v="27"/>
    <b v="1"/>
    <s v="music/rock"/>
    <n v="1.05"/>
    <n v="38.888888888888886"/>
    <x v="4"/>
    <s v="rock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d v="2012-03-03T15:39:25"/>
    <b v="0"/>
    <n v="19"/>
    <b v="1"/>
    <s v="music/rock"/>
    <n v="1"/>
    <n v="94.736842105263165"/>
    <x v="4"/>
    <s v="rock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d v="2010-08-03T01:59:00"/>
    <b v="0"/>
    <n v="17"/>
    <b v="1"/>
    <s v="music/rock"/>
    <n v="1.6986000000000001"/>
    <n v="39.967058823529413"/>
    <x v="4"/>
    <s v="rock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d v="2014-12-19T14:19:04"/>
    <b v="0"/>
    <n v="26"/>
    <b v="1"/>
    <s v="music/pop"/>
    <n v="1.014"/>
    <n v="97.5"/>
    <x v="4"/>
    <s v="pop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d v="2011-06-14T00:35:27"/>
    <b v="0"/>
    <n v="28"/>
    <b v="1"/>
    <s v="music/pop"/>
    <n v="1"/>
    <n v="42.857142857142854"/>
    <x v="4"/>
    <s v="pop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d v="2012-09-24T19:46:52"/>
    <b v="0"/>
    <n v="37"/>
    <b v="1"/>
    <s v="music/pop"/>
    <n v="1.2470000000000001"/>
    <n v="168.51351351351352"/>
    <x v="4"/>
    <s v="pop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d v="2012-11-22T02:26:00"/>
    <b v="0"/>
    <n v="128"/>
    <b v="1"/>
    <s v="music/pop"/>
    <n v="1.095"/>
    <n v="85.546875"/>
    <x v="4"/>
    <s v="pop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d v="2013-09-18T14:49:00"/>
    <b v="0"/>
    <n v="10"/>
    <b v="1"/>
    <s v="music/pop"/>
    <n v="1.1080000000000001"/>
    <n v="554"/>
    <x v="4"/>
    <s v="pop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d v="2014-08-14T18:11:00"/>
    <b v="0"/>
    <n v="83"/>
    <b v="1"/>
    <s v="music/pop"/>
    <n v="1.1020000000000001"/>
    <n v="26.554216867469879"/>
    <x v="4"/>
    <s v="pop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d v="2012-06-09T09:49:37"/>
    <b v="0"/>
    <n v="46"/>
    <b v="1"/>
    <s v="music/pop"/>
    <n v="1.0471999999999999"/>
    <n v="113.82608695652173"/>
    <x v="4"/>
    <s v="pop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d v="2011-03-20T15:54:42"/>
    <b v="0"/>
    <n v="90"/>
    <b v="1"/>
    <s v="music/pop"/>
    <n v="1.2526086956521738"/>
    <n v="32.011111111111113"/>
    <x v="4"/>
    <s v="pop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d v="2014-05-23T16:25:55"/>
    <b v="0"/>
    <n v="81"/>
    <b v="1"/>
    <s v="music/pop"/>
    <n v="1.0058763157894737"/>
    <n v="47.189259259259259"/>
    <x v="4"/>
    <s v="pop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d v="2013-10-09T10:27:17"/>
    <b v="0"/>
    <n v="32"/>
    <b v="1"/>
    <s v="music/pop"/>
    <n v="1.4155"/>
    <n v="88.46875"/>
    <x v="4"/>
    <s v="pop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d v="2011-04-26T06:59:00"/>
    <b v="0"/>
    <n v="20"/>
    <b v="1"/>
    <s v="music/pop"/>
    <n v="1.0075000000000001"/>
    <n v="100.75"/>
    <x v="4"/>
    <s v="pop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d v="2013-11-24T12:49:53"/>
    <b v="0"/>
    <n v="70"/>
    <b v="1"/>
    <s v="music/pop"/>
    <n v="1.0066666666666666"/>
    <n v="64.714285714285708"/>
    <x v="4"/>
    <s v="pop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d v="2011-04-24T20:01:36"/>
    <b v="0"/>
    <n v="168"/>
    <b v="1"/>
    <s v="music/pop"/>
    <n v="1.7423040000000001"/>
    <n v="51.854285714285716"/>
    <x v="4"/>
    <s v="pop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d v="2012-04-18T21:22:40"/>
    <b v="0"/>
    <n v="34"/>
    <b v="1"/>
    <s v="music/pop"/>
    <n v="1.199090909090909"/>
    <n v="38.794117647058826"/>
    <x v="4"/>
    <s v="pop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d v="2012-04-05T18:00:20"/>
    <b v="0"/>
    <n v="48"/>
    <b v="1"/>
    <s v="music/pop"/>
    <n v="1.4286666666666668"/>
    <n v="44.645833333333336"/>
    <x v="4"/>
    <s v="pop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d v="2012-12-13T22:17:32"/>
    <b v="0"/>
    <n v="48"/>
    <b v="1"/>
    <s v="music/pop"/>
    <n v="1.0033493333333334"/>
    <n v="156.77333333333334"/>
    <x v="4"/>
    <s v="pop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d v="2012-05-24T18:46:08"/>
    <b v="0"/>
    <n v="221"/>
    <b v="1"/>
    <s v="music/pop"/>
    <n v="1.0493380000000001"/>
    <n v="118.70339366515837"/>
    <x v="4"/>
    <s v="pop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d v="2012-12-18T14:20:00"/>
    <b v="0"/>
    <n v="107"/>
    <b v="1"/>
    <s v="music/pop"/>
    <n v="1.3223333333333334"/>
    <n v="74.149532710280369"/>
    <x v="4"/>
    <s v="pop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d v="2013-12-17T12:00:00"/>
    <b v="0"/>
    <n v="45"/>
    <b v="1"/>
    <s v="music/pop"/>
    <n v="1.1279999999999999"/>
    <n v="12.533333333333333"/>
    <x v="4"/>
    <s v="pop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d v="2016-04-30T21:59:00"/>
    <b v="0"/>
    <n v="36"/>
    <b v="1"/>
    <s v="music/pop"/>
    <n v="12.5375"/>
    <n v="27.861111111111111"/>
    <x v="4"/>
    <s v="pop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d v="2016-01-17T21:00:00"/>
    <b v="0"/>
    <n v="101"/>
    <b v="1"/>
    <s v="music/pop"/>
    <n v="1.0250632911392406"/>
    <n v="80.178217821782184"/>
    <x v="4"/>
    <s v="pop"/>
    <x v="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d v="2011-12-31T05:45:36"/>
    <b v="0"/>
    <n v="62"/>
    <b v="1"/>
    <s v="music/pop"/>
    <n v="1.026375"/>
    <n v="132.43548387096774"/>
    <x v="4"/>
    <s v="pop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d v="2015-02-01T00:31:47"/>
    <b v="0"/>
    <n v="32"/>
    <b v="1"/>
    <s v="music/pop"/>
    <n v="1.08"/>
    <n v="33.75"/>
    <x v="4"/>
    <s v="pop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d v="2012-03-16T03:59:00"/>
    <b v="0"/>
    <n v="89"/>
    <b v="1"/>
    <s v="music/pop"/>
    <n v="1.2240879999999998"/>
    <n v="34.384494382022467"/>
    <x v="4"/>
    <s v="pop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d v="2011-02-22T03:00:00"/>
    <b v="0"/>
    <n v="93"/>
    <b v="1"/>
    <s v="music/pop"/>
    <n v="1.1945714285714286"/>
    <n v="44.956989247311824"/>
    <x v="4"/>
    <s v="pop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d v="2013-03-28T05:04:33"/>
    <b v="0"/>
    <n v="98"/>
    <b v="1"/>
    <s v="music/pop"/>
    <n v="1.6088"/>
    <n v="41.04081632653061"/>
    <x v="4"/>
    <s v="pop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d v="2014-03-11T06:59:00"/>
    <b v="0"/>
    <n v="82"/>
    <b v="1"/>
    <s v="music/pop"/>
    <n v="1.2685294117647059"/>
    <n v="52.597560975609753"/>
    <x v="4"/>
    <s v="pop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d v="2011-11-28T04:35:39"/>
    <b v="0"/>
    <n v="116"/>
    <b v="1"/>
    <s v="music/pop"/>
    <n v="1.026375"/>
    <n v="70.784482758620683"/>
    <x v="4"/>
    <s v="pop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d v="2016-05-31T21:14:36"/>
    <b v="0"/>
    <n v="52"/>
    <b v="1"/>
    <s v="music/pop"/>
    <n v="1.3975"/>
    <n v="53.75"/>
    <x v="4"/>
    <s v="pop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d v="2010-07-05T04:00:00"/>
    <b v="0"/>
    <n v="23"/>
    <b v="1"/>
    <s v="music/pop"/>
    <n v="1.026"/>
    <n v="44.608695652173914"/>
    <x v="4"/>
    <s v="pop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d v="2016-08-01T13:03:34"/>
    <b v="0"/>
    <n v="77"/>
    <b v="1"/>
    <s v="music/pop"/>
    <n v="1.0067349999999999"/>
    <n v="26.148961038961041"/>
    <x v="4"/>
    <s v="pop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d v="2012-06-04T15:45:30"/>
    <b v="0"/>
    <n v="49"/>
    <b v="1"/>
    <s v="music/pop"/>
    <n v="1.1294117647058823"/>
    <n v="39.183673469387756"/>
    <x v="4"/>
    <s v="pop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d v="2015-03-06T21:04:52"/>
    <b v="0"/>
    <n v="59"/>
    <b v="1"/>
    <s v="music/pop"/>
    <n v="1.2809523809523808"/>
    <n v="45.593220338983052"/>
    <x v="4"/>
    <s v="pop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d v="2016-08-18T06:59:00"/>
    <b v="0"/>
    <n v="113"/>
    <b v="1"/>
    <s v="music/pop"/>
    <n v="2.0169999999999999"/>
    <n v="89.247787610619469"/>
    <x v="4"/>
    <s v="pop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d v="2011-10-16T22:03:00"/>
    <b v="0"/>
    <n v="34"/>
    <b v="1"/>
    <s v="music/pop"/>
    <n v="1.37416"/>
    <n v="40.416470588235299"/>
    <x v="4"/>
    <s v="pop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d v="2012-04-21T03:59:00"/>
    <b v="0"/>
    <n v="42"/>
    <b v="1"/>
    <s v="music/pop"/>
    <n v="1.1533333333333333"/>
    <n v="82.38095238095238"/>
    <x v="4"/>
    <s v="pop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d v="2016-04-16T05:59:00"/>
    <b v="0"/>
    <n v="42"/>
    <b v="1"/>
    <s v="music/pop"/>
    <n v="1.1166666666666667"/>
    <n v="159.52380952380952"/>
    <x v="4"/>
    <s v="pop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d v="2014-02-06T20:31:11"/>
    <b v="0"/>
    <n v="49"/>
    <b v="1"/>
    <s v="music/pop"/>
    <n v="1.1839999999999999"/>
    <n v="36.244897959183675"/>
    <x v="4"/>
    <s v="pop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d v="2011-07-22T01:39:05"/>
    <b v="0"/>
    <n v="56"/>
    <b v="1"/>
    <s v="music/pop"/>
    <n v="1.75"/>
    <n v="62.5"/>
    <x v="4"/>
    <s v="pop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d v="2014-07-12T18:11:07"/>
    <b v="0"/>
    <n v="25"/>
    <b v="1"/>
    <s v="music/pop"/>
    <n v="1.175"/>
    <n v="47"/>
    <x v="4"/>
    <s v="pop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d v="2017-03-29T02:00:00"/>
    <b v="0"/>
    <n v="884"/>
    <b v="0"/>
    <s v="music/faith"/>
    <n v="1.0142212307692309"/>
    <n v="74.575090497737563"/>
    <x v="4"/>
    <s v="faith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d v="2017-04-14T04:07:40"/>
    <b v="0"/>
    <n v="0"/>
    <b v="0"/>
    <s v="music/faith"/>
    <n v="0"/>
    <e v="#DIV/0!"/>
    <x v="4"/>
    <s v="faith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d v="2017-04-07T18:45:38"/>
    <b v="0"/>
    <n v="10"/>
    <b v="0"/>
    <s v="music/faith"/>
    <n v="0.21714285714285714"/>
    <n v="76"/>
    <x v="4"/>
    <s v="faith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d v="2017-03-17T18:34:01"/>
    <b v="0"/>
    <n v="101"/>
    <b v="0"/>
    <s v="music/faith"/>
    <n v="1.0912500000000001"/>
    <n v="86.43564356435644"/>
    <x v="4"/>
    <s v="faith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d v="2017-03-24T05:00:23"/>
    <b v="0"/>
    <n v="15"/>
    <b v="0"/>
    <s v="music/faith"/>
    <n v="1.0285714285714285"/>
    <n v="24"/>
    <x v="4"/>
    <s v="faith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d v="2017-04-27T19:15:19"/>
    <b v="0"/>
    <n v="1"/>
    <b v="0"/>
    <s v="music/faith"/>
    <n v="3.5999999999999999E-3"/>
    <n v="18"/>
    <x v="4"/>
    <s v="faith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d v="2017-04-10T20:15:00"/>
    <b v="0"/>
    <n v="39"/>
    <b v="0"/>
    <s v="music/faith"/>
    <n v="0.3125"/>
    <n v="80.128205128205124"/>
    <x v="4"/>
    <s v="faith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d v="2017-04-09T11:49:54"/>
    <b v="0"/>
    <n v="7"/>
    <b v="0"/>
    <s v="music/faith"/>
    <n v="0.443"/>
    <n v="253.14285714285714"/>
    <x v="4"/>
    <s v="faith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d v="2017-03-16T21:37:10"/>
    <b v="0"/>
    <n v="14"/>
    <b v="0"/>
    <s v="music/faith"/>
    <n v="1"/>
    <n v="171.42857142857142"/>
    <x v="4"/>
    <s v="faith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d v="2017-04-06T09:20:42"/>
    <b v="0"/>
    <n v="11"/>
    <b v="0"/>
    <s v="music/faith"/>
    <n v="0.254"/>
    <n v="57.727272727272727"/>
    <x v="4"/>
    <s v="faith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d v="2017-04-03T01:00:00"/>
    <b v="0"/>
    <n v="38"/>
    <b v="0"/>
    <s v="music/faith"/>
    <n v="0.33473333333333333"/>
    <n v="264.26315789473682"/>
    <x v="4"/>
    <s v="faith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d v="2017-03-26T23:59:00"/>
    <b v="0"/>
    <n v="15"/>
    <b v="0"/>
    <s v="music/faith"/>
    <n v="0.47799999999999998"/>
    <n v="159.33333333333334"/>
    <x v="4"/>
    <s v="faith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d v="2017-04-09T20:00:00"/>
    <b v="0"/>
    <n v="8"/>
    <b v="0"/>
    <s v="music/faith"/>
    <n v="9.3333333333333338E-2"/>
    <n v="35"/>
    <x v="4"/>
    <s v="faith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d v="2017-03-27T04:36:00"/>
    <b v="0"/>
    <n v="1"/>
    <b v="0"/>
    <s v="music/faith"/>
    <n v="5.0000000000000001E-4"/>
    <n v="5"/>
    <x v="4"/>
    <s v="faith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d v="2017-04-10T01:00:00"/>
    <b v="0"/>
    <n v="23"/>
    <b v="0"/>
    <s v="music/faith"/>
    <n v="0.11708333333333333"/>
    <n v="61.086956521739133"/>
    <x v="4"/>
    <s v="faith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d v="2017-04-01T00:40:11"/>
    <b v="0"/>
    <n v="0"/>
    <b v="0"/>
    <s v="music/faith"/>
    <n v="0"/>
    <e v="#DIV/0!"/>
    <x v="4"/>
    <s v="faith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d v="2017-04-09T23:47:28"/>
    <b v="0"/>
    <n v="22"/>
    <b v="0"/>
    <s v="music/faith"/>
    <n v="0.20208000000000001"/>
    <n v="114.81818181818181"/>
    <x v="4"/>
    <s v="faith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d v="2017-03-26T03:33:00"/>
    <b v="0"/>
    <n v="0"/>
    <b v="0"/>
    <s v="music/faith"/>
    <n v="0"/>
    <e v="#DIV/0!"/>
    <x v="4"/>
    <s v="faith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d v="2017-04-11T20:44:05"/>
    <b v="0"/>
    <n v="4"/>
    <b v="0"/>
    <s v="music/faith"/>
    <n v="4.2311459353574929E-2"/>
    <n v="54"/>
    <x v="4"/>
    <s v="faith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d v="2017-04-01T04:00:00"/>
    <b v="0"/>
    <n v="79"/>
    <b v="0"/>
    <s v="music/faith"/>
    <n v="0.2606"/>
    <n v="65.974683544303801"/>
    <x v="4"/>
    <s v="faith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d v="2015-01-15T15:56:45"/>
    <b v="0"/>
    <n v="2"/>
    <b v="0"/>
    <s v="music/faith"/>
    <n v="1.9801980198019802E-3"/>
    <n v="5"/>
    <x v="4"/>
    <s v="faith"/>
    <x v="1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d v="2015-03-30T19:52:30"/>
    <b v="0"/>
    <n v="1"/>
    <b v="0"/>
    <s v="music/faith"/>
    <n v="6.0606060606060605E-5"/>
    <n v="1"/>
    <x v="4"/>
    <s v="faith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d v="2015-08-31T06:45:37"/>
    <b v="0"/>
    <n v="2"/>
    <b v="0"/>
    <s v="music/faith"/>
    <n v="1.0200000000000001E-2"/>
    <n v="25.5"/>
    <x v="4"/>
    <s v="faith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d v="2015-02-16T03:21:13"/>
    <b v="0"/>
    <n v="11"/>
    <b v="0"/>
    <s v="music/faith"/>
    <n v="0.65100000000000002"/>
    <n v="118.36363636363636"/>
    <x v="4"/>
    <s v="faith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d v="2015-09-09T16:00:00"/>
    <b v="0"/>
    <n v="0"/>
    <b v="0"/>
    <s v="music/faith"/>
    <n v="0"/>
    <e v="#DIV/0!"/>
    <x v="4"/>
    <s v="faith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d v="2015-08-23T07:21:12"/>
    <b v="0"/>
    <n v="0"/>
    <b v="0"/>
    <s v="music/faith"/>
    <n v="0"/>
    <e v="#DIV/0!"/>
    <x v="4"/>
    <s v="faith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d v="2016-03-28T16:18:15"/>
    <b v="0"/>
    <n v="9"/>
    <b v="0"/>
    <s v="music/faith"/>
    <n v="9.74E-2"/>
    <n v="54.111111111111114"/>
    <x v="4"/>
    <s v="faith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d v="2016-05-01T20:48:26"/>
    <b v="0"/>
    <n v="0"/>
    <b v="0"/>
    <s v="music/faith"/>
    <n v="0"/>
    <e v="#DIV/0!"/>
    <x v="4"/>
    <s v="faith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d v="2014-08-31T19:39:00"/>
    <b v="0"/>
    <n v="4"/>
    <b v="0"/>
    <s v="music/faith"/>
    <n v="4.8571428571428571E-2"/>
    <n v="21.25"/>
    <x v="4"/>
    <s v="faith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d v="2016-01-18T13:00:00"/>
    <b v="0"/>
    <n v="1"/>
    <b v="0"/>
    <s v="music/faith"/>
    <n v="6.7999999999999996E-3"/>
    <n v="34"/>
    <x v="4"/>
    <s v="faith"/>
    <x v="1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d v="2014-09-01T15:30:34"/>
    <b v="0"/>
    <n v="2"/>
    <b v="0"/>
    <s v="music/faith"/>
    <n v="0.105"/>
    <n v="525"/>
    <x v="4"/>
    <s v="faith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d v="2015-06-30T21:55:53"/>
    <b v="0"/>
    <n v="0"/>
    <b v="0"/>
    <s v="music/faith"/>
    <n v="0"/>
    <e v="#DIV/0!"/>
    <x v="4"/>
    <s v="faith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d v="2014-10-05T19:13:32"/>
    <b v="0"/>
    <n v="1"/>
    <b v="0"/>
    <s v="music/faith"/>
    <n v="1.6666666666666666E-2"/>
    <n v="50"/>
    <x v="4"/>
    <s v="faith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d v="2015-05-01T22:02:41"/>
    <b v="0"/>
    <n v="17"/>
    <b v="0"/>
    <s v="music/faith"/>
    <n v="7.868E-2"/>
    <n v="115.70588235294117"/>
    <x v="4"/>
    <s v="faith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d v="2015-03-31T03:22:00"/>
    <b v="0"/>
    <n v="2"/>
    <b v="0"/>
    <s v="music/faith"/>
    <n v="2.2000000000000001E-3"/>
    <n v="5.5"/>
    <x v="4"/>
    <s v="faith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d v="2016-12-09T14:51:39"/>
    <b v="0"/>
    <n v="3"/>
    <b v="0"/>
    <s v="music/faith"/>
    <n v="7.4999999999999997E-2"/>
    <n v="50"/>
    <x v="4"/>
    <s v="faith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d v="2016-04-21T04:00:00"/>
    <b v="0"/>
    <n v="41"/>
    <b v="0"/>
    <s v="music/faith"/>
    <n v="0.42725880551301687"/>
    <n v="34.024390243902438"/>
    <x v="4"/>
    <s v="faith"/>
    <x v="7"/>
    <x v="2"/>
  </r>
  <r>
    <n v="1718"/>
    <s v="The Prodigal Son"/>
    <s v="A melody for the galaxy."/>
    <n v="35000"/>
    <n v="75"/>
    <x v="2"/>
    <s v="US"/>
    <s v="USD"/>
    <n v="1463201940"/>
    <n v="1459435149"/>
    <d v="2016-03-31T14:39:09"/>
    <d v="2016-05-14T04:59:00"/>
    <b v="0"/>
    <n v="2"/>
    <b v="0"/>
    <s v="music/faith"/>
    <n v="2.142857142857143E-3"/>
    <n v="37.5"/>
    <x v="4"/>
    <s v="faith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d v="2014-09-17T12:49:51"/>
    <b v="0"/>
    <n v="3"/>
    <b v="0"/>
    <s v="music/faith"/>
    <n v="8.7500000000000008E-3"/>
    <n v="11.666666666666666"/>
    <x v="4"/>
    <s v="faith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d v="2014-11-09T19:47:51"/>
    <b v="0"/>
    <n v="8"/>
    <b v="0"/>
    <s v="music/faith"/>
    <n v="5.6250000000000001E-2"/>
    <n v="28.125"/>
    <x v="4"/>
    <s v="faith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d v="2015-12-11T11:04:23"/>
    <b v="0"/>
    <n v="0"/>
    <b v="0"/>
    <s v="music/faith"/>
    <n v="0"/>
    <e v="#DIV/0!"/>
    <x v="4"/>
    <s v="faith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d v="2016-04-03T00:10:00"/>
    <b v="0"/>
    <n v="1"/>
    <b v="0"/>
    <s v="music/faith"/>
    <n v="3.4722222222222224E-4"/>
    <n v="1"/>
    <x v="4"/>
    <s v="faith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d v="2015-07-01T06:00:00"/>
    <b v="0"/>
    <n v="3"/>
    <b v="0"/>
    <s v="music/faith"/>
    <n v="6.5000000000000002E-2"/>
    <n v="216.66666666666666"/>
    <x v="4"/>
    <s v="faith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d v="2014-10-30T22:22:42"/>
    <b v="0"/>
    <n v="4"/>
    <b v="0"/>
    <s v="music/faith"/>
    <n v="5.8333333333333336E-3"/>
    <n v="8.75"/>
    <x v="4"/>
    <s v="faith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d v="2014-08-24T23:14:09"/>
    <b v="0"/>
    <n v="9"/>
    <b v="0"/>
    <s v="music/faith"/>
    <n v="0.10181818181818182"/>
    <n v="62.222222222222221"/>
    <x v="4"/>
    <s v="faith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d v="2014-06-27T22:04:24"/>
    <b v="0"/>
    <n v="16"/>
    <b v="0"/>
    <s v="music/faith"/>
    <n v="0.33784615384615385"/>
    <n v="137.25"/>
    <x v="4"/>
    <s v="faith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d v="2015-04-05T11:00:00"/>
    <b v="0"/>
    <n v="1"/>
    <b v="0"/>
    <s v="music/faith"/>
    <n v="3.3333333333333332E-4"/>
    <n v="1"/>
    <x v="4"/>
    <s v="faith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d v="2015-10-21T15:01:14"/>
    <b v="0"/>
    <n v="7"/>
    <b v="0"/>
    <s v="music/faith"/>
    <n v="0.68400000000000005"/>
    <n v="122.14285714285714"/>
    <x v="4"/>
    <s v="faith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d v="2016-06-10T01:15:06"/>
    <b v="0"/>
    <n v="0"/>
    <b v="0"/>
    <s v="music/faith"/>
    <n v="0"/>
    <e v="#DIV/0!"/>
    <x v="4"/>
    <s v="faith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d v="2015-10-25T02:06:23"/>
    <b v="0"/>
    <n v="0"/>
    <b v="0"/>
    <s v="music/faith"/>
    <n v="0"/>
    <e v="#DIV/0!"/>
    <x v="4"/>
    <s v="faith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d v="2015-06-11T15:00:00"/>
    <b v="0"/>
    <n v="0"/>
    <b v="0"/>
    <s v="music/faith"/>
    <n v="0"/>
    <e v="#DIV/0!"/>
    <x v="4"/>
    <s v="faith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d v="2016-01-16T05:00:00"/>
    <b v="0"/>
    <n v="0"/>
    <b v="0"/>
    <s v="music/faith"/>
    <n v="0"/>
    <e v="#DIV/0!"/>
    <x v="4"/>
    <s v="faith"/>
    <x v="4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d v="2016-09-13T21:30:00"/>
    <b v="0"/>
    <n v="0"/>
    <b v="0"/>
    <s v="music/faith"/>
    <n v="0"/>
    <e v="#DIV/0!"/>
    <x v="4"/>
    <s v="faith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d v="2015-05-08T00:52:36"/>
    <b v="0"/>
    <n v="1"/>
    <b v="0"/>
    <s v="music/faith"/>
    <n v="2.2222222222222223E-4"/>
    <n v="1"/>
    <x v="4"/>
    <s v="faith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d v="2016-08-07T19:32:25"/>
    <b v="0"/>
    <n v="2"/>
    <b v="0"/>
    <s v="music/faith"/>
    <n v="0.11"/>
    <n v="55"/>
    <x v="4"/>
    <s v="faith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d v="2015-11-08T21:40:33"/>
    <b v="0"/>
    <n v="1"/>
    <b v="0"/>
    <s v="music/faith"/>
    <n v="7.3333333333333332E-3"/>
    <n v="22"/>
    <x v="4"/>
    <s v="faith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d v="2015-07-20T22:46:32"/>
    <b v="0"/>
    <n v="15"/>
    <b v="0"/>
    <s v="music/faith"/>
    <n v="0.21249999999999999"/>
    <n v="56.666666666666664"/>
    <x v="4"/>
    <s v="faith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d v="2014-10-02T20:59:02"/>
    <b v="0"/>
    <n v="1"/>
    <b v="0"/>
    <s v="music/faith"/>
    <n v="4.0000000000000001E-3"/>
    <n v="20"/>
    <x v="4"/>
    <s v="faith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d v="2016-05-04T19:58:52"/>
    <b v="0"/>
    <n v="1"/>
    <b v="0"/>
    <s v="music/faith"/>
    <n v="1E-3"/>
    <n v="1"/>
    <x v="4"/>
    <s v="faith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d v="2015-07-16T19:37:02"/>
    <b v="0"/>
    <n v="0"/>
    <b v="0"/>
    <s v="music/faith"/>
    <n v="0"/>
    <e v="#DIV/0!"/>
    <x v="4"/>
    <s v="faith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d v="2015-06-10T15:04:31"/>
    <b v="0"/>
    <n v="52"/>
    <b v="1"/>
    <s v="photography/photobooks"/>
    <n v="1.1083333333333334"/>
    <n v="25.576923076923077"/>
    <x v="8"/>
    <s v="photobooks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d v="2017-01-07T21:00:00"/>
    <b v="0"/>
    <n v="34"/>
    <b v="1"/>
    <s v="photography/photobooks"/>
    <n v="1.0874999999999999"/>
    <n v="63.970588235294116"/>
    <x v="8"/>
    <s v="photobooks"/>
    <x v="1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d v="2016-08-27T03:59:00"/>
    <b v="0"/>
    <n v="67"/>
    <b v="1"/>
    <s v="photography/photobooks"/>
    <n v="1.0041666666666667"/>
    <n v="89.925373134328353"/>
    <x v="8"/>
    <s v="photobooks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d v="2015-03-08T13:31:17"/>
    <b v="0"/>
    <n v="70"/>
    <b v="1"/>
    <s v="photography/photobooks"/>
    <n v="1.1845454545454546"/>
    <n v="93.071428571428569"/>
    <x v="8"/>
    <s v="photobooks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d v="2016-12-22T02:00:00"/>
    <b v="0"/>
    <n v="89"/>
    <b v="1"/>
    <s v="photography/photobooks"/>
    <n v="1.1401428571428571"/>
    <n v="89.674157303370791"/>
    <x v="8"/>
    <s v="photobooks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d v="2016-11-24T02:00:00"/>
    <b v="0"/>
    <n v="107"/>
    <b v="1"/>
    <s v="photography/photobooks"/>
    <n v="1.4810000000000001"/>
    <n v="207.61682242990653"/>
    <x v="8"/>
    <s v="photobooks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d v="2015-11-13T15:00:00"/>
    <b v="0"/>
    <n v="159"/>
    <b v="1"/>
    <s v="photography/photobooks"/>
    <n v="1.0495555555555556"/>
    <n v="59.408805031446541"/>
    <x v="8"/>
    <s v="photobooks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d v="2015-09-02T22:49:03"/>
    <b v="0"/>
    <n v="181"/>
    <b v="1"/>
    <s v="photography/photobooks"/>
    <n v="1.29948"/>
    <n v="358.97237569060775"/>
    <x v="8"/>
    <s v="photobooks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d v="2017-03-01T19:00:00"/>
    <b v="0"/>
    <n v="131"/>
    <b v="1"/>
    <s v="photography/photobooks"/>
    <n v="1.2348756218905472"/>
    <n v="94.736641221374043"/>
    <x v="8"/>
    <s v="photobooks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d v="2016-04-19T20:05:04"/>
    <b v="0"/>
    <n v="125"/>
    <b v="1"/>
    <s v="photography/photobooks"/>
    <n v="2.0162"/>
    <n v="80.647999999999996"/>
    <x v="8"/>
    <s v="photobooks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d v="2015-03-19T17:45:23"/>
    <b v="0"/>
    <n v="61"/>
    <b v="1"/>
    <s v="photography/photobooks"/>
    <n v="1.0289999999999999"/>
    <n v="168.68852459016392"/>
    <x v="8"/>
    <s v="photobooks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d v="2016-10-14T06:04:42"/>
    <b v="0"/>
    <n v="90"/>
    <b v="1"/>
    <s v="photography/photobooks"/>
    <n v="2.6016666666666666"/>
    <n v="34.68888888888889"/>
    <x v="8"/>
    <s v="photobooks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d v="2016-03-21T16:59:28"/>
    <b v="0"/>
    <n v="35"/>
    <b v="1"/>
    <s v="photography/photobooks"/>
    <n v="1.08"/>
    <n v="462.85714285714283"/>
    <x v="8"/>
    <s v="photobooks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d v="2015-04-03T20:02:33"/>
    <b v="0"/>
    <n v="90"/>
    <b v="1"/>
    <s v="photography/photobooks"/>
    <n v="1.1052941176470588"/>
    <n v="104.38888888888889"/>
    <x v="8"/>
    <s v="photobooks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d v="2015-10-05T18:56:01"/>
    <b v="0"/>
    <n v="4"/>
    <b v="1"/>
    <s v="photography/photobooks"/>
    <n v="1.2"/>
    <n v="7.5"/>
    <x v="8"/>
    <s v="photobooks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d v="2016-08-29T04:01:09"/>
    <b v="0"/>
    <n v="120"/>
    <b v="1"/>
    <s v="photography/photobooks"/>
    <n v="1.0282909090909091"/>
    <n v="47.13"/>
    <x v="8"/>
    <s v="photobooks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d v="2017-01-28T19:29:00"/>
    <b v="0"/>
    <n v="14"/>
    <b v="1"/>
    <s v="photography/photobooks"/>
    <n v="1.1599999999999999"/>
    <n v="414.28571428571428"/>
    <x v="8"/>
    <s v="photobooks"/>
    <x v="1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d v="2016-07-14T22:56:32"/>
    <b v="0"/>
    <n v="27"/>
    <b v="1"/>
    <s v="photography/photobooks"/>
    <n v="1.147"/>
    <n v="42.481481481481481"/>
    <x v="8"/>
    <s v="photobooks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d v="2015-03-25T18:53:49"/>
    <b v="0"/>
    <n v="49"/>
    <b v="1"/>
    <s v="photography/photobooks"/>
    <n v="1.0660000000000001"/>
    <n v="108.77551020408163"/>
    <x v="8"/>
    <s v="photobooks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d v="2016-02-25T16:08:33"/>
    <b v="0"/>
    <n v="102"/>
    <b v="1"/>
    <s v="photography/photobooks"/>
    <n v="1.6544000000000001"/>
    <n v="81.098039215686271"/>
    <x v="8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d v="2015-09-12T13:37:40"/>
    <b v="0"/>
    <n v="3"/>
    <b v="1"/>
    <s v="photography/photobooks"/>
    <n v="1.55"/>
    <n v="51.666666666666664"/>
    <x v="8"/>
    <s v="photobooks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d v="2016-03-11T23:34:05"/>
    <b v="0"/>
    <n v="25"/>
    <b v="1"/>
    <s v="photography/photobooks"/>
    <n v="8.85"/>
    <n v="35.4"/>
    <x v="8"/>
    <s v="photobooks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d v="2016-10-23T20:50:40"/>
    <b v="0"/>
    <n v="118"/>
    <b v="1"/>
    <s v="photography/photobooks"/>
    <n v="1.0190833333333333"/>
    <n v="103.63559322033899"/>
    <x v="8"/>
    <s v="photobooks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d v="2014-08-03T11:39:39"/>
    <b v="1"/>
    <n v="39"/>
    <b v="0"/>
    <s v="photography/photobooks"/>
    <n v="0.19600000000000001"/>
    <n v="55.282051282051285"/>
    <x v="8"/>
    <s v="photobooks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d v="2014-08-13T23:31:52"/>
    <b v="1"/>
    <n v="103"/>
    <b v="0"/>
    <s v="photography/photobooks"/>
    <n v="0.59467839999999994"/>
    <n v="72.16970873786407"/>
    <x v="8"/>
    <s v="photobooks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d v="2014-08-25T20:38:08"/>
    <b v="1"/>
    <n v="0"/>
    <b v="0"/>
    <s v="photography/photobooks"/>
    <n v="0"/>
    <e v="#DIV/0!"/>
    <x v="8"/>
    <s v="photobooks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d v="2014-08-03T15:48:04"/>
    <b v="1"/>
    <n v="39"/>
    <b v="0"/>
    <s v="photography/photobooks"/>
    <n v="0.4572"/>
    <n v="58.615384615384613"/>
    <x v="8"/>
    <s v="photobooks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d v="2014-09-27T13:27:24"/>
    <b v="1"/>
    <n v="15"/>
    <b v="0"/>
    <s v="photography/photobooks"/>
    <n v="3.7400000000000003E-2"/>
    <n v="12.466666666666667"/>
    <x v="8"/>
    <s v="photobooks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d v="2015-01-13T19:39:19"/>
    <b v="1"/>
    <n v="22"/>
    <b v="0"/>
    <s v="photography/photobooks"/>
    <n v="2.7025E-2"/>
    <n v="49.136363636363633"/>
    <x v="8"/>
    <s v="photobooks"/>
    <x v="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d v="2014-10-14T18:43:14"/>
    <b v="1"/>
    <n v="92"/>
    <b v="0"/>
    <s v="photography/photobooks"/>
    <n v="0.56514285714285717"/>
    <n v="150.5"/>
    <x v="8"/>
    <s v="photobooks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d v="2014-10-23T23:30:40"/>
    <b v="1"/>
    <n v="25"/>
    <b v="0"/>
    <s v="photography/photobooks"/>
    <n v="0.21309523809523809"/>
    <n v="35.799999999999997"/>
    <x v="8"/>
    <s v="photobooks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d v="2014-07-06T17:13:56"/>
    <b v="1"/>
    <n v="19"/>
    <b v="0"/>
    <s v="photography/photobooks"/>
    <n v="0.156"/>
    <n v="45.157894736842103"/>
    <x v="8"/>
    <s v="photobooks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d v="2015-01-19T18:14:58"/>
    <b v="1"/>
    <n v="19"/>
    <b v="0"/>
    <s v="photography/photobooks"/>
    <n v="6.2566666666666673E-2"/>
    <n v="98.78947368421052"/>
    <x v="8"/>
    <s v="photobooks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d v="2014-11-29T14:59:00"/>
    <b v="1"/>
    <n v="13"/>
    <b v="0"/>
    <s v="photography/photobooks"/>
    <n v="0.4592"/>
    <n v="88.307692307692307"/>
    <x v="8"/>
    <s v="photobooks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d v="2014-10-24T23:26:00"/>
    <b v="1"/>
    <n v="124"/>
    <b v="0"/>
    <s v="photography/photobooks"/>
    <n v="0.65101538461538466"/>
    <n v="170.62903225806451"/>
    <x v="8"/>
    <s v="photobooks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d v="2014-10-29T22:57:51"/>
    <b v="1"/>
    <n v="4"/>
    <b v="0"/>
    <s v="photography/photobooks"/>
    <n v="6.7000000000000004E-2"/>
    <n v="83.75"/>
    <x v="8"/>
    <s v="photobooks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d v="2015-02-20T08:34:13"/>
    <b v="1"/>
    <n v="10"/>
    <b v="0"/>
    <s v="photography/photobooks"/>
    <n v="0.135625"/>
    <n v="65.099999999999994"/>
    <x v="8"/>
    <s v="photobooks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d v="2015-03-27T19:43:15"/>
    <b v="1"/>
    <n v="15"/>
    <b v="0"/>
    <s v="photography/photobooks"/>
    <n v="1.9900000000000001E-2"/>
    <n v="66.333333333333329"/>
    <x v="8"/>
    <s v="photobooks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d v="2016-09-02T16:36:20"/>
    <b v="1"/>
    <n v="38"/>
    <b v="0"/>
    <s v="photography/photobooks"/>
    <n v="0.36236363636363639"/>
    <n v="104.89473684210526"/>
    <x v="8"/>
    <s v="photobooks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d v="2016-07-02T14:25:10"/>
    <b v="1"/>
    <n v="152"/>
    <b v="0"/>
    <s v="photography/photobooks"/>
    <n v="0.39743333333333336"/>
    <n v="78.440789473684205"/>
    <x v="8"/>
    <s v="photobooks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d v="2016-09-15T14:49:05"/>
    <b v="1"/>
    <n v="24"/>
    <b v="0"/>
    <s v="photography/photobooks"/>
    <n v="0.25763636363636366"/>
    <n v="59.041666666666664"/>
    <x v="8"/>
    <s v="photobooks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d v="2016-02-21T13:48:09"/>
    <b v="1"/>
    <n v="76"/>
    <b v="0"/>
    <s v="photography/photobooks"/>
    <n v="0.15491428571428573"/>
    <n v="71.34210526315789"/>
    <x v="8"/>
    <s v="photobooks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d v="2015-05-21T22:47:58"/>
    <b v="1"/>
    <n v="185"/>
    <b v="0"/>
    <s v="photography/photobooks"/>
    <n v="0.236925"/>
    <n v="51.227027027027027"/>
    <x v="8"/>
    <s v="photobooks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d v="2015-01-31T03:25:00"/>
    <b v="1"/>
    <n v="33"/>
    <b v="0"/>
    <s v="photography/photobooks"/>
    <n v="0.39760000000000001"/>
    <n v="60.242424242424242"/>
    <x v="8"/>
    <s v="photobooks"/>
    <x v="1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d v="2014-10-16T00:00:00"/>
    <b v="1"/>
    <n v="108"/>
    <b v="0"/>
    <s v="photography/photobooks"/>
    <n v="0.20220833333333332"/>
    <n v="44.935185185185183"/>
    <x v="8"/>
    <s v="photobooks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d v="2014-12-15T13:12:57"/>
    <b v="1"/>
    <n v="29"/>
    <b v="0"/>
    <s v="photography/photobooks"/>
    <n v="0.47631578947368419"/>
    <n v="31.206896551724139"/>
    <x v="8"/>
    <s v="photobooks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d v="2015-04-04T14:43:57"/>
    <b v="1"/>
    <n v="24"/>
    <b v="0"/>
    <s v="photography/photobooks"/>
    <n v="0.15329999999999999"/>
    <n v="63.875"/>
    <x v="8"/>
    <s v="photobooks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d v="2014-10-31T22:45:42"/>
    <b v="1"/>
    <n v="4"/>
    <b v="0"/>
    <s v="photography/photobooks"/>
    <n v="1.3818181818181818E-2"/>
    <n v="19"/>
    <x v="8"/>
    <s v="photobooks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d v="2015-01-12T06:00:03"/>
    <b v="1"/>
    <n v="4"/>
    <b v="0"/>
    <s v="photography/photobooks"/>
    <n v="5.0000000000000001E-3"/>
    <n v="10"/>
    <x v="8"/>
    <s v="photobooks"/>
    <x v="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d v="2015-02-05T16:11:18"/>
    <b v="1"/>
    <n v="15"/>
    <b v="0"/>
    <s v="photography/photobooks"/>
    <n v="4.9575757575757579E-2"/>
    <n v="109.06666666666666"/>
    <x v="8"/>
    <s v="photobooks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d v="2015-01-29T17:46:05"/>
    <b v="1"/>
    <n v="4"/>
    <b v="0"/>
    <s v="photography/photobooks"/>
    <n v="3.5666666666666666E-2"/>
    <n v="26.75"/>
    <x v="8"/>
    <s v="photobooks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d v="2015-08-10T06:59:00"/>
    <b v="1"/>
    <n v="139"/>
    <b v="0"/>
    <s v="photography/photobooks"/>
    <n v="0.61124000000000001"/>
    <n v="109.93525179856115"/>
    <x v="8"/>
    <s v="photobooks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d v="2014-11-27T22:24:00"/>
    <b v="1"/>
    <n v="2"/>
    <b v="0"/>
    <s v="photography/photobooks"/>
    <n v="1.3333333333333334E-2"/>
    <n v="20"/>
    <x v="8"/>
    <s v="photobooks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d v="2015-02-11T13:13:42"/>
    <b v="1"/>
    <n v="18"/>
    <b v="0"/>
    <s v="photography/photobooks"/>
    <n v="0.11077777777777778"/>
    <n v="55.388888888888886"/>
    <x v="8"/>
    <s v="photobooks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d v="2016-10-14T16:00:00"/>
    <b v="1"/>
    <n v="81"/>
    <b v="0"/>
    <s v="photography/photobooks"/>
    <n v="0.38735714285714284"/>
    <n v="133.90123456790124"/>
    <x v="8"/>
    <s v="photobooks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d v="2016-07-24T10:32:46"/>
    <b v="1"/>
    <n v="86"/>
    <b v="0"/>
    <s v="photography/photobooks"/>
    <n v="0.22052631578947368"/>
    <n v="48.720930232558139"/>
    <x v="8"/>
    <s v="photobooks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d v="2016-12-15T13:39:49"/>
    <b v="1"/>
    <n v="140"/>
    <b v="0"/>
    <s v="photography/photobooks"/>
    <n v="0.67549999999999999"/>
    <n v="48.25"/>
    <x v="8"/>
    <s v="photobooks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d v="2016-02-04T07:50:33"/>
    <b v="1"/>
    <n v="37"/>
    <b v="0"/>
    <s v="photography/photobooks"/>
    <n v="0.136375"/>
    <n v="58.972972972972975"/>
    <x v="8"/>
    <s v="photobooks"/>
    <x v="11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d v="2014-11-11T21:13:28"/>
    <b v="1"/>
    <n v="6"/>
    <b v="0"/>
    <s v="photography/photobooks"/>
    <n v="1.7457500000000001E-2"/>
    <n v="11.638333333333334"/>
    <x v="8"/>
    <s v="photobooks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d v="2016-10-10T14:32:50"/>
    <b v="1"/>
    <n v="113"/>
    <b v="0"/>
    <s v="photography/photobooks"/>
    <n v="0.20449632511889321"/>
    <n v="83.716814159292042"/>
    <x v="8"/>
    <s v="photobooks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d v="2015-12-15T12:10:00"/>
    <b v="1"/>
    <n v="37"/>
    <b v="0"/>
    <s v="photography/photobooks"/>
    <n v="0.13852941176470587"/>
    <n v="63.648648648648646"/>
    <x v="8"/>
    <s v="photobooks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d v="2015-06-27T21:59:00"/>
    <b v="1"/>
    <n v="18"/>
    <b v="0"/>
    <s v="photography/photobooks"/>
    <n v="0.48485714285714288"/>
    <n v="94.277777777777771"/>
    <x v="8"/>
    <s v="photobooks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d v="2015-02-14T01:43:02"/>
    <b v="1"/>
    <n v="75"/>
    <b v="0"/>
    <s v="photography/photobooks"/>
    <n v="0.308"/>
    <n v="71.86666666666666"/>
    <x v="8"/>
    <s v="photobooks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d v="2015-11-14T17:16:44"/>
    <b v="1"/>
    <n v="52"/>
    <b v="0"/>
    <s v="photography/photobooks"/>
    <n v="0.35174193548387095"/>
    <n v="104.84615384615384"/>
    <x v="8"/>
    <s v="photobooks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d v="2015-10-02T18:00:00"/>
    <b v="1"/>
    <n v="122"/>
    <b v="0"/>
    <s v="photography/photobooks"/>
    <n v="0.36404444444444445"/>
    <n v="67.139344262295083"/>
    <x v="8"/>
    <s v="photobooks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d v="2014-09-30T15:19:09"/>
    <b v="1"/>
    <n v="8"/>
    <b v="0"/>
    <s v="photography/photobooks"/>
    <n v="2.955E-2"/>
    <n v="73.875"/>
    <x v="8"/>
    <s v="photobooks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d v="2014-09-28T01:38:33"/>
    <b v="1"/>
    <n v="8"/>
    <b v="0"/>
    <s v="photography/photobooks"/>
    <n v="0.1106"/>
    <n v="69.125"/>
    <x v="8"/>
    <s v="photobooks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d v="2017-02-11T16:20:30"/>
    <b v="1"/>
    <n v="96"/>
    <b v="0"/>
    <s v="photography/photobooks"/>
    <n v="0.41407142857142859"/>
    <n v="120.77083333333333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d v="2015-03-01T21:47:19"/>
    <b v="1"/>
    <n v="9"/>
    <b v="0"/>
    <s v="photography/photobooks"/>
    <n v="0.10857142857142857"/>
    <n v="42.222222222222221"/>
    <x v="8"/>
    <s v="photobooks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d v="2014-08-21T21:50:26"/>
    <b v="0"/>
    <n v="2"/>
    <b v="0"/>
    <s v="photography/photobooks"/>
    <n v="3.3333333333333333E-2"/>
    <n v="7.5"/>
    <x v="8"/>
    <s v="photobooks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d v="2014-10-24T04:00:00"/>
    <b v="0"/>
    <n v="26"/>
    <b v="0"/>
    <s v="photography/photobooks"/>
    <n v="7.407407407407407E-4"/>
    <n v="1.5384615384615385"/>
    <x v="8"/>
    <s v="photobooks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d v="2016-07-03T07:38:56"/>
    <b v="0"/>
    <n v="23"/>
    <b v="0"/>
    <s v="photography/photobooks"/>
    <n v="0.13307692307692306"/>
    <n v="37.608695652173914"/>
    <x v="8"/>
    <s v="photobooks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d v="2014-08-08T21:20:12"/>
    <b v="0"/>
    <n v="0"/>
    <b v="0"/>
    <s v="photography/photobooks"/>
    <n v="0"/>
    <e v="#DIV/0!"/>
    <x v="8"/>
    <s v="photobooks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d v="2015-02-28T07:32:16"/>
    <b v="0"/>
    <n v="140"/>
    <b v="0"/>
    <s v="photography/photobooks"/>
    <n v="0.49183333333333334"/>
    <n v="42.157142857142858"/>
    <x v="8"/>
    <s v="photobooks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d v="2015-07-01T21:45:37"/>
    <b v="0"/>
    <n v="0"/>
    <b v="0"/>
    <s v="photography/photobooks"/>
    <n v="0"/>
    <e v="#DIV/0!"/>
    <x v="8"/>
    <s v="photobooks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d v="2016-07-25T19:00:00"/>
    <b v="0"/>
    <n v="6"/>
    <b v="0"/>
    <s v="photography/photobooks"/>
    <n v="2.036E-2"/>
    <n v="84.833333333333329"/>
    <x v="8"/>
    <s v="photobooks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d v="2017-01-30T06:59:00"/>
    <b v="0"/>
    <n v="100"/>
    <b v="0"/>
    <s v="photography/photobooks"/>
    <n v="0.52327777777777773"/>
    <n v="94.19"/>
    <x v="8"/>
    <s v="photobooks"/>
    <x v="11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d v="2015-04-03T04:37:30"/>
    <b v="0"/>
    <n v="0"/>
    <b v="0"/>
    <s v="photography/photobooks"/>
    <n v="0"/>
    <e v="#DIV/0!"/>
    <x v="8"/>
    <s v="photobooks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d v="2014-07-30T18:03:16"/>
    <b v="0"/>
    <n v="4"/>
    <b v="0"/>
    <s v="photography/photobooks"/>
    <n v="2.0833333333333332E-2"/>
    <n v="6.25"/>
    <x v="8"/>
    <s v="photobooks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d v="2015-04-01T01:01:30"/>
    <b v="0"/>
    <n v="8"/>
    <b v="0"/>
    <s v="photography/photobooks"/>
    <n v="6.565384615384616E-2"/>
    <n v="213.375"/>
    <x v="8"/>
    <s v="photobooks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d v="2012-03-03T07:39:27"/>
    <b v="0"/>
    <n v="57"/>
    <b v="1"/>
    <s v="music/rock"/>
    <n v="1.3489"/>
    <n v="59.162280701754383"/>
    <x v="4"/>
    <s v="rock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d v="2014-01-31T19:01:00"/>
    <b v="0"/>
    <n v="11"/>
    <b v="1"/>
    <s v="music/rock"/>
    <n v="1"/>
    <n v="27.272727272727273"/>
    <x v="4"/>
    <s v="rock"/>
    <x v="1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d v="2012-10-24T16:26:16"/>
    <b v="0"/>
    <n v="33"/>
    <b v="1"/>
    <s v="music/rock"/>
    <n v="1.1585714285714286"/>
    <n v="24.575757575757574"/>
    <x v="4"/>
    <s v="rock"/>
    <x v="8"/>
    <x v="5"/>
  </r>
  <r>
    <n v="1824"/>
    <s v="Tin Man's Broken Wisdom Fund"/>
    <s v="cd fund raiser"/>
    <n v="3000"/>
    <n v="3002"/>
    <x v="0"/>
    <s v="US"/>
    <s v="USD"/>
    <n v="1389146880"/>
    <n v="1387403967"/>
    <d v="2013-12-18T21:59:27"/>
    <d v="2014-01-08T02:08:00"/>
    <b v="0"/>
    <n v="40"/>
    <b v="1"/>
    <s v="music/rock"/>
    <n v="1.0006666666666666"/>
    <n v="75.05"/>
    <x v="4"/>
    <s v="rock"/>
    <x v="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d v="2013-07-11T20:01:43"/>
    <b v="0"/>
    <n v="50"/>
    <b v="1"/>
    <s v="music/rock"/>
    <n v="1.0505"/>
    <n v="42.02"/>
    <x v="4"/>
    <s v="rock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d v="2014-02-17T22:10:17"/>
    <b v="0"/>
    <n v="38"/>
    <b v="1"/>
    <s v="music/rock"/>
    <n v="1.01"/>
    <n v="53.157894736842103"/>
    <x v="4"/>
    <s v="rock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d v="2011-03-03T07:49:21"/>
    <b v="0"/>
    <n v="96"/>
    <b v="1"/>
    <s v="music/rock"/>
    <n v="1.0066250000000001"/>
    <n v="83.885416666666671"/>
    <x v="4"/>
    <s v="rock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d v="2014-05-09T22:00:00"/>
    <b v="0"/>
    <n v="48"/>
    <b v="1"/>
    <s v="music/rock"/>
    <n v="1.0016"/>
    <n v="417.33333333333331"/>
    <x v="4"/>
    <s v="rock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d v="2011-01-21T22:00:00"/>
    <b v="0"/>
    <n v="33"/>
    <b v="1"/>
    <s v="music/rock"/>
    <n v="1.6668333333333334"/>
    <n v="75.765151515151516"/>
    <x v="4"/>
    <s v="rock"/>
    <x v="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d v="2014-02-24T16:25:07"/>
    <b v="0"/>
    <n v="226"/>
    <b v="1"/>
    <s v="music/rock"/>
    <n v="1.0153333333333334"/>
    <n v="67.389380530973455"/>
    <x v="4"/>
    <s v="rock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d v="2012-05-12T23:54:23"/>
    <b v="0"/>
    <n v="14"/>
    <b v="1"/>
    <s v="music/rock"/>
    <n v="1.03"/>
    <n v="73.571428571428569"/>
    <x v="4"/>
    <s v="rock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d v="2011-03-04T12:57:07"/>
    <b v="0"/>
    <n v="20"/>
    <b v="1"/>
    <s v="music/rock"/>
    <n v="1.4285714285714286"/>
    <n v="25"/>
    <x v="4"/>
    <s v="rock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d v="2013-03-02T07:59:00"/>
    <b v="0"/>
    <n v="25"/>
    <b v="1"/>
    <s v="music/rock"/>
    <n v="2.625"/>
    <n v="42"/>
    <x v="4"/>
    <s v="rock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d v="2015-01-24T23:08:15"/>
    <b v="0"/>
    <n v="90"/>
    <b v="1"/>
    <s v="music/rock"/>
    <n v="1.1805000000000001"/>
    <n v="131.16666666666666"/>
    <x v="4"/>
    <s v="rock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d v="2016-03-31T15:51:11"/>
    <b v="0"/>
    <n v="11"/>
    <b v="1"/>
    <s v="music/rock"/>
    <n v="1.04"/>
    <n v="47.272727272727273"/>
    <x v="4"/>
    <s v="rock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d v="2013-02-17T19:25:29"/>
    <b v="0"/>
    <n v="55"/>
    <b v="1"/>
    <s v="music/rock"/>
    <n v="2.0034000000000001"/>
    <n v="182.12727272727273"/>
    <x v="4"/>
    <s v="rock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d v="2012-03-18T00:08:55"/>
    <b v="0"/>
    <n v="30"/>
    <b v="1"/>
    <s v="music/rock"/>
    <n v="3.0683333333333334"/>
    <n v="61.366666666666667"/>
    <x v="4"/>
    <s v="rock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d v="2011-10-01T03:00:00"/>
    <b v="0"/>
    <n v="28"/>
    <b v="1"/>
    <s v="music/rock"/>
    <n v="1.00149"/>
    <n v="35.767499999999998"/>
    <x v="4"/>
    <s v="rock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d v="2016-10-01T17:19:42"/>
    <b v="0"/>
    <n v="45"/>
    <b v="1"/>
    <s v="music/rock"/>
    <n v="2.0529999999999999"/>
    <n v="45.62222222222222"/>
    <x v="4"/>
    <s v="rock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d v="2013-05-07T04:59:00"/>
    <b v="0"/>
    <n v="13"/>
    <b v="1"/>
    <s v="music/rock"/>
    <n v="1.0888888888888888"/>
    <n v="75.384615384615387"/>
    <x v="4"/>
    <s v="rock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d v="2014-05-20T04:59:00"/>
    <b v="0"/>
    <n v="40"/>
    <b v="1"/>
    <s v="music/rock"/>
    <n v="1.0175000000000001"/>
    <n v="50.875"/>
    <x v="4"/>
    <s v="rock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d v="2015-03-02T05:59:00"/>
    <b v="0"/>
    <n v="21"/>
    <b v="1"/>
    <s v="music/rock"/>
    <n v="1.2524999999999999"/>
    <n v="119.28571428571429"/>
    <x v="4"/>
    <s v="rock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d v="2011-02-20T23:52:34"/>
    <b v="0"/>
    <n v="134"/>
    <b v="1"/>
    <s v="music/rock"/>
    <n v="1.2400610000000001"/>
    <n v="92.541865671641801"/>
    <x v="4"/>
    <s v="rock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d v="2011-06-11T03:00:00"/>
    <b v="0"/>
    <n v="20"/>
    <b v="1"/>
    <s v="music/rock"/>
    <n v="1.014"/>
    <n v="76.05"/>
    <x v="4"/>
    <s v="rock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d v="2016-06-17T04:55:00"/>
    <b v="0"/>
    <n v="19"/>
    <b v="1"/>
    <s v="music/rock"/>
    <n v="1"/>
    <n v="52.631578947368418"/>
    <x v="4"/>
    <s v="rock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d v="2012-12-15T15:36:17"/>
    <b v="0"/>
    <n v="209"/>
    <b v="1"/>
    <s v="music/rock"/>
    <n v="1.3792666666666666"/>
    <n v="98.990430622009569"/>
    <x v="4"/>
    <s v="rock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d v="2015-04-21T05:40:32"/>
    <b v="0"/>
    <n v="38"/>
    <b v="1"/>
    <s v="music/rock"/>
    <n v="1.2088000000000001"/>
    <n v="79.526315789473685"/>
    <x v="4"/>
    <s v="rock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d v="2011-07-31T06:59:00"/>
    <b v="0"/>
    <n v="24"/>
    <b v="1"/>
    <s v="music/rock"/>
    <n v="1.0736666666666668"/>
    <n v="134.20833333333334"/>
    <x v="4"/>
    <s v="rock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d v="2012-10-17T20:17:39"/>
    <b v="0"/>
    <n v="8"/>
    <b v="1"/>
    <s v="music/rock"/>
    <n v="1.0033333333333334"/>
    <n v="37.625"/>
    <x v="4"/>
    <s v="rock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d v="2014-07-10T23:01:40"/>
    <b v="0"/>
    <n v="179"/>
    <b v="1"/>
    <s v="music/rock"/>
    <n v="1.0152222222222222"/>
    <n v="51.044692737430168"/>
    <x v="4"/>
    <s v="rock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d v="2014-07-28T01:00:00"/>
    <b v="0"/>
    <n v="26"/>
    <b v="1"/>
    <s v="music/rock"/>
    <n v="1.0007692307692309"/>
    <n v="50.03846153846154"/>
    <x v="4"/>
    <s v="rock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d v="2015-04-25T00:00:00"/>
    <b v="0"/>
    <n v="131"/>
    <b v="1"/>
    <s v="music/rock"/>
    <n v="1.1696666666666666"/>
    <n v="133.93129770992365"/>
    <x v="4"/>
    <s v="rock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d v="2012-11-14T02:26:57"/>
    <b v="0"/>
    <n v="14"/>
    <b v="1"/>
    <s v="music/rock"/>
    <n v="1.01875"/>
    <n v="58.214285714285715"/>
    <x v="4"/>
    <s v="rock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d v="2013-05-24T00:30:37"/>
    <b v="0"/>
    <n v="174"/>
    <b v="1"/>
    <s v="music/rock"/>
    <n v="1.0212366666666666"/>
    <n v="88.037643678160919"/>
    <x v="4"/>
    <s v="rock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d v="2014-01-06T12:55:40"/>
    <b v="0"/>
    <n v="191"/>
    <b v="1"/>
    <s v="music/rock"/>
    <n v="1.5405897142857143"/>
    <n v="70.576753926701571"/>
    <x v="4"/>
    <s v="rock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d v="2014-07-18T20:31:12"/>
    <b v="0"/>
    <n v="38"/>
    <b v="1"/>
    <s v="music/rock"/>
    <n v="1.0125"/>
    <n v="53.289473684210527"/>
    <x v="4"/>
    <s v="rock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d v="2014-09-12T18:26:53"/>
    <b v="0"/>
    <n v="22"/>
    <b v="1"/>
    <s v="music/rock"/>
    <n v="1"/>
    <n v="136.36363636363637"/>
    <x v="4"/>
    <s v="rock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d v="2011-12-16T05:48:41"/>
    <b v="0"/>
    <n v="149"/>
    <b v="1"/>
    <s v="music/rock"/>
    <n v="1.0874800874800874"/>
    <n v="40.547315436241611"/>
    <x v="4"/>
    <s v="rock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d v="2011-09-22T18:28:49"/>
    <b v="0"/>
    <n v="56"/>
    <b v="1"/>
    <s v="music/rock"/>
    <n v="1.3183333333333334"/>
    <n v="70.625"/>
    <x v="4"/>
    <s v="rock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d v="2014-02-06T17:01:24"/>
    <b v="0"/>
    <n v="19"/>
    <b v="1"/>
    <s v="music/rock"/>
    <n v="1.3346666666666667"/>
    <n v="52.684210526315788"/>
    <x v="4"/>
    <s v="rock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d v="2015-01-26T07:12:21"/>
    <b v="0"/>
    <n v="0"/>
    <b v="0"/>
    <s v="games/mobile games"/>
    <n v="0"/>
    <e v="#DIV/0!"/>
    <x v="6"/>
    <s v="mobile games"/>
    <x v="1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d v="2017-03-08T07:30:00"/>
    <b v="0"/>
    <n v="16"/>
    <b v="0"/>
    <s v="games/mobile games"/>
    <n v="8.0833333333333326E-2"/>
    <n v="90.9375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d v="2014-06-12T19:08:05"/>
    <b v="0"/>
    <n v="2"/>
    <b v="0"/>
    <s v="games/mobile games"/>
    <n v="4.0000000000000001E-3"/>
    <n v="5"/>
    <x v="6"/>
    <s v="mobile games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d v="2014-05-04T17:11:40"/>
    <b v="0"/>
    <n v="48"/>
    <b v="0"/>
    <s v="games/mobile games"/>
    <n v="0.42892307692307691"/>
    <n v="58.083333333333336"/>
    <x v="6"/>
    <s v="mobile games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d v="2016-11-06T09:49:07"/>
    <b v="0"/>
    <n v="2"/>
    <b v="0"/>
    <s v="games/mobile games"/>
    <n v="3.6363636363636364E-5"/>
    <n v="2"/>
    <x v="6"/>
    <s v="mobile games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d v="2017-03-01T04:00:00"/>
    <b v="0"/>
    <n v="2"/>
    <b v="0"/>
    <s v="games/mobile games"/>
    <n v="5.0000000000000001E-3"/>
    <n v="62.5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d v="2016-11-05T22:11:52"/>
    <b v="0"/>
    <n v="1"/>
    <b v="0"/>
    <s v="games/mobile games"/>
    <n v="5.0000000000000001E-4"/>
    <n v="10"/>
    <x v="6"/>
    <s v="mobile games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d v="2015-12-15T07:59:00"/>
    <b v="0"/>
    <n v="17"/>
    <b v="0"/>
    <s v="games/mobile games"/>
    <n v="4.8680000000000001E-2"/>
    <n v="71.588235294117652"/>
    <x v="6"/>
    <s v="mobile games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d v="2017-01-04T00:04:09"/>
    <b v="0"/>
    <n v="0"/>
    <b v="0"/>
    <s v="games/mobile games"/>
    <n v="0"/>
    <e v="#DIV/0!"/>
    <x v="6"/>
    <s v="mobile games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d v="2016-01-31T04:17:00"/>
    <b v="0"/>
    <n v="11"/>
    <b v="0"/>
    <s v="games/mobile games"/>
    <n v="0.10314285714285715"/>
    <n v="32.81818181818182"/>
    <x v="6"/>
    <s v="mobile games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d v="2014-11-20T19:48:21"/>
    <b v="0"/>
    <n v="95"/>
    <b v="0"/>
    <s v="games/mobile games"/>
    <n v="0.7178461538461538"/>
    <n v="49.11578947368421"/>
    <x v="6"/>
    <s v="mobile games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d v="2015-06-30T03:06:42"/>
    <b v="0"/>
    <n v="13"/>
    <b v="0"/>
    <s v="games/mobile games"/>
    <n v="1.06E-2"/>
    <n v="16.307692307692307"/>
    <x v="6"/>
    <s v="mobile games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d v="2015-07-08T16:45:00"/>
    <b v="0"/>
    <n v="2"/>
    <b v="0"/>
    <s v="games/mobile games"/>
    <n v="4.4999999999999997E-3"/>
    <n v="18"/>
    <x v="6"/>
    <s v="mobile games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d v="2016-06-28T23:15:33"/>
    <b v="0"/>
    <n v="2"/>
    <b v="0"/>
    <s v="games/mobile games"/>
    <n v="1.6249999999999999E-4"/>
    <n v="13"/>
    <x v="6"/>
    <s v="mobile games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d v="2016-08-06T21:35:08"/>
    <b v="0"/>
    <n v="3"/>
    <b v="0"/>
    <s v="games/mobile games"/>
    <n v="5.1000000000000004E-3"/>
    <n v="17"/>
    <x v="6"/>
    <s v="mobile games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d v="2014-06-16T06:50:05"/>
    <b v="0"/>
    <n v="0"/>
    <b v="0"/>
    <s v="games/mobile games"/>
    <n v="0"/>
    <e v="#DIV/0!"/>
    <x v="6"/>
    <s v="mobile games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d v="2015-03-01T00:42:05"/>
    <b v="0"/>
    <n v="0"/>
    <b v="0"/>
    <s v="games/mobile games"/>
    <n v="0"/>
    <e v="#DIV/0!"/>
    <x v="6"/>
    <s v="mobile games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d v="2014-06-13T00:12:35"/>
    <b v="0"/>
    <n v="0"/>
    <b v="0"/>
    <s v="games/mobile games"/>
    <n v="0"/>
    <e v="#DIV/0!"/>
    <x v="6"/>
    <s v="mobile games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d v="2016-03-14T14:35:29"/>
    <b v="0"/>
    <n v="2"/>
    <b v="0"/>
    <s v="games/mobile games"/>
    <n v="1.1999999999999999E-3"/>
    <n v="3"/>
    <x v="6"/>
    <s v="mobile games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d v="2016-03-30T12:36:20"/>
    <b v="0"/>
    <n v="24"/>
    <b v="0"/>
    <s v="games/mobile games"/>
    <n v="0.20080000000000001"/>
    <n v="41.833333333333336"/>
    <x v="6"/>
    <s v="mobile games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d v="2015-03-10T02:39:49"/>
    <b v="0"/>
    <n v="70"/>
    <b v="1"/>
    <s v="music/indie rock"/>
    <n v="1.726845"/>
    <n v="49.338428571428572"/>
    <x v="4"/>
    <s v="indie rock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d v="2012-07-10T23:48:00"/>
    <b v="0"/>
    <n v="81"/>
    <b v="1"/>
    <s v="music/indie rock"/>
    <n v="1.008955223880597"/>
    <n v="41.728395061728392"/>
    <x v="4"/>
    <s v="indie rock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d v="2012-04-08T21:45:08"/>
    <b v="0"/>
    <n v="32"/>
    <b v="1"/>
    <s v="music/indie rock"/>
    <n v="1.0480480480480481"/>
    <n v="32.71875"/>
    <x v="4"/>
    <s v="indie rock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d v="2012-11-27T12:00:00"/>
    <b v="0"/>
    <n v="26"/>
    <b v="1"/>
    <s v="music/indie rock"/>
    <n v="1.351"/>
    <n v="51.96153846153846"/>
    <x v="4"/>
    <s v="indie rock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d v="2012-08-10T22:00:00"/>
    <b v="0"/>
    <n v="105"/>
    <b v="1"/>
    <s v="music/indie rock"/>
    <n v="1.1632786885245903"/>
    <n v="50.685714285714283"/>
    <x v="4"/>
    <s v="indie rock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d v="2014-11-12T22:45:38"/>
    <b v="0"/>
    <n v="29"/>
    <b v="1"/>
    <s v="music/indie rock"/>
    <n v="1.0208333333333333"/>
    <n v="42.241379310344826"/>
    <x v="4"/>
    <s v="indie rock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d v="2015-12-03T21:30:00"/>
    <b v="0"/>
    <n v="8"/>
    <b v="1"/>
    <s v="music/indie rock"/>
    <n v="1.1116666666666666"/>
    <n v="416.875"/>
    <x v="4"/>
    <s v="indie rock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d v="2010-06-01T04:59:00"/>
    <b v="0"/>
    <n v="89"/>
    <b v="1"/>
    <s v="music/indie rock"/>
    <n v="1.6608000000000001"/>
    <n v="46.651685393258425"/>
    <x v="4"/>
    <s v="indie rock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d v="2013-03-11T18:02:26"/>
    <b v="0"/>
    <n v="44"/>
    <b v="1"/>
    <s v="music/indie rock"/>
    <n v="1.0660000000000001"/>
    <n v="48.454545454545453"/>
    <x v="4"/>
    <s v="indie rock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d v="2012-12-15T18:52:08"/>
    <b v="0"/>
    <n v="246"/>
    <b v="1"/>
    <s v="music/indie rock"/>
    <n v="1.4458441666666668"/>
    <n v="70.5289837398374"/>
    <x v="4"/>
    <s v="indie rock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d v="2010-07-22T06:00:00"/>
    <b v="0"/>
    <n v="120"/>
    <b v="1"/>
    <s v="music/indie rock"/>
    <n v="1.0555000000000001"/>
    <n v="87.958333333333329"/>
    <x v="4"/>
    <s v="indie rock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d v="2011-06-07T15:18:01"/>
    <b v="0"/>
    <n v="26"/>
    <b v="1"/>
    <s v="music/indie rock"/>
    <n v="1.3660000000000001"/>
    <n v="26.26923076923077"/>
    <x v="4"/>
    <s v="indie rock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d v="2011-04-16T03:59:00"/>
    <b v="0"/>
    <n v="45"/>
    <b v="1"/>
    <s v="music/indie rock"/>
    <n v="1.04"/>
    <n v="57.777777777777779"/>
    <x v="4"/>
    <s v="indie rock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d v="2012-02-12T21:43:03"/>
    <b v="0"/>
    <n v="20"/>
    <b v="1"/>
    <s v="music/indie rock"/>
    <n v="1.145"/>
    <n v="57.25"/>
    <x v="4"/>
    <s v="indie rock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d v="2015-10-20T17:55:22"/>
    <b v="0"/>
    <n v="47"/>
    <b v="1"/>
    <s v="music/indie rock"/>
    <n v="1.0171957671957672"/>
    <n v="196.34042553191489"/>
    <x v="4"/>
    <s v="indie rock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d v="2012-04-12T17:02:45"/>
    <b v="0"/>
    <n v="13"/>
    <b v="1"/>
    <s v="music/indie rock"/>
    <n v="1.2394678492239468"/>
    <n v="43"/>
    <x v="4"/>
    <s v="indie rock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d v="2014-03-04T21:00:00"/>
    <b v="0"/>
    <n v="183"/>
    <b v="1"/>
    <s v="music/indie rock"/>
    <n v="1.0245669291338582"/>
    <n v="35.551912568306008"/>
    <x v="4"/>
    <s v="indie rock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d v="2016-02-01T18:00:00"/>
    <b v="0"/>
    <n v="21"/>
    <b v="1"/>
    <s v="music/indie rock"/>
    <n v="1.4450000000000001"/>
    <n v="68.80952380952381"/>
    <x v="4"/>
    <s v="indie rock"/>
    <x v="1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d v="2015-03-25T21:36:06"/>
    <b v="0"/>
    <n v="42"/>
    <b v="1"/>
    <s v="music/indie rock"/>
    <n v="1.3333333333333333"/>
    <n v="28.571428571428573"/>
    <x v="4"/>
    <s v="indie rock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d v="2012-10-06T09:59:00"/>
    <b v="0"/>
    <n v="54"/>
    <b v="1"/>
    <s v="music/indie rock"/>
    <n v="1.0936440000000001"/>
    <n v="50.631666666666668"/>
    <x v="4"/>
    <s v="indie rock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d v="2015-05-22T13:00:00"/>
    <b v="0"/>
    <n v="25"/>
    <b v="0"/>
    <s v="technology/gadgets"/>
    <n v="2.696969696969697E-2"/>
    <n v="106.8"/>
    <x v="2"/>
    <s v="gadgets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d v="2015-03-04T18:57:27"/>
    <b v="0"/>
    <n v="3"/>
    <b v="0"/>
    <s v="technology/gadgets"/>
    <n v="1.2E-2"/>
    <n v="4"/>
    <x v="2"/>
    <s v="gadgets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d v="2017-01-27T18:29:51"/>
    <b v="0"/>
    <n v="41"/>
    <b v="0"/>
    <s v="technology/gadgets"/>
    <n v="0.46600000000000003"/>
    <n v="34.097560975609753"/>
    <x v="2"/>
    <s v="gadgets"/>
    <x v="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d v="2016-01-02T16:27:01"/>
    <b v="0"/>
    <n v="2"/>
    <b v="0"/>
    <s v="technology/gadgets"/>
    <n v="1E-3"/>
    <n v="25"/>
    <x v="2"/>
    <s v="gadgets"/>
    <x v="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d v="2014-09-07T22:13:14"/>
    <b v="0"/>
    <n v="4"/>
    <b v="0"/>
    <s v="technology/gadgets"/>
    <n v="1.6800000000000001E-3"/>
    <n v="10.5"/>
    <x v="2"/>
    <s v="gadgets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d v="2016-06-23T16:06:23"/>
    <b v="0"/>
    <n v="99"/>
    <b v="0"/>
    <s v="technology/gadgets"/>
    <n v="0.42759999999999998"/>
    <n v="215.95959595959596"/>
    <x v="2"/>
    <s v="gadgets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d v="2014-05-23T14:05:25"/>
    <b v="0"/>
    <n v="4"/>
    <b v="0"/>
    <s v="technology/gadgets"/>
    <n v="2.8333333333333335E-3"/>
    <n v="21.25"/>
    <x v="2"/>
    <s v="gadgets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d v="2016-12-29T22:01:40"/>
    <b v="0"/>
    <n v="4"/>
    <b v="0"/>
    <s v="technology/gadgets"/>
    <n v="1.7319999999999999E-2"/>
    <n v="108.25"/>
    <x v="2"/>
    <s v="gadgets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d v="2014-10-23T10:17:59"/>
    <b v="0"/>
    <n v="38"/>
    <b v="0"/>
    <s v="technology/gadgets"/>
    <n v="0.14111428571428572"/>
    <n v="129.97368421052633"/>
    <x v="2"/>
    <s v="gadgets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d v="2015-10-31T22:45:00"/>
    <b v="0"/>
    <n v="285"/>
    <b v="0"/>
    <s v="technology/gadgets"/>
    <n v="0.39395294117647056"/>
    <n v="117.49473684210527"/>
    <x v="2"/>
    <s v="gadgets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d v="2014-08-09T00:48:54"/>
    <b v="0"/>
    <n v="1"/>
    <b v="0"/>
    <s v="technology/gadgets"/>
    <n v="2.3529411764705883E-4"/>
    <n v="10"/>
    <x v="2"/>
    <s v="gadgets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d v="2015-06-04T05:26:00"/>
    <b v="0"/>
    <n v="42"/>
    <b v="0"/>
    <s v="technology/gadgets"/>
    <n v="0.59299999999999997"/>
    <n v="70.595238095238102"/>
    <x v="2"/>
    <s v="gadgets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d v="2014-10-08T12:16:18"/>
    <b v="0"/>
    <n v="26"/>
    <b v="0"/>
    <s v="technology/gadgets"/>
    <n v="1.3270833333333334E-2"/>
    <n v="24.5"/>
    <x v="2"/>
    <s v="gadgets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d v="2014-11-01T03:59:00"/>
    <b v="0"/>
    <n v="2"/>
    <b v="0"/>
    <s v="technology/gadgets"/>
    <n v="9.0090090090090086E-2"/>
    <n v="30"/>
    <x v="2"/>
    <s v="gadgets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d v="2014-09-02T01:10:22"/>
    <b v="0"/>
    <n v="4"/>
    <b v="0"/>
    <s v="technology/gadgets"/>
    <n v="1.6E-2"/>
    <n v="2"/>
    <x v="2"/>
    <s v="gadgets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d v="2016-11-07T18:12:55"/>
    <b v="0"/>
    <n v="6"/>
    <b v="0"/>
    <s v="technology/gadgets"/>
    <n v="5.1000000000000004E-3"/>
    <n v="17"/>
    <x v="2"/>
    <s v="gadgets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d v="2017-02-10T06:28:53"/>
    <b v="0"/>
    <n v="70"/>
    <b v="0"/>
    <s v="technology/gadgets"/>
    <n v="0.52570512820512816"/>
    <n v="2928.9285714285716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d v="2014-08-12T18:57:31"/>
    <b v="0"/>
    <n v="9"/>
    <b v="0"/>
    <s v="technology/gadgets"/>
    <n v="1.04E-2"/>
    <n v="28.888888888888889"/>
    <x v="2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d v="2015-05-19T21:00:49"/>
    <b v="0"/>
    <n v="8"/>
    <b v="0"/>
    <s v="technology/gadgets"/>
    <n v="0.47399999999999998"/>
    <n v="29.625"/>
    <x v="2"/>
    <s v="gadgets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d v="2015-10-21T23:00:00"/>
    <b v="0"/>
    <n v="105"/>
    <b v="0"/>
    <s v="technology/gadgets"/>
    <n v="0.43030000000000002"/>
    <n v="40.980952380952381"/>
    <x v="2"/>
    <s v="gadgets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d v="2012-07-14T05:19:03"/>
    <b v="0"/>
    <n v="38"/>
    <b v="1"/>
    <s v="music/indie rock"/>
    <n v="1.3680000000000001"/>
    <n v="54"/>
    <x v="4"/>
    <s v="indie rock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d v="2013-12-12T06:08:27"/>
    <b v="0"/>
    <n v="64"/>
    <b v="1"/>
    <s v="music/indie rock"/>
    <n v="1.1555"/>
    <n v="36.109375"/>
    <x v="4"/>
    <s v="indie rock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d v="2011-09-27T04:59:00"/>
    <b v="0"/>
    <n v="13"/>
    <b v="1"/>
    <s v="music/indie rock"/>
    <n v="2.4079999999999999"/>
    <n v="23.153846153846153"/>
    <x v="4"/>
    <s v="indie rock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d v="2014-01-15T19:33:00"/>
    <b v="0"/>
    <n v="33"/>
    <b v="1"/>
    <s v="music/indie rock"/>
    <n v="1.1439999999999999"/>
    <n v="104"/>
    <x v="4"/>
    <s v="indie rock"/>
    <x v="11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d v="2013-10-11T00:00:00"/>
    <b v="0"/>
    <n v="52"/>
    <b v="1"/>
    <s v="music/indie rock"/>
    <n v="1.1033333333333333"/>
    <n v="31.826923076923077"/>
    <x v="4"/>
    <s v="indie rock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d v="2010-11-02T00:26:00"/>
    <b v="0"/>
    <n v="107"/>
    <b v="1"/>
    <s v="music/indie rock"/>
    <n v="1.9537933333333333"/>
    <n v="27.3896261682243"/>
    <x v="4"/>
    <s v="indie rock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d v="2012-03-08T04:59:00"/>
    <b v="0"/>
    <n v="11"/>
    <b v="1"/>
    <s v="music/indie rock"/>
    <n v="1.0333333333333334"/>
    <n v="56.363636363636367"/>
    <x v="4"/>
    <s v="indie rock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d v="2013-05-07T15:33:14"/>
    <b v="0"/>
    <n v="34"/>
    <b v="1"/>
    <s v="music/indie rock"/>
    <n v="1.031372549019608"/>
    <n v="77.352941176470594"/>
    <x v="4"/>
    <s v="indie rock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d v="2011-07-05T00:31:06"/>
    <b v="0"/>
    <n v="75"/>
    <b v="1"/>
    <s v="music/indie rock"/>
    <n v="1.003125"/>
    <n v="42.8"/>
    <x v="4"/>
    <s v="indie rock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d v="2013-07-07T13:24:42"/>
    <b v="0"/>
    <n v="26"/>
    <b v="1"/>
    <s v="music/indie rock"/>
    <n v="1.27"/>
    <n v="48.846153846153847"/>
    <x v="4"/>
    <s v="indie rock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d v="2012-05-22T03:30:00"/>
    <b v="0"/>
    <n v="50"/>
    <b v="1"/>
    <s v="music/indie rock"/>
    <n v="1.20601"/>
    <n v="48.240400000000001"/>
    <x v="4"/>
    <s v="indie rock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d v="2012-01-24T19:26:13"/>
    <b v="0"/>
    <n v="80"/>
    <b v="1"/>
    <s v="music/indie rock"/>
    <n v="1.0699047619047619"/>
    <n v="70.212500000000006"/>
    <x v="4"/>
    <s v="indie rock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d v="2014-09-27T03:08:27"/>
    <b v="0"/>
    <n v="110"/>
    <b v="1"/>
    <s v="music/indie rock"/>
    <n v="1.7243333333333333"/>
    <n v="94.054545454545448"/>
    <x v="4"/>
    <s v="indie rock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d v="2011-12-25T05:00:00"/>
    <b v="0"/>
    <n v="77"/>
    <b v="1"/>
    <s v="music/indie rock"/>
    <n v="1.2362"/>
    <n v="80.272727272727266"/>
    <x v="4"/>
    <s v="indie rock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d v="2014-06-21T04:59:00"/>
    <b v="0"/>
    <n v="50"/>
    <b v="1"/>
    <s v="music/indie rock"/>
    <n v="1.0840000000000001"/>
    <n v="54.2"/>
    <x v="4"/>
    <s v="indie rock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d v="2011-12-06T05:59:00"/>
    <b v="0"/>
    <n v="145"/>
    <b v="1"/>
    <s v="music/indie rock"/>
    <n v="1.1652013333333333"/>
    <n v="60.26903448275862"/>
    <x v="4"/>
    <s v="indie rock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d v="2012-06-15T03:59:00"/>
    <b v="0"/>
    <n v="29"/>
    <b v="1"/>
    <s v="music/indie rock"/>
    <n v="1.8724499999999999"/>
    <n v="38.740344827586206"/>
    <x v="4"/>
    <s v="indie rock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d v="2013-07-02T05:00:00"/>
    <b v="0"/>
    <n v="114"/>
    <b v="1"/>
    <s v="music/indie rock"/>
    <n v="1.1593333333333333"/>
    <n v="152.54385964912279"/>
    <x v="4"/>
    <s v="indie rock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d v="2013-03-10T22:38:28"/>
    <b v="0"/>
    <n v="96"/>
    <b v="1"/>
    <s v="music/indie rock"/>
    <n v="1.107"/>
    <n v="115.3125"/>
    <x v="4"/>
    <s v="indie rock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d v="2011-06-15T03:59:00"/>
    <b v="0"/>
    <n v="31"/>
    <b v="1"/>
    <s v="music/indie rock"/>
    <n v="1.7092307692307693"/>
    <n v="35.838709677419352"/>
    <x v="4"/>
    <s v="indie rock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d v="2014-05-15T06:58:51"/>
    <b v="1"/>
    <n v="4883"/>
    <b v="1"/>
    <s v="technology/hardware"/>
    <n v="1.2611835600000001"/>
    <n v="64.570118779438872"/>
    <x v="2"/>
    <s v="hardware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d v="2011-07-04T19:52:20"/>
    <b v="1"/>
    <n v="95"/>
    <b v="1"/>
    <s v="technology/hardware"/>
    <n v="1.3844033333333334"/>
    <n v="87.436000000000007"/>
    <x v="2"/>
    <s v="hardware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d v="2016-08-11T06:28:36"/>
    <b v="1"/>
    <n v="2478"/>
    <b v="1"/>
    <s v="technology/hardware"/>
    <n v="17.052499999999998"/>
    <n v="68.815577078288939"/>
    <x v="2"/>
    <s v="hardware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d v="2014-05-01T14:01:30"/>
    <b v="1"/>
    <n v="1789"/>
    <b v="1"/>
    <s v="technology/hardware"/>
    <n v="7.8805550000000002"/>
    <n v="176.200223588597"/>
    <x v="2"/>
    <s v="hardware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d v="2015-07-12T06:02:38"/>
    <b v="1"/>
    <n v="680"/>
    <b v="1"/>
    <s v="technology/hardware"/>
    <n v="3.4801799999999998"/>
    <n v="511.79117647058825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d v="2014-04-20T02:36:01"/>
    <b v="1"/>
    <n v="70"/>
    <b v="1"/>
    <s v="technology/hardware"/>
    <n v="1.4974666666666667"/>
    <n v="160.44285714285715"/>
    <x v="2"/>
    <s v="hardware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d v="2009-11-23T05:59:00"/>
    <b v="1"/>
    <n v="23"/>
    <b v="1"/>
    <s v="technology/hardware"/>
    <n v="1.0063375000000001"/>
    <n v="35.003043478260871"/>
    <x v="2"/>
    <s v="hardware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d v="2016-06-06T17:02:00"/>
    <b v="1"/>
    <n v="4245"/>
    <b v="1"/>
    <s v="technology/hardware"/>
    <n v="8.0021100000000001"/>
    <n v="188.50671378091872"/>
    <x v="2"/>
    <s v="hardware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d v="2014-07-10T10:09:11"/>
    <b v="1"/>
    <n v="943"/>
    <b v="1"/>
    <s v="technology/hardware"/>
    <n v="1.0600260000000001"/>
    <n v="56.204984093319197"/>
    <x v="2"/>
    <s v="hardware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d v="2011-04-22T04:21:13"/>
    <b v="1"/>
    <n v="1876"/>
    <b v="1"/>
    <s v="technology/hardware"/>
    <n v="2.0051866666666669"/>
    <n v="51.3054157782516"/>
    <x v="2"/>
    <s v="hardware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d v="2016-11-07T11:05:37"/>
    <b v="1"/>
    <n v="834"/>
    <b v="1"/>
    <s v="technology/hardware"/>
    <n v="2.1244399999999999"/>
    <n v="127.36450839328538"/>
    <x v="2"/>
    <s v="hardware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d v="2013-10-16T14:33:35"/>
    <b v="1"/>
    <n v="682"/>
    <b v="1"/>
    <s v="technology/hardware"/>
    <n v="1.9847237142857144"/>
    <n v="101.85532258064516"/>
    <x v="2"/>
    <s v="hardware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d v="2012-03-02T03:00:00"/>
    <b v="1"/>
    <n v="147"/>
    <b v="1"/>
    <s v="technology/hardware"/>
    <n v="2.2594666666666665"/>
    <n v="230.55782312925169"/>
    <x v="2"/>
    <s v="hardware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d v="2016-03-12T05:00:00"/>
    <b v="1"/>
    <n v="415"/>
    <b v="1"/>
    <s v="technology/hardware"/>
    <n v="6.9894800000000004"/>
    <n v="842.10602409638557"/>
    <x v="2"/>
    <s v="hardware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d v="2012-05-23T19:00:00"/>
    <b v="1"/>
    <n v="290"/>
    <b v="1"/>
    <s v="technology/hardware"/>
    <n v="3.9859528571428569"/>
    <n v="577.27593103448271"/>
    <x v="2"/>
    <s v="hardware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d v="2015-04-18T21:10:05"/>
    <b v="1"/>
    <n v="365"/>
    <b v="1"/>
    <s v="technology/hardware"/>
    <n v="2.9403333333333332"/>
    <n v="483.34246575342468"/>
    <x v="2"/>
    <s v="hardware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d v="2012-10-27T02:21:53"/>
    <b v="1"/>
    <n v="660"/>
    <b v="1"/>
    <s v="technology/hardware"/>
    <n v="1.6750470000000002"/>
    <n v="76.138500000000008"/>
    <x v="2"/>
    <s v="hardware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d v="2013-03-23T22:42:41"/>
    <b v="1"/>
    <n v="1356"/>
    <b v="1"/>
    <s v="technology/hardware"/>
    <n v="14.355717142857143"/>
    <n v="74.107684365781708"/>
    <x v="2"/>
    <s v="hardware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d v="2014-10-01T00:00:00"/>
    <b v="1"/>
    <n v="424"/>
    <b v="1"/>
    <s v="technology/hardware"/>
    <n v="1.5673440000000001"/>
    <n v="36.965660377358489"/>
    <x v="2"/>
    <s v="hardware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d v="2014-12-21T08:42:21"/>
    <b v="1"/>
    <n v="33"/>
    <b v="1"/>
    <s v="technology/hardware"/>
    <n v="1.1790285714285715"/>
    <n v="2500.969696969697"/>
    <x v="2"/>
    <s v="hardware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d v="2012-10-06T03:59:00"/>
    <b v="1"/>
    <n v="1633"/>
    <b v="1"/>
    <s v="technology/hardware"/>
    <n v="11.053811999999999"/>
    <n v="67.690214329454989"/>
    <x v="2"/>
    <s v="hardware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d v="2014-05-13T18:43:56"/>
    <b v="1"/>
    <n v="306"/>
    <b v="1"/>
    <s v="technology/hardware"/>
    <n v="1.9292499999999999"/>
    <n v="63.04738562091503"/>
    <x v="2"/>
    <s v="hardware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d v="2014-09-16T10:18:54"/>
    <b v="1"/>
    <n v="205"/>
    <b v="1"/>
    <s v="technology/hardware"/>
    <n v="1.268842105263158"/>
    <n v="117.6"/>
    <x v="2"/>
    <s v="hardware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d v="2016-04-22T06:32:52"/>
    <b v="1"/>
    <n v="1281"/>
    <b v="1"/>
    <s v="technology/hardware"/>
    <n v="2.5957748878923765"/>
    <n v="180.75185011709601"/>
    <x v="2"/>
    <s v="hardware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d v="2012-01-12T01:00:00"/>
    <b v="1"/>
    <n v="103"/>
    <b v="1"/>
    <s v="technology/hardware"/>
    <n v="2.6227999999999998"/>
    <n v="127.32038834951456"/>
    <x v="2"/>
    <s v="hardware"/>
    <x v="1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d v="2014-08-14T12:58:18"/>
    <b v="1"/>
    <n v="1513"/>
    <b v="1"/>
    <s v="technology/hardware"/>
    <n v="2.0674309000000002"/>
    <n v="136.6444745538665"/>
    <x v="2"/>
    <s v="hardware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d v="2014-05-01T15:55:29"/>
    <b v="1"/>
    <n v="405"/>
    <b v="1"/>
    <s v="technology/hardware"/>
    <n v="3.7012999999999998"/>
    <n v="182.78024691358024"/>
    <x v="2"/>
    <s v="hardware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d v="2016-12-03T15:05:15"/>
    <b v="1"/>
    <n v="510"/>
    <b v="1"/>
    <s v="technology/hardware"/>
    <n v="2.8496600000000001"/>
    <n v="279.37843137254902"/>
    <x v="2"/>
    <s v="hardware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d v="2016-08-05T19:01:08"/>
    <b v="1"/>
    <n v="1887"/>
    <b v="1"/>
    <s v="technology/hardware"/>
    <n v="5.7907999999999999"/>
    <n v="61.375728669846318"/>
    <x v="2"/>
    <s v="hardware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d v="2013-04-20T03:38:21"/>
    <b v="1"/>
    <n v="701"/>
    <b v="1"/>
    <s v="technology/hardware"/>
    <n v="11.318"/>
    <n v="80.727532097004286"/>
    <x v="2"/>
    <s v="hardware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d v="2013-11-15T04:00:00"/>
    <b v="1"/>
    <n v="3863"/>
    <b v="1"/>
    <s v="technology/hardware"/>
    <n v="2.6302771750000002"/>
    <n v="272.35590732591254"/>
    <x v="2"/>
    <s v="hardware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d v="2012-11-18T01:17:24"/>
    <b v="1"/>
    <n v="238"/>
    <b v="1"/>
    <s v="technology/hardware"/>
    <n v="6.7447999999999997"/>
    <n v="70.848739495798313"/>
    <x v="2"/>
    <s v="hardware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d v="2016-08-06T07:00:00"/>
    <b v="1"/>
    <n v="2051"/>
    <b v="1"/>
    <s v="technology/hardware"/>
    <n v="2.5683081313131315"/>
    <n v="247.94003412969283"/>
    <x v="2"/>
    <s v="hardware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d v="2013-08-19T08:01:09"/>
    <b v="1"/>
    <n v="402"/>
    <b v="1"/>
    <s v="technology/hardware"/>
    <n v="3.7549600000000001"/>
    <n v="186.81393034825871"/>
    <x v="2"/>
    <s v="hardware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d v="2013-03-10T18:07:31"/>
    <b v="1"/>
    <n v="253"/>
    <b v="1"/>
    <s v="technology/hardware"/>
    <n v="2.0870837499999997"/>
    <n v="131.98948616600788"/>
    <x v="2"/>
    <s v="hardware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d v="2013-07-13T21:35:25"/>
    <b v="1"/>
    <n v="473"/>
    <b v="1"/>
    <s v="technology/hardware"/>
    <n v="3.4660000000000002"/>
    <n v="29.310782241014799"/>
    <x v="2"/>
    <s v="hardware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d v="2015-12-19T07:59:00"/>
    <b v="1"/>
    <n v="821"/>
    <b v="1"/>
    <s v="technology/hardware"/>
    <n v="4.0232999999999999"/>
    <n v="245.02436053593178"/>
    <x v="2"/>
    <s v="hardware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d v="2012-06-12T07:00:00"/>
    <b v="1"/>
    <n v="388"/>
    <b v="1"/>
    <s v="technology/hardware"/>
    <n v="10.2684514"/>
    <n v="1323.2540463917526"/>
    <x v="2"/>
    <s v="hardware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d v="2015-11-19T04:59:00"/>
    <b v="1"/>
    <n v="813"/>
    <b v="1"/>
    <s v="technology/hardware"/>
    <n v="1.14901155"/>
    <n v="282.65966789667897"/>
    <x v="2"/>
    <s v="hardware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d v="2016-04-03T12:01:02"/>
    <b v="1"/>
    <n v="1945"/>
    <b v="1"/>
    <s v="technology/hardware"/>
    <n v="3.5482402000000004"/>
    <n v="91.214401028277635"/>
    <x v="2"/>
    <s v="hardware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d v="2014-07-09T17:24:25"/>
    <b v="0"/>
    <n v="12"/>
    <b v="0"/>
    <s v="photography/people"/>
    <n v="5.0799999999999998E-2"/>
    <n v="31.75"/>
    <x v="8"/>
    <s v="people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d v="2016-12-04T15:04:47"/>
    <b v="0"/>
    <n v="0"/>
    <b v="0"/>
    <s v="photography/people"/>
    <n v="0"/>
    <e v="#DIV/0!"/>
    <x v="8"/>
    <s v="people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d v="2016-09-02T07:00:00"/>
    <b v="0"/>
    <n v="16"/>
    <b v="0"/>
    <s v="photography/people"/>
    <n v="4.2999999999999997E-2"/>
    <n v="88.6875"/>
    <x v="8"/>
    <s v="people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0-01T18:58:01"/>
    <d v="2014-11-30T19:58:01"/>
    <b v="0"/>
    <n v="7"/>
    <b v="0"/>
    <s v="photography/people"/>
    <n v="0.21146666666666666"/>
    <n v="453.14285714285717"/>
    <x v="8"/>
    <s v="people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d v="2016-08-02T23:00:00"/>
    <b v="0"/>
    <n v="4"/>
    <b v="0"/>
    <s v="photography/people"/>
    <n v="3.1875000000000001E-2"/>
    <n v="12.75"/>
    <x v="8"/>
    <s v="people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d v="2016-03-14T09:24:43"/>
    <b v="0"/>
    <n v="1"/>
    <b v="0"/>
    <s v="photography/people"/>
    <n v="5.0000000000000001E-4"/>
    <n v="1"/>
    <x v="8"/>
    <s v="people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d v="2015-03-01T15:21:16"/>
    <b v="0"/>
    <n v="28"/>
    <b v="0"/>
    <s v="photography/people"/>
    <n v="0.42472727272727273"/>
    <n v="83.428571428571431"/>
    <x v="8"/>
    <s v="people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d v="2015-08-20T18:19:02"/>
    <b v="0"/>
    <n v="1"/>
    <b v="0"/>
    <s v="photography/people"/>
    <n v="4.1666666666666666E-3"/>
    <n v="25"/>
    <x v="8"/>
    <s v="people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d v="2016-12-11T16:20:08"/>
    <b v="0"/>
    <n v="1"/>
    <b v="0"/>
    <s v="photography/people"/>
    <n v="0.01"/>
    <n v="50"/>
    <x v="8"/>
    <s v="people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d v="2016-02-13T04:42:12"/>
    <b v="0"/>
    <n v="5"/>
    <b v="0"/>
    <s v="photography/people"/>
    <n v="0.16966666666666666"/>
    <n v="101.8"/>
    <x v="8"/>
    <s v="people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d v="2015-07-03T21:26:26"/>
    <b v="0"/>
    <n v="3"/>
    <b v="0"/>
    <s v="photography/people"/>
    <n v="7.0000000000000007E-2"/>
    <n v="46.666666666666664"/>
    <x v="8"/>
    <s v="people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d v="2015-02-18T03:26:31"/>
    <b v="0"/>
    <n v="2"/>
    <b v="0"/>
    <s v="photography/people"/>
    <n v="1.3333333333333333E-3"/>
    <n v="1"/>
    <x v="8"/>
    <s v="people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d v="2015-12-21T14:07:17"/>
    <b v="0"/>
    <n v="0"/>
    <b v="0"/>
    <s v="photography/people"/>
    <n v="0"/>
    <e v="#DIV/0!"/>
    <x v="8"/>
    <s v="people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d v="2016-12-07T01:09:02"/>
    <b v="0"/>
    <n v="0"/>
    <b v="0"/>
    <s v="photography/people"/>
    <n v="0"/>
    <e v="#DIV/0!"/>
    <x v="8"/>
    <s v="people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d v="2015-07-16T21:38:56"/>
    <b v="0"/>
    <n v="3"/>
    <b v="0"/>
    <s v="photography/people"/>
    <n v="7.8E-2"/>
    <n v="26"/>
    <x v="8"/>
    <s v="people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d v="2014-07-10T19:40:11"/>
    <b v="0"/>
    <n v="0"/>
    <b v="0"/>
    <s v="photography/people"/>
    <n v="0"/>
    <e v="#DIV/0!"/>
    <x v="8"/>
    <s v="people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d v="2014-08-26T22:20:12"/>
    <b v="0"/>
    <n v="0"/>
    <b v="0"/>
    <s v="photography/people"/>
    <n v="0"/>
    <e v="#DIV/0!"/>
    <x v="8"/>
    <s v="people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d v="2014-08-01T02:50:38"/>
    <b v="0"/>
    <n v="3"/>
    <b v="0"/>
    <s v="photography/people"/>
    <n v="0.26200000000000001"/>
    <n v="218.33333333333334"/>
    <x v="8"/>
    <s v="people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d v="2014-11-13T12:35:08"/>
    <b v="0"/>
    <n v="7"/>
    <b v="0"/>
    <s v="photography/people"/>
    <n v="7.6129032258064515E-3"/>
    <n v="33.714285714285715"/>
    <x v="8"/>
    <s v="people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d v="2016-01-06T22:50:13"/>
    <b v="0"/>
    <n v="25"/>
    <b v="0"/>
    <s v="photography/people"/>
    <n v="0.125"/>
    <n v="25"/>
    <x v="8"/>
    <s v="people"/>
    <x v="11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d v="2015-06-12T20:00:00"/>
    <b v="1"/>
    <n v="1637"/>
    <b v="1"/>
    <s v="technology/hardware"/>
    <n v="3.8212909090909091"/>
    <n v="128.38790470372632"/>
    <x v="2"/>
    <s v="hardware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d v="2017-01-23T17:05:43"/>
    <b v="1"/>
    <n v="1375"/>
    <b v="1"/>
    <s v="technology/hardware"/>
    <n v="2.1679422000000002"/>
    <n v="78.834261818181815"/>
    <x v="2"/>
    <s v="hardware"/>
    <x v="1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d v="2010-07-02T23:00:00"/>
    <b v="1"/>
    <n v="17"/>
    <b v="1"/>
    <s v="technology/hardware"/>
    <n v="3.12"/>
    <n v="91.764705882352942"/>
    <x v="2"/>
    <s v="hardware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d v="2014-07-10T14:31:03"/>
    <b v="1"/>
    <n v="354"/>
    <b v="1"/>
    <s v="technology/hardware"/>
    <n v="2.3442048"/>
    <n v="331.10237288135596"/>
    <x v="2"/>
    <s v="hardware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d v="2013-10-16T03:59:00"/>
    <b v="1"/>
    <n v="191"/>
    <b v="1"/>
    <s v="technology/hardware"/>
    <n v="1.236801"/>
    <n v="194.26193717277485"/>
    <x v="2"/>
    <s v="hardware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d v="2014-12-03T13:00:45"/>
    <b v="1"/>
    <n v="303"/>
    <b v="1"/>
    <s v="technology/hardware"/>
    <n v="2.4784000000000002"/>
    <n v="408.97689768976898"/>
    <x v="2"/>
    <s v="hardware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d v="2010-08-24T04:00:00"/>
    <b v="1"/>
    <n v="137"/>
    <b v="1"/>
    <s v="technology/hardware"/>
    <n v="1.157092"/>
    <n v="84.459270072992695"/>
    <x v="2"/>
    <s v="hardware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d v="2011-09-19T14:30:22"/>
    <b v="1"/>
    <n v="41"/>
    <b v="1"/>
    <s v="technology/hardware"/>
    <n v="1.1707484768810599"/>
    <n v="44.853658536585364"/>
    <x v="2"/>
    <s v="hardware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d v="2016-11-23T08:45:43"/>
    <b v="1"/>
    <n v="398"/>
    <b v="1"/>
    <s v="technology/hardware"/>
    <n v="3.05158"/>
    <n v="383.3643216080402"/>
    <x v="2"/>
    <s v="hardware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d v="2016-08-18T23:54:51"/>
    <b v="1"/>
    <n v="1737"/>
    <b v="1"/>
    <s v="technology/hardware"/>
    <n v="3.2005299999999997"/>
    <n v="55.276856649395505"/>
    <x v="2"/>
    <s v="hardware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d v="2016-01-11T23:00:00"/>
    <b v="1"/>
    <n v="971"/>
    <b v="1"/>
    <s v="technology/hardware"/>
    <n v="8.1956399999999991"/>
    <n v="422.02059732234807"/>
    <x v="2"/>
    <s v="hardware"/>
    <x v="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d v="2015-02-05T19:44:01"/>
    <b v="1"/>
    <n v="183"/>
    <b v="1"/>
    <s v="technology/hardware"/>
    <n v="2.3490000000000002"/>
    <n v="64.180327868852459"/>
    <x v="2"/>
    <s v="hardware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d v="2016-07-08T23:03:34"/>
    <b v="1"/>
    <n v="4562"/>
    <b v="1"/>
    <s v="technology/hardware"/>
    <n v="4.9491375"/>
    <n v="173.57781674704077"/>
    <x v="2"/>
    <s v="hardware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d v="2013-03-25T04:08:59"/>
    <b v="1"/>
    <n v="26457"/>
    <b v="1"/>
    <s v="technology/hardware"/>
    <n v="78.137822333333332"/>
    <n v="88.601680840609291"/>
    <x v="2"/>
    <s v="hardware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d v="2011-09-09T21:02:43"/>
    <b v="1"/>
    <n v="162"/>
    <b v="1"/>
    <s v="technology/hardware"/>
    <n v="1.1300013888888889"/>
    <n v="50.222283950617282"/>
    <x v="2"/>
    <s v="hardware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d v="2013-03-09T21:08:19"/>
    <b v="1"/>
    <n v="479"/>
    <b v="1"/>
    <s v="technology/hardware"/>
    <n v="9.2154220000000002"/>
    <n v="192.38876826722338"/>
    <x v="2"/>
    <s v="hardware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d v="2012-03-24T04:00:00"/>
    <b v="1"/>
    <n v="426"/>
    <b v="1"/>
    <s v="technology/hardware"/>
    <n v="1.2510239999999999"/>
    <n v="73.416901408450698"/>
    <x v="2"/>
    <s v="hardware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d v="2015-08-13T08:46:49"/>
    <b v="1"/>
    <n v="450"/>
    <b v="1"/>
    <s v="technology/hardware"/>
    <n v="1.0224343076923077"/>
    <n v="147.68495555555555"/>
    <x v="2"/>
    <s v="hardware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d v="2016-09-22T17:00:21"/>
    <b v="1"/>
    <n v="1780"/>
    <b v="1"/>
    <s v="technology/hardware"/>
    <n v="4.8490975000000001"/>
    <n v="108.96848314606741"/>
    <x v="2"/>
    <s v="hardware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d v="2014-05-14T23:04:00"/>
    <b v="1"/>
    <n v="122"/>
    <b v="1"/>
    <s v="technology/hardware"/>
    <n v="1.9233333333333333"/>
    <n v="23.647540983606557"/>
    <x v="2"/>
    <s v="hardware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d v="2014-09-24T01:41:37"/>
    <b v="1"/>
    <n v="95"/>
    <b v="1"/>
    <s v="technology/hardware"/>
    <n v="2.8109999999999999"/>
    <n v="147.94736842105263"/>
    <x v="2"/>
    <s v="hardware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d v="2016-06-11T13:39:32"/>
    <b v="1"/>
    <n v="325"/>
    <b v="1"/>
    <s v="technology/hardware"/>
    <n v="1.2513700000000001"/>
    <n v="385.03692307692307"/>
    <x v="2"/>
    <s v="hardware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d v="2015-06-11T10:05:53"/>
    <b v="1"/>
    <n v="353"/>
    <b v="1"/>
    <s v="technology/hardware"/>
    <n v="1.61459"/>
    <n v="457.39093484419266"/>
    <x v="2"/>
    <s v="hardware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d v="2012-08-13T03:00:00"/>
    <b v="1"/>
    <n v="105"/>
    <b v="1"/>
    <s v="technology/hardware"/>
    <n v="5.8535000000000004"/>
    <n v="222.99047619047619"/>
    <x v="2"/>
    <s v="hardware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d v="2015-06-11T04:25:46"/>
    <b v="1"/>
    <n v="729"/>
    <b v="1"/>
    <s v="technology/hardware"/>
    <n v="2.0114999999999998"/>
    <n v="220.74074074074073"/>
    <x v="2"/>
    <s v="hardware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d v="2014-04-21T03:59:00"/>
    <b v="1"/>
    <n v="454"/>
    <b v="1"/>
    <s v="technology/hardware"/>
    <n v="1.3348307999999998"/>
    <n v="73.503898678414089"/>
    <x v="2"/>
    <s v="hardware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d v="2015-03-30T18:31:59"/>
    <b v="1"/>
    <n v="539"/>
    <b v="1"/>
    <s v="technology/hardware"/>
    <n v="1.2024900000000001"/>
    <n v="223.09647495361781"/>
    <x v="2"/>
    <s v="hardware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d v="2010-03-15T21:55:00"/>
    <b v="1"/>
    <n v="79"/>
    <b v="1"/>
    <s v="technology/hardware"/>
    <n v="1.2616666666666667"/>
    <n v="47.911392405063289"/>
    <x v="2"/>
    <s v="hardware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d v="2014-08-27T00:31:21"/>
    <b v="1"/>
    <n v="94"/>
    <b v="1"/>
    <s v="technology/hardware"/>
    <n v="3.6120000000000001"/>
    <n v="96.063829787234042"/>
    <x v="2"/>
    <s v="hardware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d v="2012-11-29T23:54:56"/>
    <b v="1"/>
    <n v="625"/>
    <b v="1"/>
    <s v="technology/hardware"/>
    <n v="2.26239013671875"/>
    <n v="118.6144"/>
    <x v="2"/>
    <s v="hardware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d v="2015-01-09T01:00:00"/>
    <b v="1"/>
    <n v="508"/>
    <b v="1"/>
    <s v="technology/hardware"/>
    <n v="1.2035"/>
    <n v="118.45472440944881"/>
    <x v="2"/>
    <s v="hardware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d v="2016-12-15T05:00:00"/>
    <b v="1"/>
    <n v="531"/>
    <b v="1"/>
    <s v="technology/hardware"/>
    <n v="3.0418799999999999"/>
    <n v="143.21468926553672"/>
    <x v="2"/>
    <s v="hardware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d v="2014-04-26T01:58:38"/>
    <b v="1"/>
    <n v="158"/>
    <b v="1"/>
    <s v="technology/hardware"/>
    <n v="1.7867599999999999"/>
    <n v="282.71518987341773"/>
    <x v="2"/>
    <s v="hardware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d v="2015-05-07T06:58:00"/>
    <b v="1"/>
    <n v="508"/>
    <b v="1"/>
    <s v="technology/hardware"/>
    <n v="3.868199871794872"/>
    <n v="593.93620078740162"/>
    <x v="2"/>
    <s v="hardware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d v="2015-12-19T01:00:00"/>
    <b v="1"/>
    <n v="644"/>
    <b v="1"/>
    <s v="technology/hardware"/>
    <n v="2.1103642500000004"/>
    <n v="262.15704968944101"/>
    <x v="2"/>
    <s v="hardware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d v="2014-05-09T20:45:19"/>
    <b v="1"/>
    <n v="848"/>
    <b v="1"/>
    <s v="technology/hardware"/>
    <n v="1.3166833333333334"/>
    <n v="46.580778301886795"/>
    <x v="2"/>
    <s v="hardware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d v="2013-12-30T06:02:33"/>
    <b v="1"/>
    <n v="429"/>
    <b v="1"/>
    <s v="technology/hardware"/>
    <n v="3.0047639999999998"/>
    <n v="70.041118881118877"/>
    <x v="2"/>
    <s v="hardware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d v="2013-07-01T18:00:00"/>
    <b v="1"/>
    <n v="204"/>
    <b v="1"/>
    <s v="technology/hardware"/>
    <n v="4.2051249999999998"/>
    <n v="164.90686274509804"/>
    <x v="2"/>
    <s v="hardware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d v="2016-12-01T04:59:00"/>
    <b v="1"/>
    <n v="379"/>
    <b v="1"/>
    <s v="technology/hardware"/>
    <n v="1.362168"/>
    <n v="449.26385224274406"/>
    <x v="2"/>
    <s v="hardware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d v="2013-11-15T23:15:03"/>
    <b v="1"/>
    <n v="271"/>
    <b v="1"/>
    <s v="technology/hardware"/>
    <n v="2.4817133333333334"/>
    <n v="27.472841328413285"/>
    <x v="2"/>
    <s v="hardware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d v="2016-11-10T13:37:07"/>
    <b v="0"/>
    <n v="120"/>
    <b v="1"/>
    <s v="technology/hardware"/>
    <n v="1.8186315789473684"/>
    <n v="143.97499999999999"/>
    <x v="2"/>
    <s v="hardware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d v="2016-01-22T16:59:34"/>
    <b v="0"/>
    <n v="140"/>
    <b v="1"/>
    <s v="technology/hardware"/>
    <n v="1.2353000000000001"/>
    <n v="88.23571428571428"/>
    <x v="2"/>
    <s v="hardware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d v="2016-12-11T04:59:00"/>
    <b v="0"/>
    <n v="193"/>
    <b v="1"/>
    <s v="technology/hardware"/>
    <n v="5.0620938628158845"/>
    <n v="36.326424870466319"/>
    <x v="2"/>
    <s v="hardware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d v="2015-06-13T16:25:14"/>
    <b v="0"/>
    <n v="180"/>
    <b v="1"/>
    <s v="technology/hardware"/>
    <n v="1.0821333333333334"/>
    <n v="90.177777777777777"/>
    <x v="2"/>
    <s v="hardware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d v="2012-07-09T02:07:27"/>
    <b v="0"/>
    <n v="263"/>
    <b v="1"/>
    <s v="technology/hardware"/>
    <n v="8.1918387755102042"/>
    <n v="152.62361216730039"/>
    <x v="2"/>
    <s v="hardware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d v="2013-05-23T04:07:24"/>
    <b v="0"/>
    <n v="217"/>
    <b v="1"/>
    <s v="technology/hardware"/>
    <n v="1.2110000000000001"/>
    <n v="55.806451612903224"/>
    <x v="2"/>
    <s v="hardware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d v="2015-04-17T00:00:00"/>
    <b v="0"/>
    <n v="443"/>
    <b v="1"/>
    <s v="technology/hardware"/>
    <n v="1.0299897959183673"/>
    <n v="227.85327313769753"/>
    <x v="2"/>
    <s v="hardware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d v="2013-05-23T15:38:11"/>
    <b v="0"/>
    <n v="1373"/>
    <b v="1"/>
    <s v="technology/hardware"/>
    <n v="1.4833229411764706"/>
    <n v="91.82989803350327"/>
    <x v="2"/>
    <s v="hardware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d v="2013-12-02T22:59:00"/>
    <b v="0"/>
    <n v="742"/>
    <b v="1"/>
    <s v="technology/hardware"/>
    <n v="1.2019070000000001"/>
    <n v="80.991037735849048"/>
    <x v="2"/>
    <s v="hardware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d v="2015-05-31T01:42:58"/>
    <b v="0"/>
    <n v="170"/>
    <b v="1"/>
    <s v="technology/hardware"/>
    <n v="4.7327000000000004"/>
    <n v="278.39411764705881"/>
    <x v="2"/>
    <s v="hardware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d v="2013-12-26T00:32:17"/>
    <b v="0"/>
    <n v="242"/>
    <b v="1"/>
    <s v="technology/hardware"/>
    <n v="1.303625"/>
    <n v="43.095041322314053"/>
    <x v="2"/>
    <s v="hardware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d v="2016-02-20T02:00:53"/>
    <b v="0"/>
    <n v="541"/>
    <b v="1"/>
    <s v="technology/hardware"/>
    <n v="3.5304799999999998"/>
    <n v="326.29205175600737"/>
    <x v="2"/>
    <s v="hardware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d v="2015-11-25T15:49:11"/>
    <b v="0"/>
    <n v="121"/>
    <b v="1"/>
    <s v="technology/hardware"/>
    <n v="1.0102"/>
    <n v="41.743801652892564"/>
    <x v="2"/>
    <s v="hardware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d v="2014-05-02T12:30:10"/>
    <b v="0"/>
    <n v="621"/>
    <b v="1"/>
    <s v="technology/hardware"/>
    <n v="1.1359142857142857"/>
    <n v="64.020933977455712"/>
    <x v="2"/>
    <s v="hardware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d v="2014-12-03T04:00:00"/>
    <b v="0"/>
    <n v="101"/>
    <b v="1"/>
    <s v="technology/hardware"/>
    <n v="1.6741666666666666"/>
    <n v="99.455445544554451"/>
    <x v="2"/>
    <s v="hardware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d v="2013-04-17T18:15:42"/>
    <b v="0"/>
    <n v="554"/>
    <b v="1"/>
    <s v="technology/hardware"/>
    <n v="1.5345200000000001"/>
    <n v="138.49458483754512"/>
    <x v="2"/>
    <s v="hardware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d v="2016-02-26T11:52:12"/>
    <b v="0"/>
    <n v="666"/>
    <b v="1"/>
    <s v="technology/hardware"/>
    <n v="2.022322"/>
    <n v="45.547792792792798"/>
    <x v="2"/>
    <s v="hardware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d v="2015-03-02T20:00:00"/>
    <b v="0"/>
    <n v="410"/>
    <b v="1"/>
    <s v="technology/hardware"/>
    <n v="1.6828125"/>
    <n v="10.507317073170732"/>
    <x v="2"/>
    <s v="hardware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d v="2016-01-31T21:59:00"/>
    <b v="0"/>
    <n v="375"/>
    <b v="1"/>
    <s v="technology/hardware"/>
    <n v="1.4345666666666668"/>
    <n v="114.76533333333333"/>
    <x v="2"/>
    <s v="hardware"/>
    <x v="1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d v="2014-07-23T15:25:50"/>
    <b v="0"/>
    <n v="1364"/>
    <b v="1"/>
    <s v="technology/hardware"/>
    <n v="1.964"/>
    <n v="35.997067448680355"/>
    <x v="2"/>
    <s v="hardware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d v="2016-12-31T18:20:54"/>
    <b v="0"/>
    <n v="35"/>
    <b v="1"/>
    <s v="technology/hardware"/>
    <n v="1.0791999999999999"/>
    <n v="154.17142857142858"/>
    <x v="2"/>
    <s v="hardware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d v="2016-03-24T08:11:38"/>
    <b v="0"/>
    <n v="203"/>
    <b v="1"/>
    <s v="technology/hardware"/>
    <n v="1.14977"/>
    <n v="566.38916256157631"/>
    <x v="2"/>
    <s v="hardware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d v="2016-05-15T17:35:01"/>
    <b v="0"/>
    <n v="49"/>
    <b v="1"/>
    <s v="technology/hardware"/>
    <n v="1.4804999999999999"/>
    <n v="120.85714285714286"/>
    <x v="2"/>
    <s v="hardware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d v="2013-05-31T12:00:00"/>
    <b v="0"/>
    <n v="5812"/>
    <b v="1"/>
    <s v="technology/hardware"/>
    <n v="1.9116676082790633"/>
    <n v="86.163845492085343"/>
    <x v="2"/>
    <s v="hardware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d v="2013-12-25T08:00:29"/>
    <b v="0"/>
    <n v="1556"/>
    <b v="1"/>
    <s v="technology/hardware"/>
    <n v="1.99215125"/>
    <n v="51.212114395886893"/>
    <x v="2"/>
    <s v="hardware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d v="2014-08-23T18:31:23"/>
    <b v="0"/>
    <n v="65"/>
    <b v="1"/>
    <s v="technology/hardware"/>
    <n v="2.1859999999999999"/>
    <n v="67.261538461538464"/>
    <x v="2"/>
    <s v="hardware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d v="2015-05-24T20:29:36"/>
    <b v="0"/>
    <n v="10"/>
    <b v="1"/>
    <s v="technology/hardware"/>
    <n v="1.2686868686868686"/>
    <n v="62.8"/>
    <x v="2"/>
    <s v="hardware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d v="2016-10-20T20:11:55"/>
    <b v="0"/>
    <n v="76"/>
    <b v="1"/>
    <s v="technology/hardware"/>
    <n v="1.0522388"/>
    <n v="346.13118421052633"/>
    <x v="2"/>
    <s v="hardware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d v="2016-01-02T23:19:51"/>
    <b v="0"/>
    <n v="263"/>
    <b v="1"/>
    <s v="technology/hardware"/>
    <n v="1.2840666000000001"/>
    <n v="244.11912547528519"/>
    <x v="2"/>
    <s v="hardware"/>
    <x v="1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d v="2016-06-28T15:45:23"/>
    <b v="0"/>
    <n v="1530"/>
    <b v="1"/>
    <s v="technology/hardware"/>
    <n v="3.1732719999999999"/>
    <n v="259.25424836601309"/>
    <x v="2"/>
    <s v="hardware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d v="2016-10-02T06:41:24"/>
    <b v="0"/>
    <n v="278"/>
    <b v="1"/>
    <s v="technology/hardware"/>
    <n v="2.8073000000000001"/>
    <n v="201.96402877697841"/>
    <x v="2"/>
    <s v="hardware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d v="2016-05-07T13:57:12"/>
    <b v="0"/>
    <n v="350"/>
    <b v="1"/>
    <s v="technology/hardware"/>
    <n v="1.1073146853146854"/>
    <n v="226.20857142857142"/>
    <x v="2"/>
    <s v="hardware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d v="2015-05-08T16:01:58"/>
    <b v="0"/>
    <n v="470"/>
    <b v="1"/>
    <s v="technology/hardware"/>
    <n v="1.5260429999999998"/>
    <n v="324.69"/>
    <x v="2"/>
    <s v="hardware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d v="2016-05-06T19:49:42"/>
    <b v="0"/>
    <n v="3"/>
    <b v="1"/>
    <s v="technology/hardware"/>
    <n v="1.0249999999999999"/>
    <n v="205"/>
    <x v="2"/>
    <s v="hardware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d v="2013-07-25T16:21:28"/>
    <b v="0"/>
    <n v="8200"/>
    <b v="1"/>
    <s v="technology/hardware"/>
    <n v="16.783738373837384"/>
    <n v="20.465926829268295"/>
    <x v="2"/>
    <s v="hardware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d v="2014-07-23T21:08:09"/>
    <b v="0"/>
    <n v="8359"/>
    <b v="1"/>
    <s v="technology/hardware"/>
    <n v="5.4334915642458101"/>
    <n v="116.35303146309367"/>
    <x v="2"/>
    <s v="hardware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d v="2015-06-05T21:00:00"/>
    <b v="0"/>
    <n v="188"/>
    <b v="1"/>
    <s v="technology/hardware"/>
    <n v="1.1550800000000001"/>
    <n v="307.20212765957444"/>
    <x v="2"/>
    <s v="hardware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d v="2016-12-18T18:30:57"/>
    <b v="0"/>
    <n v="48"/>
    <b v="1"/>
    <s v="technology/hardware"/>
    <n v="1.3120499999999999"/>
    <n v="546.6875"/>
    <x v="2"/>
    <s v="hardware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d v="2015-06-25T19:00:00"/>
    <b v="0"/>
    <n v="607"/>
    <b v="1"/>
    <s v="technology/hardware"/>
    <n v="2.8816999999999999"/>
    <n v="47.474464579901152"/>
    <x v="2"/>
    <s v="hardware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d v="2015-11-11T23:58:20"/>
    <b v="0"/>
    <n v="50"/>
    <b v="1"/>
    <s v="technology/hardware"/>
    <n v="5.0780000000000003"/>
    <n v="101.56"/>
    <x v="2"/>
    <s v="hardware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d v="2012-05-16T04:59:00"/>
    <b v="0"/>
    <n v="55"/>
    <b v="1"/>
    <s v="music/indie rock"/>
    <n v="1.1457142857142857"/>
    <n v="72.909090909090907"/>
    <x v="4"/>
    <s v="indie rock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d v="2011-11-24T03:53:16"/>
    <b v="0"/>
    <n v="38"/>
    <b v="1"/>
    <s v="music/indie rock"/>
    <n v="1.1073333333333333"/>
    <n v="43.710526315789473"/>
    <x v="4"/>
    <s v="indie rock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d v="2012-06-04T17:19:55"/>
    <b v="0"/>
    <n v="25"/>
    <b v="1"/>
    <s v="music/indie rock"/>
    <n v="1.1333333333333333"/>
    <n v="34"/>
    <x v="4"/>
    <s v="indie rock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d v="2014-05-04T06:59:00"/>
    <b v="0"/>
    <n v="46"/>
    <b v="1"/>
    <s v="music/indie rock"/>
    <n v="1.0833333333333333"/>
    <n v="70.652173913043484"/>
    <x v="4"/>
    <s v="indie rock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d v="2012-07-15T20:03:07"/>
    <b v="0"/>
    <n v="83"/>
    <b v="1"/>
    <s v="music/indie rock"/>
    <n v="1.2353333333333334"/>
    <n v="89.301204819277103"/>
    <x v="4"/>
    <s v="indie rock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d v="2011-12-14T04:59:00"/>
    <b v="0"/>
    <n v="35"/>
    <b v="1"/>
    <s v="music/indie rock"/>
    <n v="1.0069999999999999"/>
    <n v="115.08571428571429"/>
    <x v="4"/>
    <s v="indie rock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d v="2011-09-08T04:54:18"/>
    <b v="0"/>
    <n v="25"/>
    <b v="1"/>
    <s v="music/indie rock"/>
    <n v="1.0353333333333334"/>
    <n v="62.12"/>
    <x v="4"/>
    <s v="indie rock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d v="2010-09-11T03:59:00"/>
    <b v="0"/>
    <n v="75"/>
    <b v="1"/>
    <s v="music/indie rock"/>
    <n v="1.1551066666666667"/>
    <n v="46.204266666666669"/>
    <x v="4"/>
    <s v="indie rock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d v="2013-08-02T01:49:54"/>
    <b v="0"/>
    <n v="62"/>
    <b v="1"/>
    <s v="music/indie rock"/>
    <n v="1.2040040000000001"/>
    <n v="48.54854838709678"/>
    <x v="4"/>
    <s v="indie rock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d v="2013-02-24T09:09:15"/>
    <b v="0"/>
    <n v="160"/>
    <b v="1"/>
    <s v="music/indie rock"/>
    <n v="1.1504037499999999"/>
    <n v="57.520187499999999"/>
    <x v="4"/>
    <s v="indie rock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d v="2011-03-01T20:00:00"/>
    <b v="0"/>
    <n v="246"/>
    <b v="1"/>
    <s v="music/indie rock"/>
    <n v="1.2046777777777777"/>
    <n v="88.147154471544724"/>
    <x v="4"/>
    <s v="indie rock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d v="2011-10-07T16:58:52"/>
    <b v="0"/>
    <n v="55"/>
    <b v="1"/>
    <s v="music/indie rock"/>
    <n v="1.0128333333333333"/>
    <n v="110.49090909090908"/>
    <x v="4"/>
    <s v="indie rock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d v="2012-12-22T21:30:32"/>
    <b v="0"/>
    <n v="23"/>
    <b v="1"/>
    <s v="music/indie rock"/>
    <n v="1.0246666666666666"/>
    <n v="66.826086956521735"/>
    <x v="4"/>
    <s v="indie rock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d v="2012-03-05T03:00:00"/>
    <b v="0"/>
    <n v="72"/>
    <b v="1"/>
    <s v="music/indie rock"/>
    <n v="1.2054285714285715"/>
    <n v="58.597222222222221"/>
    <x v="4"/>
    <s v="indie rock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d v="2011-10-02T17:36:13"/>
    <b v="0"/>
    <n v="22"/>
    <b v="1"/>
    <s v="music/indie rock"/>
    <n v="1"/>
    <n v="113.63636363636364"/>
    <x v="4"/>
    <s v="indie rock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d v="2012-10-26T03:59:00"/>
    <b v="0"/>
    <n v="14"/>
    <b v="1"/>
    <s v="music/indie rock"/>
    <n v="1.0166666666666666"/>
    <n v="43.571428571428569"/>
    <x v="4"/>
    <s v="indie rock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d v="2011-12-01T15:02:15"/>
    <b v="0"/>
    <n v="38"/>
    <b v="1"/>
    <s v="music/indie rock"/>
    <n v="1"/>
    <n v="78.94736842105263"/>
    <x v="4"/>
    <s v="indie rock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d v="2012-03-08T02:43:55"/>
    <b v="0"/>
    <n v="32"/>
    <b v="1"/>
    <s v="music/indie rock"/>
    <n v="1.0033333333333334"/>
    <n v="188.125"/>
    <x v="4"/>
    <s v="indie rock"/>
    <x v="2"/>
    <x v="5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d v="2015-07-02T03:40:00"/>
    <b v="0"/>
    <n v="63"/>
    <b v="1"/>
    <s v="music/indie rock"/>
    <n v="1.3236666666666668"/>
    <n v="63.031746031746032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d v="2012-06-30T03:59:00"/>
    <b v="0"/>
    <n v="27"/>
    <b v="1"/>
    <s v="music/indie rock"/>
    <n v="1.3666666666666667"/>
    <n v="30.37037037037037"/>
    <x v="4"/>
    <s v="indie rock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d v="2012-02-13T03:35:14"/>
    <b v="0"/>
    <n v="44"/>
    <b v="1"/>
    <s v="music/indie rock"/>
    <n v="1.1325000000000001"/>
    <n v="51.477272727272727"/>
    <x v="4"/>
    <s v="indie rock"/>
    <x v="1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d v="2011-05-05T20:50:48"/>
    <b v="0"/>
    <n v="38"/>
    <b v="1"/>
    <s v="music/indie rock"/>
    <n v="1.36"/>
    <n v="35.789473684210527"/>
    <x v="4"/>
    <s v="indie rock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d v="2012-11-09T19:07:07"/>
    <b v="0"/>
    <n v="115"/>
    <b v="1"/>
    <s v="music/indie rock"/>
    <n v="1.4612318374694613"/>
    <n v="98.817391304347822"/>
    <x v="4"/>
    <s v="indie rock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d v="2013-05-31T00:00:00"/>
    <b v="0"/>
    <n v="37"/>
    <b v="1"/>
    <s v="music/indie rock"/>
    <n v="1.2949999999999999"/>
    <n v="28"/>
    <x v="4"/>
    <s v="indie rock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d v="2014-11-21T04:00:00"/>
    <b v="0"/>
    <n v="99"/>
    <b v="1"/>
    <s v="music/indie rock"/>
    <n v="2.54"/>
    <n v="51.313131313131315"/>
    <x v="4"/>
    <s v="indie rock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d v="2013-01-26T05:09:34"/>
    <b v="0"/>
    <n v="44"/>
    <b v="1"/>
    <s v="music/indie rock"/>
    <n v="1.0704545454545455"/>
    <n v="53.522727272727273"/>
    <x v="4"/>
    <s v="indie rock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d v="2014-11-12T18:03:13"/>
    <b v="0"/>
    <n v="58"/>
    <b v="1"/>
    <s v="music/indie rock"/>
    <n v="1.0773299999999999"/>
    <n v="37.149310344827583"/>
    <x v="4"/>
    <s v="indie rock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d v="2012-09-10T03:55:00"/>
    <b v="0"/>
    <n v="191"/>
    <b v="1"/>
    <s v="music/indie rock"/>
    <n v="1.0731250000000001"/>
    <n v="89.895287958115176"/>
    <x v="4"/>
    <s v="indie rock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d v="2015-07-05T17:00:17"/>
    <b v="0"/>
    <n v="40"/>
    <b v="1"/>
    <s v="music/indie rock"/>
    <n v="1.06525"/>
    <n v="106.52500000000001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d v="2014-05-28T04:59:00"/>
    <b v="0"/>
    <n v="38"/>
    <b v="1"/>
    <s v="music/indie rock"/>
    <n v="1.0035000000000001"/>
    <n v="52.815789473684212"/>
    <x v="4"/>
    <s v="indie rock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d v="2011-08-15T01:00:00"/>
    <b v="0"/>
    <n v="39"/>
    <b v="1"/>
    <s v="music/indie rock"/>
    <n v="1.0649999999999999"/>
    <n v="54.615384615384613"/>
    <x v="4"/>
    <s v="indie rock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d v="2013-04-15T22:16:33"/>
    <b v="0"/>
    <n v="11"/>
    <b v="1"/>
    <s v="music/indie rock"/>
    <n v="1"/>
    <n v="27.272727272727273"/>
    <x v="4"/>
    <s v="indie rock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d v="2014-09-23T20:46:16"/>
    <b v="0"/>
    <n v="107"/>
    <b v="1"/>
    <s v="music/indie rock"/>
    <n v="1.0485714285714285"/>
    <n v="68.598130841121488"/>
    <x v="4"/>
    <s v="indie rock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d v="2010-12-09T04:59:00"/>
    <b v="0"/>
    <n v="147"/>
    <b v="1"/>
    <s v="music/indie rock"/>
    <n v="1.0469999999999999"/>
    <n v="35.612244897959187"/>
    <x v="4"/>
    <s v="indie rock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d v="2011-02-20T01:56:41"/>
    <b v="0"/>
    <n v="36"/>
    <b v="1"/>
    <s v="music/indie rock"/>
    <n v="2.2566666666666668"/>
    <n v="94.027777777777771"/>
    <x v="4"/>
    <s v="indie rock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d v="2012-10-02T18:40:03"/>
    <b v="0"/>
    <n v="92"/>
    <b v="1"/>
    <s v="music/indie rock"/>
    <n v="1.0090416666666666"/>
    <n v="526.45652173913038"/>
    <x v="4"/>
    <s v="indie rock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d v="2015-10-27T04:59:00"/>
    <b v="0"/>
    <n v="35"/>
    <b v="1"/>
    <s v="music/indie rock"/>
    <n v="1.4775"/>
    <n v="50.657142857142858"/>
    <x v="4"/>
    <s v="indie rock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d v="2011-07-24T20:08:56"/>
    <b v="0"/>
    <n v="17"/>
    <b v="1"/>
    <s v="music/indie rock"/>
    <n v="1.3461099999999999"/>
    <n v="79.182941176470578"/>
    <x v="4"/>
    <s v="indie rock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d v="2012-08-16T03:07:25"/>
    <b v="0"/>
    <n v="22"/>
    <b v="1"/>
    <s v="music/indie rock"/>
    <n v="1.0075000000000001"/>
    <n v="91.590909090909093"/>
    <x v="4"/>
    <s v="indie rock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d v="2014-01-01T23:08:56"/>
    <b v="0"/>
    <n v="69"/>
    <b v="1"/>
    <s v="music/indie rock"/>
    <n v="1.00880375"/>
    <n v="116.96275362318841"/>
    <x v="4"/>
    <s v="indie rock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d v="2017-01-11T17:49:08"/>
    <b v="0"/>
    <n v="10"/>
    <b v="0"/>
    <s v="games/video games"/>
    <n v="5.6800000000000002E-3"/>
    <n v="28.4"/>
    <x v="6"/>
    <s v="video games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d v="2017-01-07T07:12:49"/>
    <b v="0"/>
    <n v="3"/>
    <b v="0"/>
    <s v="games/video games"/>
    <n v="3.875E-3"/>
    <n v="103.33333333333333"/>
    <x v="6"/>
    <s v="video games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d v="2010-03-15T06:59:00"/>
    <b v="0"/>
    <n v="5"/>
    <b v="0"/>
    <s v="games/video games"/>
    <n v="0.1"/>
    <n v="10"/>
    <x v="6"/>
    <s v="video games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d v="2010-11-30T05:00:00"/>
    <b v="0"/>
    <n v="5"/>
    <b v="0"/>
    <s v="games/video games"/>
    <n v="0.10454545454545454"/>
    <n v="23"/>
    <x v="6"/>
    <s v="video games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d v="2015-08-05T00:33:53"/>
    <b v="0"/>
    <n v="27"/>
    <b v="0"/>
    <s v="games/video games"/>
    <n v="1.4200000000000001E-2"/>
    <n v="31.555555555555557"/>
    <x v="6"/>
    <s v="video games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d v="2014-12-08T23:21:27"/>
    <b v="0"/>
    <n v="2"/>
    <b v="0"/>
    <s v="games/video games"/>
    <n v="5.0000000000000001E-4"/>
    <n v="5"/>
    <x v="6"/>
    <s v="video games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d v="2015-03-12T11:07:43"/>
    <b v="0"/>
    <n v="236"/>
    <b v="0"/>
    <s v="games/video games"/>
    <n v="0.28842857142857142"/>
    <n v="34.220338983050844"/>
    <x v="6"/>
    <s v="video games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d v="2014-09-21T18:32:49"/>
    <b v="0"/>
    <n v="1"/>
    <b v="0"/>
    <s v="games/video games"/>
    <n v="1.6666666666666668E-3"/>
    <n v="25"/>
    <x v="6"/>
    <s v="video games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d v="2016-03-10T00:35:00"/>
    <b v="0"/>
    <n v="12"/>
    <b v="0"/>
    <s v="games/video games"/>
    <n v="0.11799999999999999"/>
    <n v="19.666666666666668"/>
    <x v="6"/>
    <s v="video games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d v="2014-08-16T02:04:23"/>
    <b v="0"/>
    <n v="4"/>
    <b v="0"/>
    <s v="games/video games"/>
    <n v="2.0238095238095236E-3"/>
    <n v="21.25"/>
    <x v="6"/>
    <s v="video games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d v="2015-07-12T04:58:11"/>
    <b v="0"/>
    <n v="3"/>
    <b v="0"/>
    <s v="games/video games"/>
    <n v="0.05"/>
    <n v="8.3333333333333339"/>
    <x v="6"/>
    <s v="video games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d v="2014-02-03T11:41:32"/>
    <b v="0"/>
    <n v="99"/>
    <b v="0"/>
    <s v="games/video games"/>
    <n v="2.1129899999999997E-2"/>
    <n v="21.34333333333333"/>
    <x v="6"/>
    <s v="video games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d v="2011-04-24T06:59:00"/>
    <b v="0"/>
    <n v="3"/>
    <b v="0"/>
    <s v="games/video games"/>
    <n v="1.6E-2"/>
    <n v="5.333333333333333"/>
    <x v="6"/>
    <s v="video games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d v="2013-04-27T21:16:31"/>
    <b v="0"/>
    <n v="3"/>
    <b v="0"/>
    <s v="games/video games"/>
    <n v="1.7333333333333333E-2"/>
    <n v="34.666666666666664"/>
    <x v="6"/>
    <s v="video games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d v="2012-10-04T23:07:13"/>
    <b v="0"/>
    <n v="22"/>
    <b v="0"/>
    <s v="games/video games"/>
    <n v="9.5600000000000004E-2"/>
    <n v="21.727272727272727"/>
    <x v="6"/>
    <s v="video games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d v="2013-10-19T12:13:06"/>
    <b v="0"/>
    <n v="4"/>
    <b v="0"/>
    <s v="games/video games"/>
    <n v="5.9612499999999998E-4"/>
    <n v="11.922499999999999"/>
    <x v="6"/>
    <s v="video games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d v="2014-12-05T18:30:29"/>
    <b v="0"/>
    <n v="534"/>
    <b v="0"/>
    <s v="games/video games"/>
    <n v="0.28405999999999998"/>
    <n v="26.59737827715356"/>
    <x v="6"/>
    <s v="video games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d v="2013-11-09T01:18:59"/>
    <b v="0"/>
    <n v="12"/>
    <b v="0"/>
    <s v="games/video games"/>
    <n v="0.128"/>
    <n v="10.666666666666666"/>
    <x v="6"/>
    <s v="video games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d v="2016-11-03T18:00:08"/>
    <b v="0"/>
    <n v="56"/>
    <b v="0"/>
    <s v="games/video games"/>
    <n v="5.4199999999999998E-2"/>
    <n v="29.035714285714285"/>
    <x v="6"/>
    <s v="video games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d v="2013-01-11T20:00:24"/>
    <b v="0"/>
    <n v="11"/>
    <b v="0"/>
    <s v="games/video games"/>
    <n v="1.1199999999999999E-3"/>
    <n v="50.909090909090907"/>
    <x v="6"/>
    <s v="video games"/>
    <x v="1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d v="2014-11-14T06:39:19"/>
    <b v="0"/>
    <n v="0"/>
    <b v="0"/>
    <s v="games/video games"/>
    <n v="0"/>
    <e v="#DIV/0!"/>
    <x v="6"/>
    <s v="video games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d v="2015-12-30T16:50:10"/>
    <b v="0"/>
    <n v="12"/>
    <b v="0"/>
    <s v="games/video games"/>
    <n v="5.7238095238095241E-2"/>
    <n v="50.083333333333336"/>
    <x v="6"/>
    <s v="video games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d v="2010-07-21T19:00:00"/>
    <b v="0"/>
    <n v="5"/>
    <b v="0"/>
    <s v="games/video games"/>
    <n v="0.1125"/>
    <n v="45"/>
    <x v="6"/>
    <s v="video games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d v="2013-09-14T13:07:20"/>
    <b v="0"/>
    <n v="24"/>
    <b v="0"/>
    <s v="games/video games"/>
    <n v="1.7098591549295775E-2"/>
    <n v="25.291666666666668"/>
    <x v="6"/>
    <s v="video games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d v="2013-11-27T06:41:54"/>
    <b v="0"/>
    <n v="89"/>
    <b v="0"/>
    <s v="games/video games"/>
    <n v="0.30433333333333334"/>
    <n v="51.292134831460672"/>
    <x v="6"/>
    <s v="video games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d v="2016-02-11T16:18:30"/>
    <b v="0"/>
    <n v="1"/>
    <b v="0"/>
    <s v="games/video games"/>
    <n v="2.0000000000000001E-4"/>
    <n v="1"/>
    <x v="6"/>
    <s v="video games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d v="2014-11-16T08:05:48"/>
    <b v="0"/>
    <n v="55"/>
    <b v="0"/>
    <s v="games/video games"/>
    <n v="6.9641025641025639E-3"/>
    <n v="49.381818181818183"/>
    <x v="6"/>
    <s v="video games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d v="2015-04-02T16:36:22"/>
    <b v="0"/>
    <n v="2"/>
    <b v="0"/>
    <s v="games/video games"/>
    <n v="0.02"/>
    <n v="1"/>
    <x v="6"/>
    <s v="video games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d v="2010-07-31T00:00:00"/>
    <b v="0"/>
    <n v="0"/>
    <b v="0"/>
    <s v="games/video games"/>
    <n v="0"/>
    <e v="#DIV/0!"/>
    <x v="6"/>
    <s v="video games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d v="2016-07-13T06:49:59"/>
    <b v="0"/>
    <n v="4"/>
    <b v="0"/>
    <s v="games/video games"/>
    <n v="8.0999999999999996E-3"/>
    <n v="101.25"/>
    <x v="6"/>
    <s v="video games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d v="2016-06-29T20:20:14"/>
    <b v="0"/>
    <n v="6"/>
    <b v="0"/>
    <s v="games/video games"/>
    <n v="2.6222222222222224E-3"/>
    <n v="19.666666666666668"/>
    <x v="6"/>
    <s v="video games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d v="2014-03-15T18:58:29"/>
    <b v="0"/>
    <n v="4"/>
    <b v="0"/>
    <s v="games/video games"/>
    <n v="1.6666666666666668E-3"/>
    <n v="12.5"/>
    <x v="6"/>
    <s v="video games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d v="2015-01-10T07:59:00"/>
    <b v="0"/>
    <n v="4"/>
    <b v="0"/>
    <s v="games/video games"/>
    <n v="9.1244548809124457E-5"/>
    <n v="8.5"/>
    <x v="6"/>
    <s v="video games"/>
    <x v="1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d v="2014-01-28T15:10:27"/>
    <b v="0"/>
    <n v="2"/>
    <b v="0"/>
    <s v="games/video games"/>
    <n v="8.0000000000000002E-3"/>
    <n v="1"/>
    <x v="6"/>
    <s v="video games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d v="2016-03-31T16:56:25"/>
    <b v="0"/>
    <n v="5"/>
    <b v="0"/>
    <s v="games/video games"/>
    <n v="2.3E-2"/>
    <n v="23"/>
    <x v="6"/>
    <s v="video games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d v="2013-09-16T20:30:06"/>
    <b v="0"/>
    <n v="83"/>
    <b v="0"/>
    <s v="games/video games"/>
    <n v="2.6660714285714284E-2"/>
    <n v="17.987951807228917"/>
    <x v="6"/>
    <s v="video games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d v="2016-12-23T07:59:00"/>
    <b v="0"/>
    <n v="57"/>
    <b v="0"/>
    <s v="games/video games"/>
    <n v="0.28192"/>
    <n v="370.94736842105266"/>
    <x v="6"/>
    <s v="video games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d v="2013-02-04T20:29:34"/>
    <b v="0"/>
    <n v="311"/>
    <b v="0"/>
    <s v="games/video games"/>
    <n v="6.5900366666666668E-2"/>
    <n v="63.569485530546629"/>
    <x v="6"/>
    <s v="video games"/>
    <x v="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6-16T17:32:54"/>
    <d v="2011-07-16T17:32:54"/>
    <b v="0"/>
    <n v="2"/>
    <b v="0"/>
    <s v="games/video games"/>
    <n v="7.2222222222222219E-3"/>
    <n v="13"/>
    <x v="6"/>
    <s v="video games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d v="2012-05-19T17:05:05"/>
    <b v="0"/>
    <n v="16"/>
    <b v="0"/>
    <s v="games/video games"/>
    <n v="8.5000000000000006E-3"/>
    <n v="5.3125"/>
    <x v="6"/>
    <s v="video games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d v="2015-09-23T20:27:39"/>
    <b v="0"/>
    <n v="13"/>
    <b v="1"/>
    <s v="music/rock"/>
    <n v="1.1575"/>
    <n v="35.615384615384613"/>
    <x v="4"/>
    <s v="rock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d v="2014-07-24T18:23:11"/>
    <b v="0"/>
    <n v="58"/>
    <b v="1"/>
    <s v="music/rock"/>
    <n v="1.1226666666666667"/>
    <n v="87.103448275862064"/>
    <x v="4"/>
    <s v="rock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d v="2015-06-08T03:50:00"/>
    <b v="0"/>
    <n v="44"/>
    <b v="1"/>
    <s v="music/rock"/>
    <n v="1.3220000000000001"/>
    <n v="75.11363636363636"/>
    <x v="4"/>
    <s v="rock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d v="2016-06-25T03:59:00"/>
    <b v="0"/>
    <n v="83"/>
    <b v="1"/>
    <s v="music/rock"/>
    <n v="1.0263636363636364"/>
    <n v="68.01204819277109"/>
    <x v="4"/>
    <s v="rock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d v="2016-04-08T15:00:35"/>
    <b v="0"/>
    <n v="117"/>
    <b v="1"/>
    <s v="music/rock"/>
    <n v="1.3864000000000001"/>
    <n v="29.623931623931625"/>
    <x v="4"/>
    <s v="rock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d v="2014-12-05T21:06:58"/>
    <b v="0"/>
    <n v="32"/>
    <b v="1"/>
    <s v="music/rock"/>
    <n v="1.466"/>
    <n v="91.625"/>
    <x v="4"/>
    <s v="rock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d v="2012-09-15T01:35:37"/>
    <b v="0"/>
    <n v="8"/>
    <b v="1"/>
    <s v="music/rock"/>
    <n v="1.2"/>
    <n v="22.5"/>
    <x v="4"/>
    <s v="rock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d v="2017-02-10T05:00:00"/>
    <b v="0"/>
    <n v="340"/>
    <b v="1"/>
    <s v="music/rock"/>
    <n v="1.215816111111111"/>
    <n v="64.366735294117646"/>
    <x v="4"/>
    <s v="rock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d v="2017-03-02T16:49:11"/>
    <b v="0"/>
    <n v="7"/>
    <b v="1"/>
    <s v="music/rock"/>
    <n v="1"/>
    <n v="21.857142857142858"/>
    <x v="4"/>
    <s v="rock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d v="2015-08-22T18:00:22"/>
    <b v="0"/>
    <n v="19"/>
    <b v="1"/>
    <s v="music/rock"/>
    <n v="1.8085714285714285"/>
    <n v="33.315789473684212"/>
    <x v="4"/>
    <s v="rock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d v="2015-06-22T05:00:00"/>
    <b v="0"/>
    <n v="47"/>
    <b v="1"/>
    <s v="music/rock"/>
    <n v="1.0607500000000001"/>
    <n v="90.276595744680847"/>
    <x v="4"/>
    <s v="rock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d v="2015-04-18T13:55:20"/>
    <b v="0"/>
    <n v="13"/>
    <b v="1"/>
    <s v="music/rock"/>
    <n v="1"/>
    <n v="76.92307692307692"/>
    <x v="4"/>
    <s v="rock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d v="2013-09-10T03:59:00"/>
    <b v="0"/>
    <n v="90"/>
    <b v="1"/>
    <s v="music/rock"/>
    <n v="1.2692857142857144"/>
    <n v="59.233333333333334"/>
    <x v="4"/>
    <s v="rock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d v="2016-05-05T13:01:47"/>
    <b v="0"/>
    <n v="63"/>
    <b v="1"/>
    <s v="music/rock"/>
    <n v="1.0297499999999999"/>
    <n v="65.38095238095238"/>
    <x v="4"/>
    <s v="rock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d v="2016-07-21T00:13:06"/>
    <b v="0"/>
    <n v="26"/>
    <b v="1"/>
    <s v="music/rock"/>
    <n v="2.5"/>
    <n v="67.307692307692307"/>
    <x v="4"/>
    <s v="rock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d v="2015-05-02T15:11:49"/>
    <b v="0"/>
    <n v="71"/>
    <b v="1"/>
    <s v="music/rock"/>
    <n v="1.2602"/>
    <n v="88.74647887323944"/>
    <x v="4"/>
    <s v="rock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d v="2016-06-06T06:01:07"/>
    <b v="0"/>
    <n v="38"/>
    <b v="1"/>
    <s v="music/rock"/>
    <n v="1.0012000000000001"/>
    <n v="65.868421052631575"/>
    <x v="4"/>
    <s v="rock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d v="2017-01-18T15:16:37"/>
    <b v="0"/>
    <n v="859"/>
    <b v="1"/>
    <s v="music/rock"/>
    <n v="1.3864000000000001"/>
    <n v="40.349243306169967"/>
    <x v="4"/>
    <s v="rock"/>
    <x v="11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d v="2015-04-11T04:06:32"/>
    <b v="0"/>
    <n v="21"/>
    <b v="1"/>
    <s v="music/rock"/>
    <n v="1.6140000000000001"/>
    <n v="76.857142857142861"/>
    <x v="4"/>
    <s v="rock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d v="2015-11-13T17:04:28"/>
    <b v="0"/>
    <n v="78"/>
    <b v="1"/>
    <s v="music/rock"/>
    <n v="1.071842"/>
    <n v="68.707820512820518"/>
    <x v="4"/>
    <s v="rock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d v="2017-02-21T00:07:33"/>
    <b v="0"/>
    <n v="53"/>
    <b v="1"/>
    <s v="games/tabletop games"/>
    <n v="1.5309999999999999"/>
    <n v="57.773584905660378"/>
    <x v="6"/>
    <s v="tabletop games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d v="2014-10-02T21:37:05"/>
    <b v="0"/>
    <n v="356"/>
    <b v="1"/>
    <s v="games/tabletop games"/>
    <n v="5.2416666666666663"/>
    <n v="44.171348314606739"/>
    <x v="6"/>
    <s v="tabletop games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d v="2017-02-09T05:00:00"/>
    <b v="0"/>
    <n v="279"/>
    <b v="1"/>
    <s v="games/tabletop games"/>
    <n v="4.8927777777777779"/>
    <n v="31.566308243727597"/>
    <x v="6"/>
    <s v="tabletop games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d v="2016-01-25T16:00:00"/>
    <b v="1"/>
    <n v="266"/>
    <b v="1"/>
    <s v="games/tabletop games"/>
    <n v="2.8473999999999999"/>
    <n v="107.04511278195488"/>
    <x v="6"/>
    <s v="tabletop games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d v="2013-03-26T08:23:59"/>
    <b v="0"/>
    <n v="623"/>
    <b v="1"/>
    <s v="games/tabletop games"/>
    <n v="18.569700000000001"/>
    <n v="149.03451043338683"/>
    <x v="6"/>
    <s v="tabletop games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d v="2016-09-07T02:00:00"/>
    <b v="0"/>
    <n v="392"/>
    <b v="1"/>
    <s v="games/tabletop games"/>
    <n v="1.0967499999999999"/>
    <n v="55.956632653061227"/>
    <x v="6"/>
    <s v="tabletop games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d v="2015-04-03T03:59:00"/>
    <b v="1"/>
    <n v="3562"/>
    <b v="1"/>
    <s v="games/tabletop games"/>
    <n v="10.146425000000001"/>
    <n v="56.970381807973048"/>
    <x v="6"/>
    <s v="tabletop games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d v="2016-10-25T17:00:00"/>
    <b v="0"/>
    <n v="514"/>
    <b v="1"/>
    <s v="games/tabletop games"/>
    <n v="4.1217692027666546"/>
    <n v="44.056420233463037"/>
    <x v="6"/>
    <s v="tabletop games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d v="2016-04-21T22:00:00"/>
    <b v="0"/>
    <n v="88"/>
    <b v="1"/>
    <s v="games/tabletop games"/>
    <n v="5.0324999999999998"/>
    <n v="68.625"/>
    <x v="6"/>
    <s v="tabletop games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d v="2016-03-23T06:59:00"/>
    <b v="0"/>
    <n v="537"/>
    <b v="1"/>
    <s v="games/tabletop games"/>
    <n v="1.8461052631578947"/>
    <n v="65.318435754189949"/>
    <x v="6"/>
    <s v="tabletop games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d v="2017-02-14T20:00:27"/>
    <b v="0"/>
    <n v="25"/>
    <b v="1"/>
    <s v="games/tabletop games"/>
    <n v="1.1973333333333334"/>
    <n v="35.92"/>
    <x v="6"/>
    <s v="tabletop games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d v="2016-12-15T23:00:00"/>
    <b v="0"/>
    <n v="3238"/>
    <b v="1"/>
    <s v="games/tabletop games"/>
    <n v="10.812401666666668"/>
    <n v="40.070667078443485"/>
    <x v="6"/>
    <s v="tabletop games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d v="2016-11-21T04:59:00"/>
    <b v="0"/>
    <n v="897"/>
    <b v="1"/>
    <s v="games/tabletop games"/>
    <n v="4.5237333333333334"/>
    <n v="75.647714604236342"/>
    <x v="6"/>
    <s v="tabletop games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d v="2016-03-26T17:11:30"/>
    <b v="0"/>
    <n v="878"/>
    <b v="1"/>
    <s v="games/tabletop games"/>
    <n v="5.3737000000000004"/>
    <n v="61.203872437357631"/>
    <x v="6"/>
    <s v="tabletop games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d v="2015-08-11T18:31:40"/>
    <b v="0"/>
    <n v="115"/>
    <b v="1"/>
    <s v="games/tabletop games"/>
    <n v="1.2032608695652174"/>
    <n v="48.130434782608695"/>
    <x v="6"/>
    <s v="tabletop games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d v="2016-12-02T07:00:00"/>
    <b v="0"/>
    <n v="234"/>
    <b v="1"/>
    <s v="games/tabletop games"/>
    <n v="1.1383571428571428"/>
    <n v="68.106837606837601"/>
    <x v="6"/>
    <s v="tabletop games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d v="2015-02-28T14:00:59"/>
    <b v="0"/>
    <n v="4330"/>
    <b v="1"/>
    <s v="games/tabletop games"/>
    <n v="9.5103109999999997"/>
    <n v="65.891300230946882"/>
    <x v="6"/>
    <s v="tabletop games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d v="2015-11-14T13:20:00"/>
    <b v="0"/>
    <n v="651"/>
    <b v="1"/>
    <s v="games/tabletop games"/>
    <n v="1.3289249999999999"/>
    <n v="81.654377880184327"/>
    <x v="6"/>
    <s v="tabletop games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d v="2015-10-15T09:59:58"/>
    <b v="1"/>
    <n v="251"/>
    <b v="1"/>
    <s v="games/tabletop games"/>
    <n v="1.4697777777777778"/>
    <n v="52.701195219123505"/>
    <x v="6"/>
    <s v="tabletop games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d v="2015-07-06T03:00:00"/>
    <b v="0"/>
    <n v="263"/>
    <b v="1"/>
    <s v="games/tabletop games"/>
    <n v="5.4215"/>
    <n v="41.228136882129277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d v="2013-01-16T20:19:25"/>
    <b v="0"/>
    <n v="28"/>
    <b v="1"/>
    <s v="music/electronic music"/>
    <n v="3.8271818181818182"/>
    <n v="15.035357142857142"/>
    <x v="4"/>
    <s v="electronic music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d v="2012-11-01T20:22:48"/>
    <b v="0"/>
    <n v="721"/>
    <b v="1"/>
    <s v="music/electronic music"/>
    <n v="7.0418124999999998"/>
    <n v="39.066920943134534"/>
    <x v="4"/>
    <s v="electronic music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d v="2015-09-24T20:38:02"/>
    <b v="0"/>
    <n v="50"/>
    <b v="1"/>
    <s v="music/electronic music"/>
    <n v="1.0954999999999999"/>
    <n v="43.82"/>
    <x v="4"/>
    <s v="electronic music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d v="2013-03-09T07:28:39"/>
    <b v="0"/>
    <n v="73"/>
    <b v="1"/>
    <s v="music/electronic music"/>
    <n v="1.3286666666666667"/>
    <n v="27.301369863013697"/>
    <x v="4"/>
    <s v="electronic music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d v="2012-06-01T19:43:09"/>
    <b v="0"/>
    <n v="27"/>
    <b v="1"/>
    <s v="music/electronic music"/>
    <n v="1.52"/>
    <n v="42.222222222222221"/>
    <x v="4"/>
    <s v="electronic music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d v="2012-04-16T06:10:24"/>
    <b v="0"/>
    <n v="34"/>
    <b v="1"/>
    <s v="music/electronic music"/>
    <n v="1.0272727272727273"/>
    <n v="33.235294117647058"/>
    <x v="4"/>
    <s v="electronic music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d v="2013-11-16T05:39:33"/>
    <b v="0"/>
    <n v="7"/>
    <b v="1"/>
    <s v="music/electronic music"/>
    <n v="1"/>
    <n v="285.71428571428572"/>
    <x v="4"/>
    <s v="electronic music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d v="2012-04-07T04:00:00"/>
    <b v="0"/>
    <n v="24"/>
    <b v="1"/>
    <s v="music/electronic music"/>
    <n v="1.016"/>
    <n v="42.333333333333336"/>
    <x v="4"/>
    <s v="electronic music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d v="2014-04-14T23:00:00"/>
    <b v="0"/>
    <n v="15"/>
    <b v="1"/>
    <s v="music/electronic music"/>
    <n v="1.508"/>
    <n v="50.266666666666666"/>
    <x v="4"/>
    <s v="electronic music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d v="2012-04-14T17:36:00"/>
    <b v="0"/>
    <n v="72"/>
    <b v="1"/>
    <s v="music/electronic music"/>
    <n v="1.11425"/>
    <n v="61.902777777777779"/>
    <x v="4"/>
    <s v="electronic music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d v="2014-04-10T06:59:00"/>
    <b v="0"/>
    <n v="120"/>
    <b v="1"/>
    <s v="music/electronic music"/>
    <n v="1.956"/>
    <n v="40.75"/>
    <x v="4"/>
    <s v="electronic music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d v="2013-11-04T01:00:00"/>
    <b v="0"/>
    <n v="123"/>
    <b v="1"/>
    <s v="music/electronic music"/>
    <n v="1.1438333333333333"/>
    <n v="55.796747967479675"/>
    <x v="4"/>
    <s v="electronic music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d v="2015-05-15T19:49:39"/>
    <b v="0"/>
    <n v="1"/>
    <b v="1"/>
    <s v="music/electronic music"/>
    <n v="2"/>
    <n v="10"/>
    <x v="4"/>
    <s v="electronic music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d v="2014-02-06T19:00:48"/>
    <b v="0"/>
    <n v="24"/>
    <b v="1"/>
    <s v="music/electronic music"/>
    <n v="2.9250166666666666"/>
    <n v="73.125416666666666"/>
    <x v="4"/>
    <s v="electronic music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d v="2012-03-13T06:59:00"/>
    <b v="0"/>
    <n v="33"/>
    <b v="1"/>
    <s v="music/electronic music"/>
    <n v="1.5636363636363637"/>
    <n v="26.060606060606062"/>
    <x v="4"/>
    <s v="electronic music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d v="2015-07-23T18:02:25"/>
    <b v="0"/>
    <n v="14"/>
    <b v="1"/>
    <s v="music/electronic music"/>
    <n v="1.0566666666666666"/>
    <n v="22.642857142857142"/>
    <x v="4"/>
    <s v="electronic music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d v="2015-11-02T08:00:00"/>
    <b v="0"/>
    <n v="9"/>
    <b v="1"/>
    <s v="music/electronic music"/>
    <n v="1.0119047619047619"/>
    <n v="47.222222222222221"/>
    <x v="4"/>
    <s v="electronic music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d v="2012-08-29T00:00:00"/>
    <b v="0"/>
    <n v="76"/>
    <b v="1"/>
    <s v="music/electronic music"/>
    <n v="1.2283299999999999"/>
    <n v="32.324473684210524"/>
    <x v="4"/>
    <s v="electronic music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d v="2015-08-19T17:15:12"/>
    <b v="0"/>
    <n v="19"/>
    <b v="1"/>
    <s v="music/electronic music"/>
    <n v="1.0149999999999999"/>
    <n v="53.421052631578945"/>
    <x v="4"/>
    <s v="electronic music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d v="2013-07-27T01:27:16"/>
    <b v="0"/>
    <n v="69"/>
    <b v="1"/>
    <s v="music/electronic music"/>
    <n v="1.0114285714285713"/>
    <n v="51.304347826086953"/>
    <x v="4"/>
    <s v="electronic music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d v="2016-04-23T00:00:00"/>
    <b v="0"/>
    <n v="218"/>
    <b v="1"/>
    <s v="games/tabletop games"/>
    <n v="1.0811999999999999"/>
    <n v="37.197247706422019"/>
    <x v="6"/>
    <s v="tabletop games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d v="2012-01-28T18:54:07"/>
    <b v="0"/>
    <n v="30"/>
    <b v="1"/>
    <s v="games/tabletop games"/>
    <n v="1.6259999999999999"/>
    <n v="27.1"/>
    <x v="6"/>
    <s v="tabletop games"/>
    <x v="1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d v="2015-06-27T15:22:48"/>
    <b v="0"/>
    <n v="100"/>
    <b v="1"/>
    <s v="games/tabletop games"/>
    <n v="1.0580000000000001"/>
    <n v="206.31"/>
    <x v="6"/>
    <s v="tabletop games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d v="2016-10-29T19:00:00"/>
    <b v="0"/>
    <n v="296"/>
    <b v="1"/>
    <s v="games/tabletop games"/>
    <n v="2.4315000000000002"/>
    <n v="82.145270270270274"/>
    <x v="6"/>
    <s v="tabletop games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d v="2014-09-21T19:00:15"/>
    <b v="0"/>
    <n v="1204"/>
    <b v="1"/>
    <s v="games/tabletop games"/>
    <n v="9.4483338095238096"/>
    <n v="164.79651993355483"/>
    <x v="6"/>
    <s v="tabletop games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d v="2016-02-12T04:59:00"/>
    <b v="0"/>
    <n v="321"/>
    <b v="1"/>
    <s v="games/tabletop games"/>
    <n v="1.0846283333333333"/>
    <n v="60.820280373831778"/>
    <x v="6"/>
    <s v="tabletop games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d v="2013-11-13T20:22:35"/>
    <b v="0"/>
    <n v="301"/>
    <b v="1"/>
    <s v="games/tabletop games"/>
    <n v="1.5737692307692308"/>
    <n v="67.970099667774093"/>
    <x v="6"/>
    <s v="tabletop games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d v="2015-08-16T06:40:36"/>
    <b v="0"/>
    <n v="144"/>
    <b v="1"/>
    <s v="games/tabletop games"/>
    <n v="11.744899999999999"/>
    <n v="81.561805555555551"/>
    <x v="6"/>
    <s v="tabletop games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d v="2013-09-03T04:00:00"/>
    <b v="0"/>
    <n v="539"/>
    <b v="1"/>
    <s v="games/tabletop games"/>
    <n v="1.7104755366949576"/>
    <n v="25.42547309833024"/>
    <x v="6"/>
    <s v="tabletop games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d v="2014-04-25T21:08:47"/>
    <b v="0"/>
    <n v="498"/>
    <b v="1"/>
    <s v="games/tabletop games"/>
    <n v="1.2595294117647058"/>
    <n v="21.497991967871485"/>
    <x v="6"/>
    <s v="tabletop games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d v="2013-06-25T05:00:00"/>
    <b v="0"/>
    <n v="1113"/>
    <b v="1"/>
    <s v="games/tabletop games"/>
    <n v="12.121296000000001"/>
    <n v="27.226630727762803"/>
    <x v="6"/>
    <s v="tabletop games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d v="2014-07-19T03:00:00"/>
    <b v="0"/>
    <n v="988"/>
    <b v="1"/>
    <s v="games/tabletop games"/>
    <n v="4.9580000000000002"/>
    <n v="25.091093117408906"/>
    <x v="6"/>
    <s v="tabletop games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d v="2015-12-14T00:00:00"/>
    <b v="0"/>
    <n v="391"/>
    <b v="1"/>
    <s v="games/tabletop games"/>
    <n v="3.3203999999999998"/>
    <n v="21.230179028132991"/>
    <x v="6"/>
    <s v="tabletop games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d v="2017-01-05T19:47:27"/>
    <b v="0"/>
    <n v="28"/>
    <b v="1"/>
    <s v="games/tabletop games"/>
    <n v="11.65"/>
    <n v="41.607142857142854"/>
    <x v="6"/>
    <s v="tabletop games"/>
    <x v="1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d v="2015-03-28T23:31:51"/>
    <b v="0"/>
    <n v="147"/>
    <b v="1"/>
    <s v="games/tabletop games"/>
    <n v="1.5331538461538461"/>
    <n v="135.58503401360545"/>
    <x v="6"/>
    <s v="tabletop games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d v="2016-02-01T14:48:43"/>
    <b v="0"/>
    <n v="680"/>
    <b v="1"/>
    <s v="games/tabletop games"/>
    <n v="5.3710714285714287"/>
    <n v="22.116176470588236"/>
    <x v="6"/>
    <s v="tabletop games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d v="2014-11-12T07:59:00"/>
    <b v="0"/>
    <n v="983"/>
    <b v="1"/>
    <s v="games/tabletop games"/>
    <n v="3.5292777777777777"/>
    <n v="64.625635808748726"/>
    <x v="6"/>
    <s v="tabletop games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d v="2017-03-10T14:55:16"/>
    <b v="0"/>
    <n v="79"/>
    <b v="1"/>
    <s v="games/tabletop games"/>
    <n v="1.3740000000000001"/>
    <n v="69.569620253164558"/>
    <x v="6"/>
    <s v="tabletop games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d v="2013-12-01T04:02:00"/>
    <b v="0"/>
    <n v="426"/>
    <b v="1"/>
    <s v="games/tabletop games"/>
    <n v="1.2802667999999999"/>
    <n v="75.133028169014082"/>
    <x v="6"/>
    <s v="tabletop games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d v="2016-04-22T19:49:04"/>
    <b v="0"/>
    <n v="96"/>
    <b v="1"/>
    <s v="games/tabletop games"/>
    <n v="2.7067999999999999"/>
    <n v="140.97916666666666"/>
    <x v="6"/>
    <s v="tabletop games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d v="2017-03-02T19:51:40"/>
    <b v="0"/>
    <n v="163"/>
    <b v="1"/>
    <s v="games/tabletop games"/>
    <n v="8.0640000000000001"/>
    <n v="49.472392638036808"/>
    <x v="6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d v="2013-11-27T03:02:00"/>
    <b v="0"/>
    <n v="2525"/>
    <b v="1"/>
    <s v="games/tabletop games"/>
    <n v="13.600976000000001"/>
    <n v="53.865251485148519"/>
    <x v="6"/>
    <s v="tabletop games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d v="2017-03-13T03:00:00"/>
    <b v="0"/>
    <n v="2035"/>
    <b v="1"/>
    <s v="games/tabletop games"/>
    <n v="9302.5"/>
    <n v="4.5712530712530715"/>
    <x v="6"/>
    <s v="tabletop games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d v="2016-10-16T20:30:00"/>
    <b v="0"/>
    <n v="290"/>
    <b v="1"/>
    <s v="games/tabletop games"/>
    <n v="3.7702"/>
    <n v="65.00344827586207"/>
    <x v="6"/>
    <s v="tabletop games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d v="2014-02-21T18:00:00"/>
    <b v="0"/>
    <n v="1980"/>
    <b v="1"/>
    <s v="games/tabletop games"/>
    <n v="26.47025"/>
    <n v="53.475252525252522"/>
    <x v="6"/>
    <s v="tabletop games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d v="2015-09-04T19:00:10"/>
    <b v="0"/>
    <n v="57"/>
    <b v="1"/>
    <s v="games/tabletop games"/>
    <n v="1.0012000000000001"/>
    <n v="43.912280701754383"/>
    <x v="6"/>
    <s v="tabletop games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d v="2015-07-29T15:59:25"/>
    <b v="0"/>
    <n v="380"/>
    <b v="1"/>
    <s v="games/tabletop games"/>
    <n v="1.0445405405405406"/>
    <n v="50.852631578947367"/>
    <x v="6"/>
    <s v="tabletop games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d v="2016-12-14T21:01:18"/>
    <b v="0"/>
    <n v="128"/>
    <b v="1"/>
    <s v="games/tabletop games"/>
    <n v="1.0721428571428571"/>
    <n v="58.6328125"/>
    <x v="6"/>
    <s v="tabletop games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d v="2013-04-02T15:52:45"/>
    <b v="0"/>
    <n v="180"/>
    <b v="1"/>
    <s v="games/tabletop games"/>
    <n v="1.6877142857142857"/>
    <n v="32.81666666666667"/>
    <x v="6"/>
    <s v="tabletop games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d v="2016-12-03T01:07:53"/>
    <b v="0"/>
    <n v="571"/>
    <b v="1"/>
    <s v="games/tabletop games"/>
    <n v="9.7511200000000002"/>
    <n v="426.93169877408059"/>
    <x v="6"/>
    <s v="tabletop games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d v="2014-08-16T08:17:57"/>
    <b v="0"/>
    <n v="480"/>
    <b v="1"/>
    <s v="games/tabletop games"/>
    <n v="1.3444929411764706"/>
    <n v="23.808729166666669"/>
    <x v="6"/>
    <s v="tabletop games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d v="2016-08-06T07:52:18"/>
    <b v="0"/>
    <n v="249"/>
    <b v="1"/>
    <s v="games/tabletop games"/>
    <n v="2.722777777777778"/>
    <n v="98.413654618473899"/>
    <x v="6"/>
    <s v="tabletop games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d v="2015-11-18T16:09:07"/>
    <b v="0"/>
    <n v="84"/>
    <b v="1"/>
    <s v="games/tabletop games"/>
    <n v="1.1268750000000001"/>
    <n v="107.32142857142857"/>
    <x v="6"/>
    <s v="tabletop games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d v="2017-01-24T15:32:48"/>
    <b v="0"/>
    <n v="197"/>
    <b v="1"/>
    <s v="games/tabletop games"/>
    <n v="4.5979999999999999"/>
    <n v="11.67005076142132"/>
    <x v="6"/>
    <s v="tabletop games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d v="2016-05-07T22:50:51"/>
    <b v="0"/>
    <n v="271"/>
    <b v="1"/>
    <s v="games/tabletop games"/>
    <n v="2.8665822784810127"/>
    <n v="41.782287822878232"/>
    <x v="6"/>
    <s v="tabletop games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d v="2016-11-22T10:50:46"/>
    <b v="0"/>
    <n v="50"/>
    <b v="1"/>
    <s v="games/tabletop games"/>
    <n v="2.2270833333333333"/>
    <n v="21.38"/>
    <x v="6"/>
    <s v="tabletop games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d v="2016-06-19T23:00:00"/>
    <b v="0"/>
    <n v="169"/>
    <b v="1"/>
    <s v="games/tabletop games"/>
    <n v="6.3613999999999997"/>
    <n v="94.103550295857985"/>
    <x v="6"/>
    <s v="tabletop games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d v="2015-06-11T18:01:27"/>
    <b v="0"/>
    <n v="205"/>
    <b v="1"/>
    <s v="games/tabletop games"/>
    <n v="1.4650000000000001"/>
    <n v="15.721951219512196"/>
    <x v="6"/>
    <s v="tabletop games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d v="2016-12-08T19:18:56"/>
    <b v="0"/>
    <n v="206"/>
    <b v="1"/>
    <s v="games/tabletop games"/>
    <n v="18.670999999999999"/>
    <n v="90.635922330097088"/>
    <x v="6"/>
    <s v="tabletop games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d v="2014-03-26T23:24:10"/>
    <b v="0"/>
    <n v="84"/>
    <b v="1"/>
    <s v="games/tabletop games"/>
    <n v="3.2692000000000001"/>
    <n v="97.297619047619051"/>
    <x v="6"/>
    <s v="tabletop games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d v="2017-02-14T17:23:40"/>
    <b v="0"/>
    <n v="210"/>
    <b v="1"/>
    <s v="games/tabletop games"/>
    <n v="7.7949999999999999"/>
    <n v="37.11904761904762"/>
    <x v="6"/>
    <s v="tabletop games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d v="2014-11-18T00:00:00"/>
    <b v="0"/>
    <n v="181"/>
    <b v="1"/>
    <s v="games/tabletop games"/>
    <n v="1.5415151515151515"/>
    <n v="28.104972375690608"/>
    <x v="6"/>
    <s v="tabletop games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d v="2015-01-31T19:58:33"/>
    <b v="0"/>
    <n v="60"/>
    <b v="1"/>
    <s v="games/tabletop games"/>
    <n v="1.1554666666666666"/>
    <n v="144.43333333333334"/>
    <x v="6"/>
    <s v="tabletop games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d v="2016-05-23T03:00:00"/>
    <b v="0"/>
    <n v="445"/>
    <b v="1"/>
    <s v="games/tabletop games"/>
    <n v="1.8003333333333333"/>
    <n v="24.274157303370785"/>
    <x v="6"/>
    <s v="tabletop games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d v="2016-11-22T20:28:27"/>
    <b v="0"/>
    <n v="17"/>
    <b v="1"/>
    <s v="games/tabletop games"/>
    <n v="2.9849999999999999"/>
    <n v="35.117647058823529"/>
    <x v="6"/>
    <s v="tabletop games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d v="2016-04-27T02:00:00"/>
    <b v="0"/>
    <n v="194"/>
    <b v="1"/>
    <s v="games/tabletop games"/>
    <n v="3.2026666666666666"/>
    <n v="24.762886597938145"/>
    <x v="6"/>
    <s v="tabletop games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d v="2014-12-21T01:00:00"/>
    <b v="0"/>
    <n v="404"/>
    <b v="1"/>
    <s v="games/tabletop games"/>
    <n v="3.80525"/>
    <n v="188.37871287128712"/>
    <x v="6"/>
    <s v="tabletop games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d v="2017-03-12T01:58:35"/>
    <b v="0"/>
    <n v="194"/>
    <b v="1"/>
    <s v="games/tabletop games"/>
    <n v="1.026"/>
    <n v="148.08247422680412"/>
    <x v="6"/>
    <s v="tabletop games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d v="2017-03-07T05:00:00"/>
    <b v="0"/>
    <n v="902"/>
    <b v="1"/>
    <s v="games/tabletop games"/>
    <n v="18.016400000000001"/>
    <n v="49.934589800443462"/>
    <x v="6"/>
    <s v="tabletop games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d v="2017-01-10T21:59:00"/>
    <b v="0"/>
    <n v="1670"/>
    <b v="1"/>
    <s v="games/tabletop games"/>
    <n v="7.2024800000000004"/>
    <n v="107.82155688622754"/>
    <x v="6"/>
    <s v="tabletop games"/>
    <x v="1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d v="2016-12-10T00:00:04"/>
    <b v="0"/>
    <n v="1328"/>
    <b v="1"/>
    <s v="games/tabletop games"/>
    <n v="2.8309000000000002"/>
    <n v="42.63403614457831"/>
    <x v="6"/>
    <s v="tabletop games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d v="2015-12-07T16:47:16"/>
    <b v="0"/>
    <n v="944"/>
    <b v="1"/>
    <s v="games/tabletop games"/>
    <n v="13.566000000000001"/>
    <n v="14.370762711864407"/>
    <x v="6"/>
    <s v="tabletop games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d v="2017-03-12T12:10:42"/>
    <b v="0"/>
    <n v="147"/>
    <b v="1"/>
    <s v="games/tabletop games"/>
    <n v="2.2035999999999998"/>
    <n v="37.476190476190474"/>
    <x v="6"/>
    <s v="tabletop games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d v="2014-02-23T12:00:57"/>
    <b v="0"/>
    <n v="99"/>
    <b v="1"/>
    <s v="games/tabletop games"/>
    <n v="1.196"/>
    <n v="30.202020202020201"/>
    <x v="6"/>
    <s v="tabletop games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d v="2014-12-22T14:47:59"/>
    <b v="0"/>
    <n v="79"/>
    <b v="1"/>
    <s v="games/tabletop games"/>
    <n v="4.0776923076923079"/>
    <n v="33.550632911392405"/>
    <x v="6"/>
    <s v="tabletop games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d v="2014-01-05T15:38:09"/>
    <b v="0"/>
    <n v="75"/>
    <b v="1"/>
    <s v="games/tabletop games"/>
    <n v="1.0581826105905425"/>
    <n v="64.74666666666667"/>
    <x v="6"/>
    <s v="tabletop games"/>
    <x v="1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d v="2012-02-27T16:17:03"/>
    <b v="0"/>
    <n v="207"/>
    <b v="1"/>
    <s v="games/tabletop games"/>
    <n v="1.4108235294117648"/>
    <n v="57.932367149758456"/>
    <x v="6"/>
    <s v="tabletop games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d v="2016-01-03T22:59:00"/>
    <b v="0"/>
    <n v="102"/>
    <b v="1"/>
    <s v="games/tabletop games"/>
    <n v="2.7069999999999999"/>
    <n v="53.078431372549019"/>
    <x v="6"/>
    <s v="tabletop games"/>
    <x v="4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d v="2015-02-04T04:00:00"/>
    <b v="0"/>
    <n v="32"/>
    <b v="1"/>
    <s v="games/tabletop games"/>
    <n v="1.538"/>
    <n v="48.0625"/>
    <x v="6"/>
    <s v="tabletop games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d v="2015-09-17T14:59:51"/>
    <b v="0"/>
    <n v="480"/>
    <b v="1"/>
    <s v="games/tabletop games"/>
    <n v="4.0357653061224488"/>
    <n v="82.396874999999994"/>
    <x v="6"/>
    <s v="tabletop games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d v="2011-07-25T06:50:00"/>
    <b v="0"/>
    <n v="11"/>
    <b v="1"/>
    <s v="music/rock"/>
    <n v="1.85"/>
    <n v="50.454545454545453"/>
    <x v="4"/>
    <s v="rock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d v="2016-01-14T04:11:26"/>
    <b v="0"/>
    <n v="12"/>
    <b v="1"/>
    <s v="music/rock"/>
    <n v="1.8533333333333333"/>
    <n v="115.83333333333333"/>
    <x v="4"/>
    <s v="rock"/>
    <x v="4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d v="2012-05-09T02:00:04"/>
    <b v="0"/>
    <n v="48"/>
    <b v="1"/>
    <s v="music/rock"/>
    <n v="1.0085533333333332"/>
    <n v="63.03458333333333"/>
    <x v="4"/>
    <s v="rock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d v="2011-03-12T04:00:00"/>
    <b v="0"/>
    <n v="59"/>
    <b v="1"/>
    <s v="music/rock"/>
    <n v="1.0622116666666668"/>
    <n v="108.02152542372882"/>
    <x v="4"/>
    <s v="rock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d v="2012-06-29T04:27:23"/>
    <b v="0"/>
    <n v="79"/>
    <b v="1"/>
    <s v="music/rock"/>
    <n v="1.2136666666666667"/>
    <n v="46.088607594936711"/>
    <x v="4"/>
    <s v="rock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d v="2013-09-06T03:59:00"/>
    <b v="0"/>
    <n v="14"/>
    <b v="1"/>
    <s v="music/rock"/>
    <n v="1.0006666666666666"/>
    <n v="107.21428571428571"/>
    <x v="4"/>
    <s v="rock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d v="2014-06-23T16:01:00"/>
    <b v="0"/>
    <n v="106"/>
    <b v="1"/>
    <s v="music/rock"/>
    <n v="1.1997755555555556"/>
    <n v="50.9338679245283"/>
    <x v="4"/>
    <s v="rock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d v="2012-06-26T18:00:00"/>
    <b v="0"/>
    <n v="25"/>
    <b v="1"/>
    <s v="music/rock"/>
    <n v="1.0009999999999999"/>
    <n v="40.04"/>
    <x v="4"/>
    <s v="rock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d v="2013-12-06T23:22:00"/>
    <b v="0"/>
    <n v="25"/>
    <b v="1"/>
    <s v="music/rock"/>
    <n v="1.0740000000000001"/>
    <n v="64.44"/>
    <x v="4"/>
    <s v="rock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d v="2009-12-01T17:00:00"/>
    <b v="0"/>
    <n v="29"/>
    <b v="1"/>
    <s v="music/rock"/>
    <n v="1.0406666666666666"/>
    <n v="53.827586206896555"/>
    <x v="4"/>
    <s v="rock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d v="2012-04-23T04:00:00"/>
    <b v="0"/>
    <n v="43"/>
    <b v="1"/>
    <s v="music/rock"/>
    <n v="1.728"/>
    <n v="100.46511627906976"/>
    <x v="4"/>
    <s v="rock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d v="2012-04-18T16:44:36"/>
    <b v="0"/>
    <n v="46"/>
    <b v="1"/>
    <s v="music/rock"/>
    <n v="1.072505"/>
    <n v="46.630652173913049"/>
    <x v="4"/>
    <s v="rock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d v="2012-09-25T03:59:00"/>
    <b v="0"/>
    <n v="27"/>
    <b v="1"/>
    <s v="music/rock"/>
    <n v="1.0823529411764705"/>
    <n v="34.074074074074076"/>
    <x v="4"/>
    <s v="rock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d v="2013-01-20T17:21:20"/>
    <b v="0"/>
    <n v="112"/>
    <b v="1"/>
    <s v="music/rock"/>
    <n v="1.4608079999999999"/>
    <n v="65.214642857142863"/>
    <x v="4"/>
    <s v="rock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d v="2013-01-26T22:54:16"/>
    <b v="0"/>
    <n v="34"/>
    <b v="1"/>
    <s v="music/rock"/>
    <n v="1.2524999999999999"/>
    <n v="44.205882352941174"/>
    <x v="4"/>
    <s v="rock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d v="2012-02-23T17:33:46"/>
    <b v="0"/>
    <n v="145"/>
    <b v="1"/>
    <s v="music/rock"/>
    <n v="1.4907142857142857"/>
    <n v="71.965517241379317"/>
    <x v="4"/>
    <s v="rock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d v="2012-03-14T03:59:00"/>
    <b v="0"/>
    <n v="19"/>
    <b v="1"/>
    <s v="music/rock"/>
    <n v="1.006"/>
    <n v="52.94736842105263"/>
    <x v="4"/>
    <s v="rock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d v="2014-03-26T19:10:33"/>
    <b v="0"/>
    <n v="288"/>
    <b v="1"/>
    <s v="music/rock"/>
    <n v="1.0507333333333333"/>
    <n v="109.45138888888889"/>
    <x v="4"/>
    <s v="rock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d v="2011-02-06T00:46:49"/>
    <b v="0"/>
    <n v="14"/>
    <b v="1"/>
    <s v="music/rock"/>
    <n v="3.5016666666666665"/>
    <n v="75.035714285714292"/>
    <x v="4"/>
    <s v="rock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d v="2012-06-28T17:26:56"/>
    <b v="0"/>
    <n v="7"/>
    <b v="1"/>
    <s v="music/rock"/>
    <n v="1.0125"/>
    <n v="115.71428571428571"/>
    <x v="4"/>
    <s v="rock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d v="2013-06-21T03:31:36"/>
    <b v="1"/>
    <n v="211"/>
    <b v="1"/>
    <s v="music/indie rock"/>
    <n v="1.336044"/>
    <n v="31.659810426540286"/>
    <x v="4"/>
    <s v="indie rock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d v="2013-12-31T07:00:00"/>
    <b v="1"/>
    <n v="85"/>
    <b v="1"/>
    <s v="music/indie rock"/>
    <n v="1.7065217391304348"/>
    <n v="46.176470588235297"/>
    <x v="4"/>
    <s v="indie rock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d v="2011-12-13T03:39:56"/>
    <b v="1"/>
    <n v="103"/>
    <b v="1"/>
    <s v="music/indie rock"/>
    <n v="1.0935829457364341"/>
    <n v="68.481650485436887"/>
    <x v="4"/>
    <s v="indie rock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d v="2011-01-01T04:59:00"/>
    <b v="1"/>
    <n v="113"/>
    <b v="1"/>
    <s v="music/indie rock"/>
    <n v="1.0070033333333335"/>
    <n v="53.469203539823013"/>
    <x v="4"/>
    <s v="indie rock"/>
    <x v="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d v="2014-08-08T18:00:00"/>
    <b v="1"/>
    <n v="167"/>
    <b v="1"/>
    <s v="music/indie rock"/>
    <n v="1.0122777777777778"/>
    <n v="109.10778443113773"/>
    <x v="4"/>
    <s v="indie rock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d v="2012-03-10T04:02:09"/>
    <b v="1"/>
    <n v="73"/>
    <b v="1"/>
    <s v="music/indie rock"/>
    <n v="1.0675857142857144"/>
    <n v="51.185616438356163"/>
    <x v="4"/>
    <s v="indie rock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d v="2012-05-05T19:15:28"/>
    <b v="1"/>
    <n v="75"/>
    <b v="1"/>
    <s v="music/indie rock"/>
    <n v="1.0665777537961894"/>
    <n v="27.936800000000002"/>
    <x v="4"/>
    <s v="indie rock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d v="2014-08-29T01:00:00"/>
    <b v="1"/>
    <n v="614"/>
    <b v="1"/>
    <s v="music/indie rock"/>
    <n v="1.0130622"/>
    <n v="82.496921824104234"/>
    <x v="4"/>
    <s v="indie rock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d v="2013-03-09T23:42:17"/>
    <b v="1"/>
    <n v="107"/>
    <b v="1"/>
    <s v="music/indie rock"/>
    <n v="1.0667450000000001"/>
    <n v="59.817476635514019"/>
    <x v="4"/>
    <s v="indie rock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d v="2013-03-21T18:03:35"/>
    <b v="1"/>
    <n v="1224"/>
    <b v="1"/>
    <s v="music/indie rock"/>
    <n v="4.288397837837838"/>
    <n v="64.816470588235291"/>
    <x v="4"/>
    <s v="indie rock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d v="2014-05-07T00:06:29"/>
    <b v="1"/>
    <n v="104"/>
    <b v="1"/>
    <s v="music/indie rock"/>
    <n v="1.0411111111111111"/>
    <n v="90.09615384615384"/>
    <x v="4"/>
    <s v="indie rock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d v="2014-04-18T23:00:00"/>
    <b v="1"/>
    <n v="79"/>
    <b v="1"/>
    <s v="music/indie rock"/>
    <n v="1.0786666666666667"/>
    <n v="40.962025316455694"/>
    <x v="4"/>
    <s v="indie rock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d v="2012-05-03T23:00:26"/>
    <b v="1"/>
    <n v="157"/>
    <b v="1"/>
    <s v="music/indie rock"/>
    <n v="1.7584040000000001"/>
    <n v="56.000127388535034"/>
    <x v="4"/>
    <s v="indie rock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d v="2012-06-07T13:14:17"/>
    <b v="1"/>
    <n v="50"/>
    <b v="1"/>
    <s v="music/indie rock"/>
    <n v="1.5697000000000001"/>
    <n v="37.672800000000002"/>
    <x v="4"/>
    <s v="indie rock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d v="2012-05-05T17:25:43"/>
    <b v="1"/>
    <n v="64"/>
    <b v="1"/>
    <s v="music/indie rock"/>
    <n v="1.026"/>
    <n v="40.078125"/>
    <x v="4"/>
    <s v="indie rock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d v="2009-12-09T18:24:00"/>
    <b v="1"/>
    <n v="200"/>
    <b v="1"/>
    <s v="music/indie rock"/>
    <n v="1.0404266666666666"/>
    <n v="78.031999999999996"/>
    <x v="4"/>
    <s v="indie rock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d v="2010-02-15T05:00:00"/>
    <b v="1"/>
    <n v="22"/>
    <b v="1"/>
    <s v="music/indie rock"/>
    <n v="1.04"/>
    <n v="18.90909090909091"/>
    <x v="4"/>
    <s v="indie rock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d v="2009-09-26T03:59:00"/>
    <b v="1"/>
    <n v="163"/>
    <b v="1"/>
    <s v="music/indie rock"/>
    <n v="1.2105999999999999"/>
    <n v="37.134969325153371"/>
    <x v="4"/>
    <s v="indie rock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d v="2013-12-15T01:58:05"/>
    <b v="1"/>
    <n v="77"/>
    <b v="1"/>
    <s v="music/indie rock"/>
    <n v="1.077"/>
    <n v="41.961038961038959"/>
    <x v="4"/>
    <s v="indie rock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d v="2014-04-02T18:36:40"/>
    <b v="1"/>
    <n v="89"/>
    <b v="1"/>
    <s v="music/indie rock"/>
    <n v="1.0866"/>
    <n v="61.044943820224717"/>
    <x v="4"/>
    <s v="indie rock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d v="2017-04-04T05:15:01"/>
    <b v="0"/>
    <n v="64"/>
    <b v="0"/>
    <s v="food/small batch"/>
    <n v="0.39120962394619685"/>
    <n v="64.53125"/>
    <x v="7"/>
    <s v="small batch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d v="2017-04-09T20:29:29"/>
    <b v="0"/>
    <n v="4"/>
    <b v="0"/>
    <s v="food/small batch"/>
    <n v="3.1481481481481478E-2"/>
    <n v="21.25"/>
    <x v="7"/>
    <s v="small batch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d v="2017-03-20T18:07:27"/>
    <b v="0"/>
    <n v="4"/>
    <b v="0"/>
    <s v="food/small batch"/>
    <n v="0.48"/>
    <n v="30"/>
    <x v="7"/>
    <s v="small batch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d v="2017-03-26T20:14:45"/>
    <b v="0"/>
    <n v="61"/>
    <b v="0"/>
    <s v="food/small batch"/>
    <n v="0.20733333333333334"/>
    <n v="25.491803278688526"/>
    <x v="7"/>
    <s v="small batch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d v="2017-03-29T23:32:11"/>
    <b v="0"/>
    <n v="7"/>
    <b v="0"/>
    <s v="food/small batch"/>
    <n v="0.08"/>
    <n v="11.428571428571429"/>
    <x v="7"/>
    <s v="small batch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d v="2017-04-30T17:00:00"/>
    <b v="0"/>
    <n v="1"/>
    <b v="0"/>
    <s v="food/small batch"/>
    <n v="7.1999999999999998E-3"/>
    <n v="108"/>
    <x v="7"/>
    <s v="small batch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d v="2014-08-26T22:00:40"/>
    <b v="1"/>
    <n v="3355"/>
    <b v="1"/>
    <s v="food/small batch"/>
    <n v="5.2609431428571432"/>
    <n v="54.883162444113267"/>
    <x v="7"/>
    <s v="small batch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d v="2015-06-14T18:45:37"/>
    <b v="1"/>
    <n v="537"/>
    <b v="1"/>
    <s v="food/small batch"/>
    <n v="2.5445000000000002"/>
    <n v="47.383612662942269"/>
    <x v="7"/>
    <s v="small batch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d v="2014-07-17T14:59:06"/>
    <b v="1"/>
    <n v="125"/>
    <b v="1"/>
    <s v="food/small batch"/>
    <n v="1.0591999999999999"/>
    <n v="211.84"/>
    <x v="7"/>
    <s v="small batch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d v="2015-12-25T00:00:00"/>
    <b v="1"/>
    <n v="163"/>
    <b v="1"/>
    <s v="food/small batch"/>
    <n v="1.0242285714285715"/>
    <n v="219.92638036809817"/>
    <x v="7"/>
    <s v="small batch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d v="2014-08-18T00:08:10"/>
    <b v="1"/>
    <n v="283"/>
    <b v="1"/>
    <s v="food/small batch"/>
    <n v="1.4431375"/>
    <n v="40.795406360424032"/>
    <x v="7"/>
    <s v="small batch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d v="2015-02-06T15:04:31"/>
    <b v="1"/>
    <n v="352"/>
    <b v="1"/>
    <s v="food/small batch"/>
    <n v="1.06308"/>
    <n v="75.502840909090907"/>
    <x v="7"/>
    <s v="small batch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d v="2014-05-29T17:50:00"/>
    <b v="1"/>
    <n v="94"/>
    <b v="1"/>
    <s v="food/small batch"/>
    <n v="2.1216666666666666"/>
    <n v="13.542553191489361"/>
    <x v="7"/>
    <s v="small batch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d v="2014-11-05T17:34:00"/>
    <b v="1"/>
    <n v="67"/>
    <b v="1"/>
    <s v="food/small batch"/>
    <n v="1.0195000000000001"/>
    <n v="60.865671641791046"/>
    <x v="7"/>
    <s v="small batch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d v="2014-06-11T13:44:03"/>
    <b v="1"/>
    <n v="221"/>
    <b v="1"/>
    <s v="food/small batch"/>
    <n v="1.0227200000000001"/>
    <n v="115.69230769230769"/>
    <x v="7"/>
    <s v="small batch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d v="2014-03-08T22:11:35"/>
    <b v="1"/>
    <n v="2165"/>
    <b v="1"/>
    <s v="food/small batch"/>
    <n v="5.2073254999999996"/>
    <n v="48.104623556581984"/>
    <x v="7"/>
    <s v="small batch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d v="2014-06-26T15:22:23"/>
    <b v="1"/>
    <n v="179"/>
    <b v="1"/>
    <s v="food/small batch"/>
    <n v="1.1065833333333333"/>
    <n v="74.184357541899445"/>
    <x v="7"/>
    <s v="small batch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d v="2014-06-29T21:31:24"/>
    <b v="1"/>
    <n v="123"/>
    <b v="1"/>
    <s v="food/small batch"/>
    <n v="1.0114333333333334"/>
    <n v="123.34552845528455"/>
    <x v="7"/>
    <s v="small batch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d v="2016-12-19T07:59:00"/>
    <b v="1"/>
    <n v="1104"/>
    <b v="1"/>
    <s v="food/small batch"/>
    <n v="2.9420799999999998"/>
    <n v="66.623188405797094"/>
    <x v="7"/>
    <s v="small batch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d v="2016-10-30T15:25:38"/>
    <b v="1"/>
    <n v="403"/>
    <b v="1"/>
    <s v="food/small batch"/>
    <n v="1.0577749999999999"/>
    <n v="104.99007444168734"/>
    <x v="7"/>
    <s v="small batch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d v="2015-07-12T19:31:44"/>
    <b v="0"/>
    <n v="0"/>
    <b v="0"/>
    <s v="technology/web"/>
    <n v="0"/>
    <e v="#DIV/0!"/>
    <x v="2"/>
    <s v="web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d v="2014-10-06T05:00:00"/>
    <b v="0"/>
    <n v="0"/>
    <b v="0"/>
    <s v="technology/web"/>
    <n v="0"/>
    <e v="#DIV/0!"/>
    <x v="2"/>
    <s v="web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d v="2016-01-08T19:47:00"/>
    <b v="0"/>
    <n v="1"/>
    <b v="0"/>
    <s v="technology/web"/>
    <n v="0.03"/>
    <n v="300"/>
    <x v="2"/>
    <s v="web"/>
    <x v="4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d v="2016-06-24T17:27:49"/>
    <b v="0"/>
    <n v="1"/>
    <b v="0"/>
    <s v="technology/web"/>
    <n v="1E-3"/>
    <n v="1"/>
    <x v="2"/>
    <s v="web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d v="2015-03-31T23:39:00"/>
    <b v="0"/>
    <n v="0"/>
    <b v="0"/>
    <s v="technology/web"/>
    <n v="0"/>
    <e v="#DIV/0!"/>
    <x v="2"/>
    <s v="web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d v="2016-10-17T19:10:31"/>
    <b v="0"/>
    <n v="3"/>
    <b v="0"/>
    <s v="technology/web"/>
    <n v="6.4999999999999997E-4"/>
    <n v="13"/>
    <x v="2"/>
    <s v="web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d v="2016-08-25T14:34:36"/>
    <b v="0"/>
    <n v="1"/>
    <b v="0"/>
    <s v="technology/web"/>
    <n v="1.4999999999999999E-2"/>
    <n v="15"/>
    <x v="2"/>
    <s v="web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d v="2016-02-20T22:22:18"/>
    <b v="0"/>
    <n v="5"/>
    <b v="0"/>
    <s v="technology/web"/>
    <n v="3.8571428571428572E-3"/>
    <n v="54"/>
    <x v="2"/>
    <s v="web"/>
    <x v="1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d v="2015-08-11T18:37:08"/>
    <b v="0"/>
    <n v="0"/>
    <b v="0"/>
    <s v="technology/web"/>
    <n v="0"/>
    <e v="#DIV/0!"/>
    <x v="2"/>
    <s v="web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d v="2017-01-03T20:12:50"/>
    <b v="0"/>
    <n v="0"/>
    <b v="0"/>
    <s v="technology/web"/>
    <n v="0"/>
    <e v="#DIV/0!"/>
    <x v="2"/>
    <s v="web"/>
    <x v="1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d v="2015-04-30T02:25:39"/>
    <b v="0"/>
    <n v="7"/>
    <b v="0"/>
    <s v="technology/web"/>
    <n v="5.7142857142857143E-3"/>
    <n v="15.428571428571429"/>
    <x v="2"/>
    <s v="web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d v="2015-06-06T15:12:32"/>
    <b v="0"/>
    <n v="0"/>
    <b v="0"/>
    <s v="technology/web"/>
    <n v="0"/>
    <e v="#DIV/0!"/>
    <x v="2"/>
    <s v="web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d v="2015-04-21T16:13:42"/>
    <b v="0"/>
    <n v="0"/>
    <b v="0"/>
    <s v="technology/web"/>
    <n v="0"/>
    <e v="#DIV/0!"/>
    <x v="2"/>
    <s v="web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d v="2015-01-10T17:21:00"/>
    <b v="0"/>
    <n v="1"/>
    <b v="0"/>
    <s v="technology/web"/>
    <n v="7.1428571428571429E-4"/>
    <n v="25"/>
    <x v="2"/>
    <s v="web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d v="2015-05-02T22:02:16"/>
    <b v="0"/>
    <n v="2"/>
    <b v="0"/>
    <s v="technology/web"/>
    <n v="6.875E-3"/>
    <n v="27.5"/>
    <x v="2"/>
    <s v="web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d v="2015-06-05T18:48:24"/>
    <b v="0"/>
    <n v="0"/>
    <b v="0"/>
    <s v="technology/web"/>
    <n v="0"/>
    <e v="#DIV/0!"/>
    <x v="2"/>
    <s v="web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d v="2015-10-17T14:52:58"/>
    <b v="0"/>
    <n v="0"/>
    <b v="0"/>
    <s v="technology/web"/>
    <n v="0"/>
    <e v="#DIV/0!"/>
    <x v="2"/>
    <s v="web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d v="2015-01-31T00:39:00"/>
    <b v="0"/>
    <n v="0"/>
    <b v="0"/>
    <s v="technology/web"/>
    <n v="0"/>
    <e v="#DIV/0!"/>
    <x v="2"/>
    <s v="web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d v="2015-08-03T15:35:24"/>
    <b v="0"/>
    <n v="3"/>
    <b v="0"/>
    <s v="technology/web"/>
    <n v="0.14680000000000001"/>
    <n v="367"/>
    <x v="2"/>
    <s v="web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d v="2016-02-07T16:58:00"/>
    <b v="0"/>
    <n v="1"/>
    <b v="0"/>
    <s v="technology/web"/>
    <n v="4.0000000000000002E-4"/>
    <n v="2"/>
    <x v="2"/>
    <s v="web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d v="2016-04-30T22:00:00"/>
    <b v="0"/>
    <n v="0"/>
    <b v="0"/>
    <s v="technology/web"/>
    <n v="0"/>
    <e v="#DIV/0!"/>
    <x v="2"/>
    <s v="web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d v="2014-12-11T16:31:10"/>
    <b v="0"/>
    <n v="2"/>
    <b v="0"/>
    <s v="technology/web"/>
    <n v="0.2857142857142857"/>
    <n v="60"/>
    <x v="2"/>
    <s v="web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d v="2015-12-29T00:16:40"/>
    <b v="0"/>
    <n v="0"/>
    <b v="0"/>
    <s v="technology/web"/>
    <n v="0"/>
    <e v="#DIV/0!"/>
    <x v="2"/>
    <s v="web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d v="2015-10-26T22:25:56"/>
    <b v="0"/>
    <n v="0"/>
    <b v="0"/>
    <s v="technology/web"/>
    <n v="0"/>
    <e v="#DIV/0!"/>
    <x v="2"/>
    <s v="web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d v="2016-01-17T23:00:00"/>
    <b v="0"/>
    <n v="0"/>
    <b v="0"/>
    <s v="technology/web"/>
    <n v="0"/>
    <e v="#DIV/0!"/>
    <x v="2"/>
    <s v="web"/>
    <x v="1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d v="2015-10-21T12:45:33"/>
    <b v="0"/>
    <n v="27"/>
    <b v="0"/>
    <s v="technology/web"/>
    <n v="0.1052"/>
    <n v="97.407407407407405"/>
    <x v="2"/>
    <s v="web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d v="2016-04-25T22:16:56"/>
    <b v="0"/>
    <n v="14"/>
    <b v="0"/>
    <s v="technology/web"/>
    <n v="1.34E-2"/>
    <n v="47.857142857142854"/>
    <x v="2"/>
    <s v="web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d v="2015-04-14T16:19:25"/>
    <b v="0"/>
    <n v="2"/>
    <b v="0"/>
    <s v="technology/web"/>
    <n v="2.5000000000000001E-3"/>
    <n v="50"/>
    <x v="2"/>
    <s v="web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d v="2016-02-10T19:30:11"/>
    <b v="0"/>
    <n v="0"/>
    <b v="0"/>
    <s v="technology/web"/>
    <n v="0"/>
    <e v="#DIV/0!"/>
    <x v="2"/>
    <s v="web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d v="2014-12-18T04:32:21"/>
    <b v="0"/>
    <n v="4"/>
    <b v="0"/>
    <s v="technology/web"/>
    <n v="3.2799999999999999E-3"/>
    <n v="20.5"/>
    <x v="2"/>
    <s v="web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d v="2015-06-25T18:39:56"/>
    <b v="0"/>
    <n v="0"/>
    <b v="0"/>
    <s v="technology/web"/>
    <n v="0"/>
    <e v="#DIV/0!"/>
    <x v="2"/>
    <s v="web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d v="2015-04-24T01:39:31"/>
    <b v="0"/>
    <n v="6"/>
    <b v="0"/>
    <s v="technology/web"/>
    <n v="3.272727272727273E-2"/>
    <n v="30"/>
    <x v="2"/>
    <s v="web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d v="2015-08-29T15:53:44"/>
    <b v="0"/>
    <n v="1"/>
    <b v="0"/>
    <s v="technology/web"/>
    <n v="5.8823529411764708E-5"/>
    <n v="50"/>
    <x v="2"/>
    <s v="web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d v="2015-02-12T20:14:20"/>
    <b v="0"/>
    <n v="1"/>
    <b v="0"/>
    <s v="technology/web"/>
    <n v="4.5454545454545455E-4"/>
    <n v="10"/>
    <x v="2"/>
    <s v="web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d v="2016-09-09T20:03:57"/>
    <b v="0"/>
    <n v="0"/>
    <b v="0"/>
    <s v="technology/web"/>
    <n v="0"/>
    <e v="#DIV/0!"/>
    <x v="2"/>
    <s v="web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d v="2015-12-10T22:12:46"/>
    <b v="0"/>
    <n v="4"/>
    <b v="0"/>
    <s v="technology/web"/>
    <n v="0.10877666666666666"/>
    <n v="81.582499999999996"/>
    <x v="2"/>
    <s v="web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d v="2016-11-25T21:53:03"/>
    <b v="0"/>
    <n v="0"/>
    <b v="0"/>
    <s v="technology/web"/>
    <n v="0"/>
    <e v="#DIV/0!"/>
    <x v="2"/>
    <s v="web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d v="2015-08-26T00:18:50"/>
    <b v="0"/>
    <n v="0"/>
    <b v="0"/>
    <s v="technology/web"/>
    <n v="0"/>
    <e v="#DIV/0!"/>
    <x v="2"/>
    <s v="web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d v="2015-10-05T00:23:36"/>
    <b v="0"/>
    <n v="0"/>
    <b v="0"/>
    <s v="technology/web"/>
    <n v="0"/>
    <e v="#DIV/0!"/>
    <x v="2"/>
    <s v="web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d v="2015-10-01T19:02:22"/>
    <b v="0"/>
    <n v="3"/>
    <b v="0"/>
    <s v="technology/web"/>
    <n v="3.6666666666666666E-3"/>
    <n v="18.333333333333332"/>
    <x v="2"/>
    <s v="web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d v="2015-04-10T22:27:28"/>
    <b v="0"/>
    <n v="7"/>
    <b v="0"/>
    <s v="technology/web"/>
    <n v="1.8193398957730169E-2"/>
    <n v="224.42857142857142"/>
    <x v="2"/>
    <s v="web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d v="2015-08-04T04:30:03"/>
    <b v="0"/>
    <n v="2"/>
    <b v="0"/>
    <s v="technology/web"/>
    <n v="2.5000000000000001E-2"/>
    <n v="37.5"/>
    <x v="2"/>
    <s v="web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d v="2015-02-22T01:21:47"/>
    <b v="0"/>
    <n v="3"/>
    <b v="0"/>
    <s v="technology/web"/>
    <n v="4.3499999999999997E-2"/>
    <n v="145"/>
    <x v="2"/>
    <s v="web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d v="2014-11-14T02:37:23"/>
    <b v="0"/>
    <n v="8"/>
    <b v="0"/>
    <s v="technology/web"/>
    <n v="8.0000000000000002E-3"/>
    <n v="1"/>
    <x v="2"/>
    <s v="web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d v="2015-08-05T16:50:32"/>
    <b v="0"/>
    <n v="7"/>
    <b v="0"/>
    <s v="technology/web"/>
    <n v="1.2123076923076924E-2"/>
    <n v="112.57142857142857"/>
    <x v="2"/>
    <s v="web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d v="2015-01-10T20:07:04"/>
    <b v="0"/>
    <n v="0"/>
    <b v="0"/>
    <s v="technology/web"/>
    <n v="0"/>
    <e v="#DIV/0!"/>
    <x v="2"/>
    <s v="web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d v="2016-07-22T15:02:20"/>
    <b v="0"/>
    <n v="3"/>
    <b v="0"/>
    <s v="technology/web"/>
    <n v="6.8399999999999997E-3"/>
    <n v="342"/>
    <x v="2"/>
    <s v="web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d v="2015-01-15T19:29:00"/>
    <b v="0"/>
    <n v="8"/>
    <b v="0"/>
    <s v="technology/web"/>
    <n v="1.2513513513513513E-2"/>
    <n v="57.875"/>
    <x v="2"/>
    <s v="web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d v="2015-07-25T21:59:00"/>
    <b v="0"/>
    <n v="1"/>
    <b v="0"/>
    <s v="technology/web"/>
    <n v="1.8749999999999999E-3"/>
    <n v="30"/>
    <x v="2"/>
    <s v="web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d v="2015-01-04T06:17:44"/>
    <b v="0"/>
    <n v="0"/>
    <b v="0"/>
    <s v="technology/web"/>
    <n v="0"/>
    <e v="#DIV/0!"/>
    <x v="2"/>
    <s v="web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d v="2015-03-31T18:04:04"/>
    <b v="0"/>
    <n v="1"/>
    <b v="0"/>
    <s v="technology/web"/>
    <n v="1.25E-3"/>
    <n v="25"/>
    <x v="2"/>
    <s v="web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d v="2015-10-29T02:53:43"/>
    <b v="0"/>
    <n v="0"/>
    <b v="0"/>
    <s v="technology/web"/>
    <n v="0"/>
    <e v="#DIV/0!"/>
    <x v="2"/>
    <s v="web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d v="2015-08-08T15:33:37"/>
    <b v="0"/>
    <n v="1"/>
    <b v="0"/>
    <s v="technology/web"/>
    <n v="5.0000000000000001E-4"/>
    <n v="50"/>
    <x v="2"/>
    <s v="web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d v="2015-02-26T08:41:33"/>
    <b v="0"/>
    <n v="2"/>
    <b v="0"/>
    <s v="technology/web"/>
    <n v="5.9999999999999995E-4"/>
    <n v="1.5"/>
    <x v="2"/>
    <s v="web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d v="2017-01-10T08:57:00"/>
    <b v="0"/>
    <n v="0"/>
    <b v="0"/>
    <s v="technology/web"/>
    <n v="0"/>
    <e v="#DIV/0!"/>
    <x v="2"/>
    <s v="web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d v="2015-10-15T20:22:38"/>
    <b v="0"/>
    <n v="1"/>
    <b v="0"/>
    <s v="technology/web"/>
    <n v="2E-3"/>
    <n v="10"/>
    <x v="2"/>
    <s v="web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d v="2015-01-02T21:14:16"/>
    <b v="0"/>
    <n v="0"/>
    <b v="0"/>
    <s v="technology/web"/>
    <n v="0"/>
    <e v="#DIV/0!"/>
    <x v="2"/>
    <s v="web"/>
    <x v="1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d v="2015-07-02T21:59:44"/>
    <b v="0"/>
    <n v="0"/>
    <b v="0"/>
    <s v="technology/web"/>
    <n v="0"/>
    <e v="#DIV/0!"/>
    <x v="2"/>
    <s v="web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d v="2014-12-18T20:28:26"/>
    <b v="0"/>
    <n v="0"/>
    <b v="0"/>
    <s v="technology/web"/>
    <n v="0"/>
    <e v="#DIV/0!"/>
    <x v="2"/>
    <s v="web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d v="2016-04-14T06:26:04"/>
    <b v="0"/>
    <n v="0"/>
    <b v="0"/>
    <s v="technology/web"/>
    <n v="0"/>
    <e v="#DIV/0!"/>
    <x v="2"/>
    <s v="web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d v="2016-03-05T19:44:56"/>
    <b v="0"/>
    <n v="9"/>
    <b v="0"/>
    <s v="food/food trucks"/>
    <n v="7.1785714285714283E-3"/>
    <n v="22.333333333333332"/>
    <x v="7"/>
    <s v="food trucks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d v="2015-05-13T16:18:51"/>
    <b v="0"/>
    <n v="1"/>
    <b v="0"/>
    <s v="food/food trucks"/>
    <n v="4.3333333333333331E-3"/>
    <n v="52"/>
    <x v="7"/>
    <s v="food trucks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d v="2016-03-30T20:10:58"/>
    <b v="0"/>
    <n v="12"/>
    <b v="0"/>
    <s v="food/food trucks"/>
    <n v="0.16833333333333333"/>
    <n v="16.833333333333332"/>
    <x v="7"/>
    <s v="food trucks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d v="2016-01-03T00:56:47"/>
    <b v="0"/>
    <n v="0"/>
    <b v="0"/>
    <s v="food/food trucks"/>
    <n v="0"/>
    <e v="#DIV/0!"/>
    <x v="7"/>
    <s v="food trucks"/>
    <x v="1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d v="2016-09-03T14:02:55"/>
    <b v="0"/>
    <n v="20"/>
    <b v="0"/>
    <s v="food/food trucks"/>
    <n v="0.22520000000000001"/>
    <n v="56.3"/>
    <x v="7"/>
    <s v="food trucks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d v="2015-01-19T02:39:50"/>
    <b v="0"/>
    <n v="16"/>
    <b v="0"/>
    <s v="food/food trucks"/>
    <n v="0.41384615384615386"/>
    <n v="84.0625"/>
    <x v="7"/>
    <s v="food trucks"/>
    <x v="1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3-19T13:48:48"/>
    <d v="2015-04-11T06:00:00"/>
    <b v="0"/>
    <n v="33"/>
    <b v="0"/>
    <s v="food/food trucks"/>
    <n v="0.25259090909090909"/>
    <n v="168.39393939393941"/>
    <x v="7"/>
    <s v="food trucks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d v="2014-11-06T04:22:37"/>
    <b v="0"/>
    <n v="2"/>
    <b v="0"/>
    <s v="food/food trucks"/>
    <n v="2E-3"/>
    <n v="15"/>
    <x v="7"/>
    <s v="food trucks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d v="2015-08-18T21:01:15"/>
    <b v="0"/>
    <n v="6"/>
    <b v="0"/>
    <s v="food/food trucks"/>
    <n v="1.84E-2"/>
    <n v="76.666666666666671"/>
    <x v="7"/>
    <s v="food trucks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8-08T09:47:55"/>
    <d v="2015-09-07T09:47:55"/>
    <b v="0"/>
    <n v="0"/>
    <b v="0"/>
    <s v="food/food trucks"/>
    <n v="0"/>
    <e v="#DIV/0!"/>
    <x v="7"/>
    <s v="food trucks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d v="2015-08-25T17:34:42"/>
    <b v="0"/>
    <n v="3"/>
    <b v="0"/>
    <s v="food/food trucks"/>
    <n v="6.0400000000000002E-3"/>
    <n v="50.333333333333336"/>
    <x v="7"/>
    <s v="food trucks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d v="2016-11-26T18:41:13"/>
    <b v="0"/>
    <n v="0"/>
    <b v="0"/>
    <s v="food/food trucks"/>
    <n v="0"/>
    <e v="#DIV/0!"/>
    <x v="7"/>
    <s v="food trucks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d v="2014-05-31T23:30:00"/>
    <b v="0"/>
    <n v="3"/>
    <b v="0"/>
    <s v="food/food trucks"/>
    <n v="8.3333333333333332E-3"/>
    <n v="8.3333333333333339"/>
    <x v="7"/>
    <s v="food trucks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d v="2015-08-22T03:59:00"/>
    <b v="0"/>
    <n v="13"/>
    <b v="0"/>
    <s v="food/food trucks"/>
    <n v="3.0666666666666665E-2"/>
    <n v="35.384615384615387"/>
    <x v="7"/>
    <s v="food trucks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d v="2016-07-15T20:42:26"/>
    <b v="0"/>
    <n v="6"/>
    <b v="0"/>
    <s v="food/food trucks"/>
    <n v="5.5833333333333334E-3"/>
    <n v="55.833333333333336"/>
    <x v="7"/>
    <s v="food trucks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d v="2015-03-14T15:00:00"/>
    <b v="0"/>
    <n v="1"/>
    <b v="0"/>
    <s v="food/food trucks"/>
    <n v="2.5000000000000001E-4"/>
    <n v="5"/>
    <x v="7"/>
    <s v="food trucks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d v="2014-08-10T21:13:07"/>
    <b v="0"/>
    <n v="0"/>
    <b v="0"/>
    <s v="food/food trucks"/>
    <n v="0"/>
    <e v="#DIV/0!"/>
    <x v="7"/>
    <s v="food trucks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d v="2015-03-24T19:34:04"/>
    <b v="0"/>
    <n v="5"/>
    <b v="0"/>
    <s v="food/food trucks"/>
    <n v="2.0000000000000001E-4"/>
    <n v="1"/>
    <x v="7"/>
    <s v="food trucks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d v="2015-02-18T17:43:09"/>
    <b v="0"/>
    <n v="0"/>
    <b v="0"/>
    <s v="food/food trucks"/>
    <n v="0"/>
    <e v="#DIV/0!"/>
    <x v="7"/>
    <s v="food trucks"/>
    <x v="1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d v="2014-11-10T01:41:35"/>
    <b v="0"/>
    <n v="36"/>
    <b v="0"/>
    <s v="food/food trucks"/>
    <n v="0.14825133372851215"/>
    <n v="69.472222222222229"/>
    <x v="7"/>
    <s v="food trucks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d v="2015-02-21T16:29:56"/>
    <b v="0"/>
    <n v="1"/>
    <b v="0"/>
    <s v="food/food trucks"/>
    <n v="1.6666666666666666E-4"/>
    <n v="1"/>
    <x v="7"/>
    <s v="food trucks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d v="2015-03-11T16:23:56"/>
    <b v="0"/>
    <n v="1"/>
    <b v="0"/>
    <s v="food/food trucks"/>
    <n v="2E-3"/>
    <n v="1"/>
    <x v="7"/>
    <s v="food trucks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d v="2014-12-31T16:54:50"/>
    <b v="0"/>
    <n v="1"/>
    <b v="0"/>
    <s v="food/food trucks"/>
    <n v="1.3333333333333334E-4"/>
    <n v="8"/>
    <x v="7"/>
    <s v="food trucks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d v="2014-10-27T21:25:08"/>
    <b v="0"/>
    <n v="9"/>
    <b v="0"/>
    <s v="food/food trucks"/>
    <n v="1.24E-2"/>
    <n v="34.444444444444443"/>
    <x v="7"/>
    <s v="food trucks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d v="2016-05-27T22:04:00"/>
    <b v="0"/>
    <n v="1"/>
    <b v="0"/>
    <s v="food/food trucks"/>
    <n v="2.8571428571428574E-4"/>
    <n v="1"/>
    <x v="7"/>
    <s v="food trucks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d v="2015-08-08T04:04:52"/>
    <b v="0"/>
    <n v="0"/>
    <b v="0"/>
    <s v="food/food trucks"/>
    <n v="0"/>
    <e v="#DIV/0!"/>
    <x v="7"/>
    <s v="food trucks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d v="2016-03-23T06:38:53"/>
    <b v="0"/>
    <n v="1"/>
    <b v="0"/>
    <s v="food/food trucks"/>
    <n v="2.0000000000000002E-5"/>
    <n v="1"/>
    <x v="7"/>
    <s v="food trucks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d v="2015-03-12T17:49:11"/>
    <b v="0"/>
    <n v="1"/>
    <b v="0"/>
    <s v="food/food trucks"/>
    <n v="2.8571428571428571E-5"/>
    <n v="1"/>
    <x v="7"/>
    <s v="food trucks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d v="2017-02-05T16:44:00"/>
    <b v="0"/>
    <n v="4"/>
    <b v="0"/>
    <s v="food/food trucks"/>
    <n v="1.4321428571428572E-2"/>
    <n v="501.25"/>
    <x v="7"/>
    <s v="food trucks"/>
    <x v="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d v="2016-02-12T03:08:24"/>
    <b v="0"/>
    <n v="2"/>
    <b v="0"/>
    <s v="food/food trucks"/>
    <n v="7.0000000000000001E-3"/>
    <n v="10.5"/>
    <x v="7"/>
    <s v="food trucks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d v="2016-06-28T02:23:33"/>
    <b v="0"/>
    <n v="2"/>
    <b v="0"/>
    <s v="food/food trucks"/>
    <n v="2.0000000000000002E-5"/>
    <n v="1"/>
    <x v="7"/>
    <s v="food trucks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d v="2015-03-08T05:14:57"/>
    <b v="0"/>
    <n v="2"/>
    <b v="0"/>
    <s v="food/food trucks"/>
    <n v="1.4285714285714287E-4"/>
    <n v="1"/>
    <x v="7"/>
    <s v="food trucks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d v="2016-02-27T21:35:43"/>
    <b v="0"/>
    <n v="0"/>
    <b v="0"/>
    <s v="food/food trucks"/>
    <n v="0"/>
    <e v="#DIV/0!"/>
    <x v="7"/>
    <s v="food trucks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d v="2015-08-04T04:27:54"/>
    <b v="0"/>
    <n v="2"/>
    <b v="0"/>
    <s v="food/food trucks"/>
    <n v="1.2999999999999999E-3"/>
    <n v="13"/>
    <x v="7"/>
    <s v="food trucks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d v="2015-10-05T06:39:46"/>
    <b v="0"/>
    <n v="4"/>
    <b v="0"/>
    <s v="food/food trucks"/>
    <n v="4.8960000000000002E-3"/>
    <n v="306"/>
    <x v="7"/>
    <s v="food trucks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d v="2016-01-29T14:46:10"/>
    <b v="0"/>
    <n v="2"/>
    <b v="0"/>
    <s v="food/food trucks"/>
    <n v="3.8461538461538462E-4"/>
    <n v="22.5"/>
    <x v="7"/>
    <s v="food trucks"/>
    <x v="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d v="2015-03-17T18:00:00"/>
    <b v="0"/>
    <n v="0"/>
    <b v="0"/>
    <s v="food/food trucks"/>
    <n v="0"/>
    <e v="#DIV/0!"/>
    <x v="7"/>
    <s v="food trucks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0-08T21:57:42"/>
    <d v="2015-12-07T22:57:42"/>
    <b v="0"/>
    <n v="1"/>
    <b v="0"/>
    <s v="food/food trucks"/>
    <n v="3.3333333333333335E-3"/>
    <n v="50"/>
    <x v="7"/>
    <s v="food trucks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09-18T19:38:49"/>
    <d v="2015-10-18T19:38:49"/>
    <b v="0"/>
    <n v="0"/>
    <b v="0"/>
    <s v="food/food trucks"/>
    <n v="0"/>
    <e v="#DIV/0!"/>
    <x v="7"/>
    <s v="food trucks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d v="2016-02-13T21:35:13"/>
    <b v="0"/>
    <n v="2"/>
    <b v="0"/>
    <s v="food/food trucks"/>
    <n v="2E-3"/>
    <n v="5"/>
    <x v="7"/>
    <s v="food trucks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d v="2015-07-23T04:59:00"/>
    <b v="0"/>
    <n v="109"/>
    <b v="1"/>
    <s v="food/small batch"/>
    <n v="1.0788"/>
    <n v="74.22935779816514"/>
    <x v="7"/>
    <s v="small batch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d v="2015-03-19T15:00:28"/>
    <b v="0"/>
    <n v="372"/>
    <b v="1"/>
    <s v="food/small batch"/>
    <n v="1.2594166666666666"/>
    <n v="81.252688172043008"/>
    <x v="7"/>
    <s v="small batch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d v="2014-08-15T15:00:22"/>
    <b v="0"/>
    <n v="311"/>
    <b v="1"/>
    <s v="food/small batch"/>
    <n v="2.0251494999999999"/>
    <n v="130.23469453376205"/>
    <x v="7"/>
    <s v="small batch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d v="2016-05-25T18:06:31"/>
    <b v="0"/>
    <n v="61"/>
    <b v="1"/>
    <s v="food/small batch"/>
    <n v="1.0860000000000001"/>
    <n v="53.409836065573771"/>
    <x v="7"/>
    <s v="small batch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d v="2015-09-26T04:33:41"/>
    <b v="0"/>
    <n v="115"/>
    <b v="1"/>
    <s v="food/small batch"/>
    <n v="1.728"/>
    <n v="75.130434782608702"/>
    <x v="7"/>
    <s v="small batch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d v="2016-11-26T15:27:51"/>
    <b v="0"/>
    <n v="111"/>
    <b v="1"/>
    <s v="food/small batch"/>
    <n v="1.6798"/>
    <n v="75.666666666666671"/>
    <x v="7"/>
    <s v="small batch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d v="2016-11-12T04:00:00"/>
    <b v="0"/>
    <n v="337"/>
    <b v="1"/>
    <s v="food/small batch"/>
    <n v="4.2720000000000002"/>
    <n v="31.691394658753708"/>
    <x v="7"/>
    <s v="small batch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d v="2016-08-31T05:36:00"/>
    <b v="0"/>
    <n v="9"/>
    <b v="1"/>
    <s v="food/small batch"/>
    <n v="1.075"/>
    <n v="47.777777777777779"/>
    <x v="7"/>
    <s v="small batch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d v="2014-11-30T04:25:15"/>
    <b v="0"/>
    <n v="120"/>
    <b v="1"/>
    <s v="food/small batch"/>
    <n v="1.08"/>
    <n v="90"/>
    <x v="7"/>
    <s v="small batch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d v="2014-10-28T03:11:00"/>
    <b v="0"/>
    <n v="102"/>
    <b v="1"/>
    <s v="food/small batch"/>
    <n v="1.0153353333333335"/>
    <n v="149.31401960784314"/>
    <x v="7"/>
    <s v="small batch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d v="2017-03-05T21:48:10"/>
    <b v="0"/>
    <n v="186"/>
    <b v="1"/>
    <s v="food/small batch"/>
    <n v="1.1545000000000001"/>
    <n v="62.06989247311828"/>
    <x v="7"/>
    <s v="small batch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d v="2015-12-29T23:00:00"/>
    <b v="0"/>
    <n v="15"/>
    <b v="1"/>
    <s v="food/small batch"/>
    <n v="1.335"/>
    <n v="53.4"/>
    <x v="7"/>
    <s v="small batch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d v="2017-02-02T16:36:49"/>
    <b v="0"/>
    <n v="67"/>
    <b v="1"/>
    <s v="food/small batch"/>
    <n v="1.5469999999999999"/>
    <n v="69.268656716417908"/>
    <x v="7"/>
    <s v="small batch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d v="2017-03-11T04:50:08"/>
    <b v="0"/>
    <n v="130"/>
    <b v="1"/>
    <s v="food/small batch"/>
    <n v="1.0084571428571429"/>
    <n v="271.50769230769231"/>
    <x v="7"/>
    <s v="small batch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d v="2016-04-20T18:45:50"/>
    <b v="0"/>
    <n v="16"/>
    <b v="1"/>
    <s v="food/small batch"/>
    <n v="1.82"/>
    <n v="34.125"/>
    <x v="7"/>
    <s v="small batch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d v="2017-02-25T23:03:59"/>
    <b v="0"/>
    <n v="67"/>
    <b v="1"/>
    <s v="food/small batch"/>
    <n v="1.8086666666666666"/>
    <n v="40.492537313432834"/>
    <x v="7"/>
    <s v="small batch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d v="2016-03-24T13:27:36"/>
    <b v="0"/>
    <n v="124"/>
    <b v="1"/>
    <s v="food/small batch"/>
    <n v="1.0230434782608695"/>
    <n v="189.75806451612902"/>
    <x v="7"/>
    <s v="small batch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d v="2016-06-09T19:00:00"/>
    <b v="0"/>
    <n v="80"/>
    <b v="1"/>
    <s v="food/small batch"/>
    <n v="1.1017999999999999"/>
    <n v="68.862499999999997"/>
    <x v="7"/>
    <s v="small batch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d v="2016-03-23T14:18:05"/>
    <b v="0"/>
    <n v="282"/>
    <b v="1"/>
    <s v="food/small batch"/>
    <n v="1.0225"/>
    <n v="108.77659574468085"/>
    <x v="7"/>
    <s v="small batch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d v="2017-01-03T04:17:00"/>
    <b v="0"/>
    <n v="68"/>
    <b v="1"/>
    <s v="food/small batch"/>
    <n v="1.0078823529411765"/>
    <n v="125.98529411764706"/>
    <x v="7"/>
    <s v="small batch"/>
    <x v="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d v="2011-10-01T03:00:00"/>
    <b v="0"/>
    <n v="86"/>
    <b v="1"/>
    <s v="music/indie rock"/>
    <n v="1.038"/>
    <n v="90.523255813953483"/>
    <x v="4"/>
    <s v="indie rock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d v="2012-07-19T04:28:16"/>
    <b v="0"/>
    <n v="115"/>
    <b v="1"/>
    <s v="music/indie rock"/>
    <n v="1.1070833333333334"/>
    <n v="28.880434782608695"/>
    <x v="4"/>
    <s v="indie rock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d v="2013-04-16T19:00:00"/>
    <b v="0"/>
    <n v="75"/>
    <b v="1"/>
    <s v="music/indie rock"/>
    <n v="1.1625000000000001"/>
    <n v="31"/>
    <x v="4"/>
    <s v="indie rock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d v="2015-09-30T19:29:00"/>
    <b v="0"/>
    <n v="43"/>
    <b v="1"/>
    <s v="music/indie rock"/>
    <n v="1.111"/>
    <n v="51.674418604651166"/>
    <x v="4"/>
    <s v="indie rock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d v="2012-09-23T17:15:48"/>
    <b v="0"/>
    <n v="48"/>
    <b v="1"/>
    <s v="music/indie rock"/>
    <n v="1.8014285714285714"/>
    <n v="26.270833333333332"/>
    <x v="4"/>
    <s v="indie rock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d v="2013-05-09T02:27:33"/>
    <b v="0"/>
    <n v="52"/>
    <b v="1"/>
    <s v="music/indie rock"/>
    <n v="1"/>
    <n v="48.07692307692308"/>
    <x v="4"/>
    <s v="indie rock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d v="2012-05-10T17:00:00"/>
    <b v="0"/>
    <n v="43"/>
    <b v="1"/>
    <s v="music/indie rock"/>
    <n v="1.1850000000000001"/>
    <n v="27.558139534883722"/>
    <x v="4"/>
    <s v="indie rock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d v="2012-10-28T05:00:00"/>
    <b v="0"/>
    <n v="58"/>
    <b v="1"/>
    <s v="music/indie rock"/>
    <n v="1.0721700000000001"/>
    <n v="36.97137931034483"/>
    <x v="4"/>
    <s v="indie rock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d v="2011-02-08T10:18:49"/>
    <b v="0"/>
    <n v="47"/>
    <b v="1"/>
    <s v="music/indie rock"/>
    <n v="1.1366666666666667"/>
    <n v="29.021276595744681"/>
    <x v="4"/>
    <s v="indie rock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d v="2012-05-24T01:47:35"/>
    <b v="0"/>
    <n v="36"/>
    <b v="1"/>
    <s v="music/indie rock"/>
    <n v="1.0316400000000001"/>
    <n v="28.65666666666667"/>
    <x v="4"/>
    <s v="indie rock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d v="2012-01-25T23:49:52"/>
    <b v="0"/>
    <n v="17"/>
    <b v="1"/>
    <s v="music/indie rock"/>
    <n v="1.28"/>
    <n v="37.647058823529413"/>
    <x v="4"/>
    <s v="indie rock"/>
    <x v="1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d v="2010-09-04T01:03:00"/>
    <b v="0"/>
    <n v="104"/>
    <b v="1"/>
    <s v="music/indie rock"/>
    <n v="1.3576026666666667"/>
    <n v="97.904038461538462"/>
    <x v="4"/>
    <s v="indie rock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d v="2012-11-10T18:57:49"/>
    <b v="0"/>
    <n v="47"/>
    <b v="1"/>
    <s v="music/indie rock"/>
    <n v="1"/>
    <n v="42.553191489361701"/>
    <x v="4"/>
    <s v="indie rock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d v="2010-10-11T00:16:16"/>
    <b v="0"/>
    <n v="38"/>
    <b v="1"/>
    <s v="music/indie rock"/>
    <n v="1.0000360000000001"/>
    <n v="131.58368421052631"/>
    <x v="4"/>
    <s v="indie rock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d v="2010-07-10T22:00:00"/>
    <b v="0"/>
    <n v="81"/>
    <b v="1"/>
    <s v="music/indie rock"/>
    <n v="1.0471999999999999"/>
    <n v="32.320987654320987"/>
    <x v="4"/>
    <s v="indie rock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d v="2014-11-03T08:52:50"/>
    <b v="0"/>
    <n v="55"/>
    <b v="1"/>
    <s v="music/indie rock"/>
    <n v="1.050225"/>
    <n v="61.103999999999999"/>
    <x v="4"/>
    <s v="indie rock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d v="2012-08-12T16:35:45"/>
    <b v="0"/>
    <n v="41"/>
    <b v="1"/>
    <s v="music/indie rock"/>
    <n v="1.7133333333333334"/>
    <n v="31.341463414634145"/>
    <x v="4"/>
    <s v="indie rock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d v="2013-01-13T22:48:33"/>
    <b v="0"/>
    <n v="79"/>
    <b v="1"/>
    <s v="music/indie rock"/>
    <n v="1.2749999999999999"/>
    <n v="129.1139240506329"/>
    <x v="4"/>
    <s v="indie rock"/>
    <x v="11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d v="2012-07-28T02:00:00"/>
    <b v="0"/>
    <n v="16"/>
    <b v="1"/>
    <s v="music/indie rock"/>
    <n v="1.3344333333333334"/>
    <n v="25.020624999999999"/>
    <x v="4"/>
    <s v="indie rock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d v="2015-10-10T22:28:04"/>
    <b v="0"/>
    <n v="8"/>
    <b v="1"/>
    <s v="music/indie rock"/>
    <n v="1"/>
    <n v="250"/>
    <x v="4"/>
    <s v="indie rock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d v="2012-04-30T15:30:08"/>
    <b v="0"/>
    <n v="95"/>
    <b v="1"/>
    <s v="music/indie rock"/>
    <n v="1.1291099999999998"/>
    <n v="47.541473684210523"/>
    <x v="4"/>
    <s v="indie rock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d v="2011-08-01T18:46:23"/>
    <b v="0"/>
    <n v="25"/>
    <b v="1"/>
    <s v="music/indie rock"/>
    <n v="1.0009999999999999"/>
    <n v="40.04"/>
    <x v="4"/>
    <s v="indie rock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d v="2012-05-01T17:00:03"/>
    <b v="0"/>
    <n v="19"/>
    <b v="1"/>
    <s v="music/indie rock"/>
    <n v="1.1372727272727272"/>
    <n v="65.84210526315789"/>
    <x v="4"/>
    <s v="indie rock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d v="2011-09-15T22:00:03"/>
    <b v="0"/>
    <n v="90"/>
    <b v="1"/>
    <s v="music/indie rock"/>
    <n v="1.1931742857142855"/>
    <n v="46.401222222222216"/>
    <x v="4"/>
    <s v="indie rock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d v="2011-10-12T23:57:59"/>
    <b v="0"/>
    <n v="41"/>
    <b v="1"/>
    <s v="music/indie rock"/>
    <n v="1.0325"/>
    <n v="50.365853658536587"/>
    <x v="4"/>
    <s v="indie rock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d v="2012-04-22T16:59:36"/>
    <b v="0"/>
    <n v="30"/>
    <b v="1"/>
    <s v="music/indie rock"/>
    <n v="2.6566666666666667"/>
    <n v="26.566666666666666"/>
    <x v="4"/>
    <s v="indie rock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d v="2012-05-27T01:59:57"/>
    <b v="0"/>
    <n v="38"/>
    <b v="1"/>
    <s v="music/indie rock"/>
    <n v="1.0005066666666667"/>
    <n v="39.493684210526318"/>
    <x v="4"/>
    <s v="indie rock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d v="2011-11-16T16:11:48"/>
    <b v="0"/>
    <n v="65"/>
    <b v="1"/>
    <s v="music/indie rock"/>
    <n v="1.0669999999999999"/>
    <n v="49.246153846153845"/>
    <x v="4"/>
    <s v="indie rock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d v="2013-05-09T16:33:59"/>
    <b v="0"/>
    <n v="75"/>
    <b v="1"/>
    <s v="music/indie rock"/>
    <n v="1.3367142857142857"/>
    <n v="62.38"/>
    <x v="4"/>
    <s v="indie rock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d v="2012-06-23T05:27:56"/>
    <b v="0"/>
    <n v="16"/>
    <b v="1"/>
    <s v="music/indie rock"/>
    <n v="1.214"/>
    <n v="37.9375"/>
    <x v="4"/>
    <s v="indie rock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d v="2011-01-16T01:51:00"/>
    <b v="0"/>
    <n v="10"/>
    <b v="1"/>
    <s v="music/indie rock"/>
    <n v="1.032"/>
    <n v="51.6"/>
    <x v="4"/>
    <s v="indie rock"/>
    <x v="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d v="2012-06-16T09:59:00"/>
    <b v="0"/>
    <n v="27"/>
    <b v="1"/>
    <s v="music/indie rock"/>
    <n v="1.25"/>
    <n v="27.777777777777779"/>
    <x v="4"/>
    <s v="indie rock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d v="2013-04-29T04:02:20"/>
    <b v="0"/>
    <n v="259"/>
    <b v="1"/>
    <s v="music/indie rock"/>
    <n v="1.2869999999999999"/>
    <n v="99.382239382239376"/>
    <x v="4"/>
    <s v="indie rock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d v="2012-05-23T15:29:04"/>
    <b v="0"/>
    <n v="39"/>
    <b v="1"/>
    <s v="music/indie rock"/>
    <n v="1.0100533333333332"/>
    <n v="38.848205128205123"/>
    <x v="4"/>
    <s v="indie rock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d v="2012-06-06T22:42:55"/>
    <b v="0"/>
    <n v="42"/>
    <b v="1"/>
    <s v="music/indie rock"/>
    <n v="1.2753666666666665"/>
    <n v="45.548809523809524"/>
    <x v="4"/>
    <s v="indie rock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d v="2013-03-29T22:54:52"/>
    <b v="0"/>
    <n v="10"/>
    <b v="1"/>
    <s v="music/indie rock"/>
    <n v="1"/>
    <n v="600"/>
    <x v="4"/>
    <s v="indie rock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d v="2011-08-05T21:05:38"/>
    <b v="0"/>
    <n v="56"/>
    <b v="1"/>
    <s v="music/indie rock"/>
    <n v="1.127715"/>
    <n v="80.551071428571419"/>
    <x v="4"/>
    <s v="indie rock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d v="2015-01-27T23:13:07"/>
    <b v="0"/>
    <n v="20"/>
    <b v="1"/>
    <s v="music/indie rock"/>
    <n v="1.056"/>
    <n v="52.8"/>
    <x v="4"/>
    <s v="indie rock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d v="2012-12-31T18:00:00"/>
    <b v="0"/>
    <n v="170"/>
    <b v="1"/>
    <s v="music/indie rock"/>
    <n v="2.0262500000000001"/>
    <n v="47.676470588235297"/>
    <x v="4"/>
    <s v="indie rock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d v="2012-06-23T18:32:55"/>
    <b v="0"/>
    <n v="29"/>
    <b v="1"/>
    <s v="music/indie rock"/>
    <n v="1.1333333333333333"/>
    <n v="23.448275862068964"/>
    <x v="4"/>
    <s v="indie rock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d v="2015-09-27T18:38:24"/>
    <b v="0"/>
    <n v="7"/>
    <b v="0"/>
    <s v="food/restaurants"/>
    <n v="2.5545454545454545E-2"/>
    <n v="40.142857142857146"/>
    <x v="7"/>
    <s v="restaurants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d v="2014-09-21T19:48:38"/>
    <b v="0"/>
    <n v="5"/>
    <b v="0"/>
    <s v="food/restaurants"/>
    <n v="7.8181818181818181E-4"/>
    <n v="17.2"/>
    <x v="7"/>
    <s v="restaurants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d v="2016-06-07T21:06:00"/>
    <b v="0"/>
    <n v="0"/>
    <b v="0"/>
    <s v="food/restaurants"/>
    <n v="0"/>
    <e v="#DIV/0!"/>
    <x v="7"/>
    <s v="restaurants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d v="2014-11-15T01:22:14"/>
    <b v="0"/>
    <n v="0"/>
    <b v="0"/>
    <s v="food/restaurants"/>
    <n v="0"/>
    <e v="#DIV/0!"/>
    <x v="7"/>
    <s v="restaurants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2-12T01:20:16"/>
    <d v="2015-03-14T00:20:16"/>
    <b v="0"/>
    <n v="0"/>
    <b v="0"/>
    <s v="food/restaurants"/>
    <n v="0"/>
    <e v="#DIV/0!"/>
    <x v="7"/>
    <s v="restaurants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d v="2015-10-03T21:00:00"/>
    <b v="0"/>
    <n v="2"/>
    <b v="0"/>
    <s v="food/restaurants"/>
    <n v="6.0000000000000001E-3"/>
    <n v="15"/>
    <x v="7"/>
    <s v="restaurants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d v="2015-05-11T01:45:04"/>
    <b v="0"/>
    <n v="0"/>
    <b v="0"/>
    <s v="food/restaurants"/>
    <n v="0"/>
    <e v="#DIV/0!"/>
    <x v="7"/>
    <s v="restaurants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d v="2014-08-14T22:50:34"/>
    <b v="0"/>
    <n v="0"/>
    <b v="0"/>
    <s v="food/restaurants"/>
    <n v="0"/>
    <e v="#DIV/0!"/>
    <x v="7"/>
    <s v="restaurants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d v="2015-04-20T18:25:49"/>
    <b v="0"/>
    <n v="28"/>
    <b v="0"/>
    <s v="food/restaurants"/>
    <n v="1.0526315789473684E-2"/>
    <n v="35.714285714285715"/>
    <x v="7"/>
    <s v="restaurants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d v="2015-05-14T23:56:12"/>
    <b v="0"/>
    <n v="2"/>
    <b v="0"/>
    <s v="food/restaurants"/>
    <n v="1.5E-3"/>
    <n v="37.5"/>
    <x v="7"/>
    <s v="restaurants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d v="2016-02-01T10:43:33"/>
    <b v="0"/>
    <n v="0"/>
    <b v="0"/>
    <s v="food/restaurants"/>
    <n v="0"/>
    <e v="#DIV/0!"/>
    <x v="7"/>
    <s v="restaurants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d v="2014-12-13T21:02:41"/>
    <b v="0"/>
    <n v="0"/>
    <b v="0"/>
    <s v="food/restaurants"/>
    <n v="0"/>
    <e v="#DIV/0!"/>
    <x v="7"/>
    <s v="restaurants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d v="2017-02-26T00:09:49"/>
    <b v="0"/>
    <n v="0"/>
    <b v="0"/>
    <s v="food/restaurants"/>
    <n v="0"/>
    <e v="#DIV/0!"/>
    <x v="7"/>
    <s v="restaurants"/>
    <x v="1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d v="2014-08-20T09:21:17"/>
    <b v="0"/>
    <n v="4"/>
    <b v="0"/>
    <s v="food/restaurants"/>
    <n v="1.7500000000000002E-2"/>
    <n v="52.5"/>
    <x v="7"/>
    <s v="restaurants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d v="2015-02-22T20:09:13"/>
    <b v="0"/>
    <n v="12"/>
    <b v="0"/>
    <s v="food/restaurants"/>
    <n v="0.186"/>
    <n v="77.5"/>
    <x v="7"/>
    <s v="restaurants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d v="2014-11-29T16:40:52"/>
    <b v="0"/>
    <n v="0"/>
    <b v="0"/>
    <s v="food/restaurants"/>
    <n v="0"/>
    <e v="#DIV/0!"/>
    <x v="7"/>
    <s v="restaurants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d v="2015-03-19T18:15:30"/>
    <b v="0"/>
    <n v="33"/>
    <b v="0"/>
    <s v="food/restaurants"/>
    <n v="9.8166666666666666E-2"/>
    <n v="53.545454545454547"/>
    <x v="7"/>
    <s v="restaurants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d v="2014-11-13T17:20:28"/>
    <b v="0"/>
    <n v="0"/>
    <b v="0"/>
    <s v="food/restaurants"/>
    <n v="0"/>
    <e v="#DIV/0!"/>
    <x v="7"/>
    <s v="restaurants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d v="2014-07-19T03:43:24"/>
    <b v="0"/>
    <n v="4"/>
    <b v="0"/>
    <s v="food/restaurants"/>
    <n v="4.3333333333333331E-4"/>
    <n v="16.25"/>
    <x v="7"/>
    <s v="restaurants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d v="2016-10-15T19:21:00"/>
    <b v="0"/>
    <n v="0"/>
    <b v="0"/>
    <s v="food/restaurants"/>
    <n v="0"/>
    <e v="#DIV/0!"/>
    <x v="7"/>
    <s v="restaurants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d v="2015-10-13T23:13:41"/>
    <b v="0"/>
    <n v="132"/>
    <b v="1"/>
    <s v="music/classical music"/>
    <n v="1.0948792000000001"/>
    <n v="103.68174242424243"/>
    <x v="4"/>
    <s v="classical music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d v="2016-04-22T14:52:00"/>
    <b v="0"/>
    <n v="27"/>
    <b v="1"/>
    <s v="music/classical music"/>
    <n v="1"/>
    <n v="185.18518518518519"/>
    <x v="4"/>
    <s v="classical music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d v="2014-11-18T00:24:52"/>
    <b v="0"/>
    <n v="26"/>
    <b v="1"/>
    <s v="music/classical music"/>
    <n v="1.5644444444444445"/>
    <n v="54.153846153846153"/>
    <x v="4"/>
    <s v="classical music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d v="2014-12-21T04:30:00"/>
    <b v="0"/>
    <n v="43"/>
    <b v="1"/>
    <s v="music/classical music"/>
    <n v="1.016"/>
    <n v="177.2093023255814"/>
    <x v="4"/>
    <s v="classical music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d v="2012-06-28T20:16:11"/>
    <b v="0"/>
    <n v="80"/>
    <b v="1"/>
    <s v="music/classical music"/>
    <n v="1.00325"/>
    <n v="100.325"/>
    <x v="4"/>
    <s v="classical music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d v="2014-12-08T04:59:00"/>
    <b v="0"/>
    <n v="33"/>
    <b v="1"/>
    <s v="music/classical music"/>
    <n v="1.1294999999999999"/>
    <n v="136.90909090909091"/>
    <x v="4"/>
    <s v="classical music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d v="2013-10-18T03:59:00"/>
    <b v="0"/>
    <n v="71"/>
    <b v="1"/>
    <s v="music/classical music"/>
    <n v="1.02125"/>
    <n v="57.535211267605632"/>
    <x v="4"/>
    <s v="classical music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d v="2015-08-20T11:00:00"/>
    <b v="0"/>
    <n v="81"/>
    <b v="1"/>
    <s v="music/classical music"/>
    <n v="1.0724974999999999"/>
    <n v="52.962839506172834"/>
    <x v="4"/>
    <s v="classical music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d v="2012-03-25T00:56:15"/>
    <b v="0"/>
    <n v="76"/>
    <b v="1"/>
    <s v="music/classical music"/>
    <n v="1.0428333333333333"/>
    <n v="82.328947368421055"/>
    <x v="4"/>
    <s v="classical music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d v="2015-04-20T04:50:00"/>
    <b v="0"/>
    <n v="48"/>
    <b v="1"/>
    <s v="music/classical music"/>
    <n v="1"/>
    <n v="135.41666666666666"/>
    <x v="4"/>
    <s v="classical music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d v="2015-08-15T03:59:00"/>
    <b v="0"/>
    <n v="61"/>
    <b v="1"/>
    <s v="music/classical music"/>
    <n v="1.004"/>
    <n v="74.06557377049181"/>
    <x v="4"/>
    <s v="classical music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d v="2012-08-16T20:22:46"/>
    <b v="0"/>
    <n v="60"/>
    <b v="1"/>
    <s v="music/classical music"/>
    <n v="1.26125"/>
    <n v="84.083333333333329"/>
    <x v="4"/>
    <s v="classical music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d v="2013-03-01T18:01:08"/>
    <b v="0"/>
    <n v="136"/>
    <b v="1"/>
    <s v="music/classical music"/>
    <n v="1.1066666666666667"/>
    <n v="61.029411764705884"/>
    <x v="4"/>
    <s v="classical music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d v="2010-01-01T06:00:00"/>
    <b v="0"/>
    <n v="14"/>
    <b v="1"/>
    <s v="music/classical music"/>
    <n v="1.05"/>
    <n v="150"/>
    <x v="4"/>
    <s v="classical music"/>
    <x v="4"/>
    <x v="7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d v="2014-12-01T19:59:05"/>
    <b v="0"/>
    <n v="78"/>
    <b v="1"/>
    <s v="music/classical music"/>
    <n v="1.03775"/>
    <n v="266.08974358974359"/>
    <x v="4"/>
    <s v="classical music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d v="2013-07-30T02:32:46"/>
    <b v="0"/>
    <n v="4"/>
    <b v="1"/>
    <s v="music/classical music"/>
    <n v="1.1599999999999999"/>
    <n v="7.25"/>
    <x v="4"/>
    <s v="classical music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d v="2011-08-01T15:34:15"/>
    <b v="0"/>
    <n v="11"/>
    <b v="1"/>
    <s v="music/classical music"/>
    <n v="1.1000000000000001"/>
    <n v="100"/>
    <x v="4"/>
    <s v="classical music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d v="2013-02-24T04:59:00"/>
    <b v="0"/>
    <n v="185"/>
    <b v="1"/>
    <s v="music/classical music"/>
    <n v="1.130176111111111"/>
    <n v="109.96308108108107"/>
    <x v="4"/>
    <s v="classical music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d v="2015-02-02T21:39:12"/>
    <b v="0"/>
    <n v="59"/>
    <b v="1"/>
    <s v="music/classical music"/>
    <n v="1.0024999999999999"/>
    <n v="169.91525423728814"/>
    <x v="4"/>
    <s v="classical music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d v="2011-10-29T16:12:01"/>
    <b v="0"/>
    <n v="27"/>
    <b v="1"/>
    <s v="music/classical music"/>
    <n v="1.034"/>
    <n v="95.740740740740748"/>
    <x v="4"/>
    <s v="classical music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d v="2013-09-26T10:46:58"/>
    <b v="0"/>
    <n v="63"/>
    <b v="1"/>
    <s v="music/classical music"/>
    <n v="1.0702857142857143"/>
    <n v="59.460317460317462"/>
    <x v="4"/>
    <s v="classical music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d v="2013-10-01T03:59:00"/>
    <b v="0"/>
    <n v="13"/>
    <b v="1"/>
    <s v="music/classical music"/>
    <n v="1.0357142857142858"/>
    <n v="55.769230769230766"/>
    <x v="4"/>
    <s v="classical music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d v="2011-01-02T03:00:00"/>
    <b v="0"/>
    <n v="13"/>
    <b v="1"/>
    <s v="music/classical music"/>
    <n v="1.5640000000000001"/>
    <n v="30.076923076923077"/>
    <x v="4"/>
    <s v="classical music"/>
    <x v="11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d v="2012-07-08T12:29:29"/>
    <b v="0"/>
    <n v="57"/>
    <b v="1"/>
    <s v="music/classical music"/>
    <n v="1.0082"/>
    <n v="88.438596491228068"/>
    <x v="4"/>
    <s v="classical music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d v="2015-02-27T00:30:00"/>
    <b v="0"/>
    <n v="61"/>
    <b v="1"/>
    <s v="music/classical music"/>
    <n v="1.9530000000000001"/>
    <n v="64.032786885245898"/>
    <x v="4"/>
    <s v="classical music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d v="2013-10-05T05:00:00"/>
    <b v="0"/>
    <n v="65"/>
    <b v="1"/>
    <s v="music/classical music"/>
    <n v="1.1171428571428572"/>
    <n v="60.153846153846153"/>
    <x v="4"/>
    <s v="classical music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d v="2012-04-04T17:33:23"/>
    <b v="0"/>
    <n v="134"/>
    <b v="1"/>
    <s v="music/classical music"/>
    <n v="1.1985454545454546"/>
    <n v="49.194029850746269"/>
    <x v="4"/>
    <s v="classical music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d v="2016-09-30T04:27:00"/>
    <b v="0"/>
    <n v="37"/>
    <b v="1"/>
    <s v="music/classical music"/>
    <n v="1.0185"/>
    <n v="165.16216216216216"/>
    <x v="4"/>
    <s v="classical music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d v="2013-05-31T17:00:00"/>
    <b v="0"/>
    <n v="37"/>
    <b v="1"/>
    <s v="music/classical music"/>
    <n v="1.0280254777070064"/>
    <n v="43.621621621621621"/>
    <x v="4"/>
    <s v="classical music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d v="2015-10-08T03:59:00"/>
    <b v="0"/>
    <n v="150"/>
    <b v="1"/>
    <s v="music/classical music"/>
    <n v="1.0084615384615385"/>
    <n v="43.7"/>
    <x v="4"/>
    <s v="classical music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d v="2012-03-21T20:48:00"/>
    <b v="0"/>
    <n v="56"/>
    <b v="1"/>
    <s v="music/classical music"/>
    <n v="1.0273469387755103"/>
    <n v="67.419642857142861"/>
    <x v="4"/>
    <s v="classical music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d v="2017-03-05T19:26:21"/>
    <b v="0"/>
    <n v="18"/>
    <b v="1"/>
    <s v="music/classical music"/>
    <n v="1.0649999999999999"/>
    <n v="177.5"/>
    <x v="4"/>
    <s v="classical music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d v="2012-09-21T04:46:47"/>
    <b v="0"/>
    <n v="60"/>
    <b v="1"/>
    <s v="music/classical music"/>
    <n v="1.5553333333333332"/>
    <n v="38.883333333333333"/>
    <x v="4"/>
    <s v="classical music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d v="2015-06-01T03:59:00"/>
    <b v="0"/>
    <n v="67"/>
    <b v="1"/>
    <s v="music/classical music"/>
    <n v="1.228"/>
    <n v="54.985074626865675"/>
    <x v="4"/>
    <s v="classical music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d v="2012-05-28T15:43:13"/>
    <b v="0"/>
    <n v="35"/>
    <b v="1"/>
    <s v="music/classical music"/>
    <n v="1.0734999999999999"/>
    <n v="61.342857142857142"/>
    <x v="4"/>
    <s v="classical music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d v="2012-12-24T23:47:37"/>
    <b v="0"/>
    <n v="34"/>
    <b v="1"/>
    <s v="music/classical music"/>
    <n v="1.0550335570469798"/>
    <n v="23.117647058823529"/>
    <x v="4"/>
    <s v="classical music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d v="2014-05-15T17:53:06"/>
    <b v="0"/>
    <n v="36"/>
    <b v="1"/>
    <s v="music/classical music"/>
    <n v="1.1844444444444444"/>
    <n v="29.611111111111111"/>
    <x v="4"/>
    <s v="classical music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d v="2015-05-01T13:59:00"/>
    <b v="0"/>
    <n v="18"/>
    <b v="1"/>
    <s v="music/classical music"/>
    <n v="1.0888"/>
    <n v="75.611111111111114"/>
    <x v="4"/>
    <s v="classical music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d v="2011-11-15T19:37:00"/>
    <b v="0"/>
    <n v="25"/>
    <b v="1"/>
    <s v="music/classical music"/>
    <n v="1.1125"/>
    <n v="35.6"/>
    <x v="4"/>
    <s v="classical music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d v="2015-03-06T22:49:34"/>
    <b v="0"/>
    <n v="21"/>
    <b v="1"/>
    <s v="music/classical music"/>
    <n v="1.0009999999999999"/>
    <n v="143"/>
    <x v="4"/>
    <s v="classical music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d v="2015-10-13T12:41:29"/>
    <b v="0"/>
    <n v="0"/>
    <b v="0"/>
    <s v="food/food trucks"/>
    <n v="0"/>
    <e v="#DIV/0!"/>
    <x v="7"/>
    <s v="food trucks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08-12T12:35:39"/>
    <d v="2016-10-11T12:35:39"/>
    <b v="0"/>
    <n v="3"/>
    <b v="0"/>
    <s v="food/food trucks"/>
    <n v="7.4999999999999997E-3"/>
    <n v="25"/>
    <x v="7"/>
    <s v="food trucks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d v="2015-07-30T03:20:51"/>
    <b v="0"/>
    <n v="0"/>
    <b v="0"/>
    <s v="food/food trucks"/>
    <n v="0"/>
    <e v="#DIV/0!"/>
    <x v="7"/>
    <s v="food trucks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d v="2014-08-01T00:58:19"/>
    <b v="0"/>
    <n v="0"/>
    <b v="0"/>
    <s v="food/food trucks"/>
    <n v="0"/>
    <e v="#DIV/0!"/>
    <x v="7"/>
    <s v="food trucks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d v="2016-05-09T20:50:00"/>
    <b v="0"/>
    <n v="1"/>
    <b v="0"/>
    <s v="food/food trucks"/>
    <n v="0.01"/>
    <n v="100"/>
    <x v="7"/>
    <s v="food trucks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d v="2014-08-21T23:32:28"/>
    <b v="0"/>
    <n v="0"/>
    <b v="0"/>
    <s v="food/food trucks"/>
    <n v="0"/>
    <e v="#DIV/0!"/>
    <x v="7"/>
    <s v="food trucks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d v="2015-04-23T21:05:38"/>
    <b v="0"/>
    <n v="2"/>
    <b v="0"/>
    <s v="food/food trucks"/>
    <n v="2.6666666666666666E-3"/>
    <n v="60"/>
    <x v="7"/>
    <s v="food trucks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d v="2016-09-01T15:59:54"/>
    <b v="0"/>
    <n v="1"/>
    <b v="0"/>
    <s v="food/food trucks"/>
    <n v="5.0000000000000001E-3"/>
    <n v="50"/>
    <x v="7"/>
    <s v="food trucks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d v="2015-09-17T02:31:52"/>
    <b v="0"/>
    <n v="2"/>
    <b v="0"/>
    <s v="food/food trucks"/>
    <n v="2.2307692307692306E-2"/>
    <n v="72.5"/>
    <x v="7"/>
    <s v="food trucks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d v="2017-02-08T21:40:35"/>
    <b v="0"/>
    <n v="2"/>
    <b v="0"/>
    <s v="food/food trucks"/>
    <n v="8.4285714285714294E-3"/>
    <n v="29.5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d v="2016-05-19T08:12:01"/>
    <b v="0"/>
    <n v="4"/>
    <b v="0"/>
    <s v="food/food trucks"/>
    <n v="2.5000000000000001E-3"/>
    <n v="62.5"/>
    <x v="7"/>
    <s v="food trucks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d v="2015-04-13T02:51:57"/>
    <b v="0"/>
    <n v="0"/>
    <b v="0"/>
    <s v="food/food trucks"/>
    <n v="0"/>
    <e v="#DIV/0!"/>
    <x v="7"/>
    <s v="food trucks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d v="2014-08-23T14:12:29"/>
    <b v="0"/>
    <n v="0"/>
    <b v="0"/>
    <s v="food/food trucks"/>
    <n v="0"/>
    <e v="#DIV/0!"/>
    <x v="7"/>
    <s v="food trucks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d v="2016-05-18T19:49:05"/>
    <b v="0"/>
    <n v="0"/>
    <b v="0"/>
    <s v="food/food trucks"/>
    <n v="0"/>
    <e v="#DIV/0!"/>
    <x v="7"/>
    <s v="food trucks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d v="2015-01-12T02:36:34"/>
    <b v="0"/>
    <n v="0"/>
    <b v="0"/>
    <s v="food/food trucks"/>
    <n v="0"/>
    <e v="#DIV/0!"/>
    <x v="7"/>
    <s v="food trucks"/>
    <x v="11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d v="2015-04-10T23:14:07"/>
    <b v="0"/>
    <n v="0"/>
    <b v="0"/>
    <s v="food/food trucks"/>
    <n v="0"/>
    <e v="#DIV/0!"/>
    <x v="7"/>
    <s v="food trucks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d v="2014-08-04T19:41:37"/>
    <b v="0"/>
    <n v="0"/>
    <b v="0"/>
    <s v="food/food trucks"/>
    <n v="0"/>
    <e v="#DIV/0!"/>
    <x v="7"/>
    <s v="food trucks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d v="2015-10-09T17:00:00"/>
    <b v="0"/>
    <n v="0"/>
    <b v="0"/>
    <s v="food/food trucks"/>
    <n v="0"/>
    <e v="#DIV/0!"/>
    <x v="7"/>
    <s v="food trucks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d v="2014-09-15T19:55:03"/>
    <b v="0"/>
    <n v="12"/>
    <b v="0"/>
    <s v="food/food trucks"/>
    <n v="1.3849999999999999E-3"/>
    <n v="23.083333333333332"/>
    <x v="7"/>
    <s v="food trucks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d v="2015-05-16T03:00:00"/>
    <b v="0"/>
    <n v="2"/>
    <b v="0"/>
    <s v="food/food trucks"/>
    <n v="6.0000000000000001E-3"/>
    <n v="25.5"/>
    <x v="7"/>
    <s v="food trucks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d v="2015-11-16T16:04:58"/>
    <b v="0"/>
    <n v="11"/>
    <b v="0"/>
    <s v="food/food trucks"/>
    <n v="0.106"/>
    <n v="48.18181818181818"/>
    <x v="7"/>
    <s v="food trucks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d v="2016-10-29T23:43:54"/>
    <b v="0"/>
    <n v="1"/>
    <b v="0"/>
    <s v="food/food trucks"/>
    <n v="1.1111111111111112E-5"/>
    <n v="1"/>
    <x v="7"/>
    <s v="food trucks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d v="2015-03-16T17:28:00"/>
    <b v="0"/>
    <n v="5"/>
    <b v="0"/>
    <s v="food/food trucks"/>
    <n v="5.0000000000000001E-3"/>
    <n v="1"/>
    <x v="7"/>
    <s v="food trucks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d v="2015-06-15T04:09:29"/>
    <b v="0"/>
    <n v="0"/>
    <b v="0"/>
    <s v="food/food trucks"/>
    <n v="0"/>
    <e v="#DIV/0!"/>
    <x v="7"/>
    <s v="food trucks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d v="2014-07-05T23:07:12"/>
    <b v="0"/>
    <n v="1"/>
    <b v="0"/>
    <s v="food/food trucks"/>
    <n v="1.6666666666666668E-3"/>
    <n v="50"/>
    <x v="7"/>
    <s v="food trucks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d v="2015-12-25T07:55:36"/>
    <b v="0"/>
    <n v="1"/>
    <b v="0"/>
    <s v="food/food trucks"/>
    <n v="1.6666666666666668E-3"/>
    <n v="5"/>
    <x v="7"/>
    <s v="food trucks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d v="2015-12-30T16:12:33"/>
    <b v="0"/>
    <n v="6"/>
    <b v="0"/>
    <s v="food/food trucks"/>
    <n v="2.4340000000000001E-2"/>
    <n v="202.83333333333334"/>
    <x v="7"/>
    <s v="food trucks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d v="2015-03-31T13:14:00"/>
    <b v="0"/>
    <n v="8"/>
    <b v="0"/>
    <s v="food/food trucks"/>
    <n v="3.8833333333333331E-2"/>
    <n v="29.125"/>
    <x v="7"/>
    <s v="food trucks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d v="2016-03-23T11:52:07"/>
    <b v="0"/>
    <n v="1"/>
    <b v="0"/>
    <s v="food/food trucks"/>
    <n v="1E-4"/>
    <n v="5"/>
    <x v="7"/>
    <s v="food trucks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d v="2016-01-26T14:08:17"/>
    <b v="0"/>
    <n v="0"/>
    <b v="0"/>
    <s v="food/food trucks"/>
    <n v="0"/>
    <e v="#DIV/0!"/>
    <x v="7"/>
    <s v="food trucks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d v="2016-03-13T20:45:24"/>
    <b v="0"/>
    <n v="2"/>
    <b v="0"/>
    <s v="food/food trucks"/>
    <n v="1.7333333333333333E-2"/>
    <n v="13"/>
    <x v="7"/>
    <s v="food trucks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d v="2014-10-05T19:13:41"/>
    <b v="0"/>
    <n v="1"/>
    <b v="0"/>
    <s v="food/food trucks"/>
    <n v="1.6666666666666668E-3"/>
    <n v="50"/>
    <x v="7"/>
    <s v="food trucks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d v="2015-04-25T20:17:06"/>
    <b v="0"/>
    <n v="0"/>
    <b v="0"/>
    <s v="food/food trucks"/>
    <n v="0"/>
    <e v="#DIV/0!"/>
    <x v="7"/>
    <s v="food trucks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d v="2014-08-07T23:13:48"/>
    <b v="0"/>
    <n v="1"/>
    <b v="0"/>
    <s v="food/food trucks"/>
    <n v="1.2500000000000001E-5"/>
    <n v="1"/>
    <x v="7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d v="2017-02-24T05:51:40"/>
    <b v="0"/>
    <n v="19"/>
    <b v="0"/>
    <s v="food/food trucks"/>
    <n v="0.12166666666666667"/>
    <n v="96.05263157894737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d v="2014-08-07T15:56:49"/>
    <b v="0"/>
    <n v="27"/>
    <b v="0"/>
    <s v="food/food trucks"/>
    <n v="0.23588571428571428"/>
    <n v="305.77777777777777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d v="2016-06-19T08:11:57"/>
    <b v="0"/>
    <n v="7"/>
    <b v="0"/>
    <s v="food/food trucks"/>
    <n v="5.6666666666666664E-2"/>
    <n v="12.142857142857142"/>
    <x v="7"/>
    <s v="food trucks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d v="2015-09-23T20:10:01"/>
    <b v="0"/>
    <n v="14"/>
    <b v="0"/>
    <s v="food/food trucks"/>
    <n v="0.39"/>
    <n v="83.571428571428569"/>
    <x v="7"/>
    <s v="food trucks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d v="2014-08-03T18:05:47"/>
    <b v="0"/>
    <n v="5"/>
    <b v="0"/>
    <s v="food/food trucks"/>
    <n v="9.9546510341776348E-3"/>
    <n v="18"/>
    <x v="7"/>
    <s v="food trucks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d v="2016-03-25T20:36:40"/>
    <b v="0"/>
    <n v="30"/>
    <b v="0"/>
    <s v="food/food trucks"/>
    <n v="6.9320000000000007E-2"/>
    <n v="115.53333333333333"/>
    <x v="7"/>
    <s v="food trucks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d v="2012-09-13T03:59:00"/>
    <b v="1"/>
    <n v="151"/>
    <b v="1"/>
    <s v="technology/space exploration"/>
    <n v="6.6139999999999999"/>
    <n v="21.900662251655628"/>
    <x v="2"/>
    <s v="space exploration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d v="2014-11-12T21:20:00"/>
    <b v="1"/>
    <n v="489"/>
    <b v="1"/>
    <s v="technology/space exploration"/>
    <n v="3.2609166666666667"/>
    <n v="80.022494887525568"/>
    <x v="2"/>
    <s v="space exploration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d v="2013-12-23T21:54:14"/>
    <b v="1"/>
    <n v="50"/>
    <b v="1"/>
    <s v="technology/space exploration"/>
    <n v="1.0148571428571429"/>
    <n v="35.520000000000003"/>
    <x v="2"/>
    <s v="space exploration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d v="2012-04-29T01:13:43"/>
    <b v="1"/>
    <n v="321"/>
    <b v="1"/>
    <s v="technology/space exploration"/>
    <n v="1.0421799999999999"/>
    <n v="64.933333333333323"/>
    <x v="2"/>
    <s v="space exploration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d v="2016-06-17T12:59:50"/>
    <b v="1"/>
    <n v="1762"/>
    <b v="1"/>
    <s v="technology/space exploration"/>
    <n v="1.0742157000000001"/>
    <n v="60.965703745743475"/>
    <x v="2"/>
    <s v="space exploration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d v="2014-04-29T17:06:22"/>
    <b v="1"/>
    <n v="385"/>
    <b v="1"/>
    <s v="technology/space exploration"/>
    <n v="1.1005454545454545"/>
    <n v="31.444155844155844"/>
    <x v="2"/>
    <s v="space exploration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d v="2015-08-12T02:00:00"/>
    <b v="1"/>
    <n v="398"/>
    <b v="1"/>
    <s v="technology/space exploration"/>
    <n v="4.077"/>
    <n v="81.949748743718587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d v="2017-03-15T00:00:00"/>
    <b v="1"/>
    <n v="304"/>
    <b v="1"/>
    <s v="technology/space exploration"/>
    <n v="2.2392500000000002"/>
    <n v="58.92763157894737"/>
    <x v="2"/>
    <s v="space exploration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d v="2012-07-15T05:42:31"/>
    <b v="1"/>
    <n v="676"/>
    <b v="1"/>
    <s v="technology/space exploration"/>
    <n v="3.038011142857143"/>
    <n v="157.29347633136095"/>
    <x v="2"/>
    <s v="space exploration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d v="2016-08-22T06:59:00"/>
    <b v="1"/>
    <n v="577"/>
    <b v="1"/>
    <s v="technology/space exploration"/>
    <n v="1.4132510432681749"/>
    <n v="55.758509532062391"/>
    <x v="2"/>
    <s v="space exploration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d v="2017-01-02T22:59:00"/>
    <b v="1"/>
    <n v="3663"/>
    <b v="1"/>
    <s v="technology/space exploration"/>
    <n v="27.906363636363636"/>
    <n v="83.802893802893806"/>
    <x v="2"/>
    <s v="space exploration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d v="2015-01-09T03:26:10"/>
    <b v="1"/>
    <n v="294"/>
    <b v="1"/>
    <s v="technology/space exploration"/>
    <n v="1.7176130000000001"/>
    <n v="58.422210884353746"/>
    <x v="2"/>
    <s v="space exploration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d v="2012-09-21T19:38:14"/>
    <b v="1"/>
    <n v="28"/>
    <b v="1"/>
    <s v="technology/space exploration"/>
    <n v="1.0101333333333333"/>
    <n v="270.57142857142856"/>
    <x v="2"/>
    <s v="space exploration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d v="2014-04-30T05:00:00"/>
    <b v="1"/>
    <n v="100"/>
    <b v="1"/>
    <s v="technology/space exploration"/>
    <n v="1.02"/>
    <n v="107.1"/>
    <x v="2"/>
    <s v="space exploration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d v="2016-04-30T12:00:00"/>
    <b v="0"/>
    <n v="72"/>
    <b v="1"/>
    <s v="technology/space exploration"/>
    <n v="1.6976511744127936"/>
    <n v="47.180555555555557"/>
    <x v="2"/>
    <s v="space exploration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d v="2015-08-25T23:52:09"/>
    <b v="1"/>
    <n v="238"/>
    <b v="1"/>
    <s v="technology/space exploration"/>
    <n v="1.14534"/>
    <n v="120.30882352941177"/>
    <x v="2"/>
    <s v="space exploration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d v="2014-10-20T20:59:11"/>
    <b v="1"/>
    <n v="159"/>
    <b v="1"/>
    <s v="technology/space exploration"/>
    <n v="8.7759999999999998"/>
    <n v="27.59748427672956"/>
    <x v="2"/>
    <s v="space exploration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d v="2015-12-01T20:01:01"/>
    <b v="1"/>
    <n v="77"/>
    <b v="1"/>
    <s v="technology/space exploration"/>
    <n v="1.0538666666666667"/>
    <n v="205.2987012987013"/>
    <x v="2"/>
    <s v="space exploration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d v="2015-10-23T11:00:00"/>
    <b v="1"/>
    <n v="53"/>
    <b v="1"/>
    <s v="technology/space exploration"/>
    <n v="1.8839999999999999"/>
    <n v="35.547169811320757"/>
    <x v="2"/>
    <s v="space exploration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d v="2015-10-11T01:00:00"/>
    <b v="1"/>
    <n v="1251"/>
    <b v="1"/>
    <s v="technology/space exploration"/>
    <n v="1.436523076923077"/>
    <n v="74.639488409272587"/>
    <x v="2"/>
    <s v="space exploration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d v="2015-05-21T17:56:28"/>
    <b v="1"/>
    <n v="465"/>
    <b v="1"/>
    <s v="technology/space exploration"/>
    <n v="1.4588000000000001"/>
    <n v="47.058064516129029"/>
    <x v="2"/>
    <s v="space exploration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d v="2016-12-30T17:50:16"/>
    <b v="0"/>
    <n v="74"/>
    <b v="1"/>
    <s v="technology/space exploration"/>
    <n v="1.3118399999999999"/>
    <n v="26.591351351351353"/>
    <x v="2"/>
    <s v="space exploration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d v="2016-12-02T06:09:26"/>
    <b v="0"/>
    <n v="62"/>
    <b v="1"/>
    <s v="technology/space exploration"/>
    <n v="1.1399999999999999"/>
    <n v="36.774193548387096"/>
    <x v="2"/>
    <s v="space exploration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d v="2012-09-13T10:07:02"/>
    <b v="0"/>
    <n v="3468"/>
    <b v="1"/>
    <s v="technology/space exploration"/>
    <n v="13.794206249999998"/>
    <n v="31.820544982698959"/>
    <x v="2"/>
    <s v="space exploration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d v="2016-11-09T20:26:48"/>
    <b v="0"/>
    <n v="52"/>
    <b v="1"/>
    <s v="technology/space exploration"/>
    <n v="9.56"/>
    <n v="27.576923076923077"/>
    <x v="2"/>
    <s v="space exploration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d v="2015-06-03T15:04:29"/>
    <b v="0"/>
    <n v="50"/>
    <b v="1"/>
    <s v="technology/space exploration"/>
    <n v="1.1200000000000001"/>
    <n v="56"/>
    <x v="2"/>
    <s v="space exploration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d v="2015-11-26T20:54:21"/>
    <b v="0"/>
    <n v="45"/>
    <b v="1"/>
    <s v="technology/space exploration"/>
    <n v="6.4666666666666668"/>
    <n v="21.555555555555557"/>
    <x v="2"/>
    <s v="space exploration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d v="2014-11-30T23:11:07"/>
    <b v="0"/>
    <n v="21"/>
    <b v="1"/>
    <s v="technology/space exploration"/>
    <n v="1.1036948748510131"/>
    <n v="44.095238095238095"/>
    <x v="2"/>
    <s v="space exploration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d v="2015-05-14T12:55:22"/>
    <b v="0"/>
    <n v="100"/>
    <b v="1"/>
    <s v="technology/space exploration"/>
    <n v="1.2774000000000001"/>
    <n v="63.87"/>
    <x v="2"/>
    <s v="space exploration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d v="2016-06-30T10:00:00"/>
    <b v="0"/>
    <n v="81"/>
    <b v="1"/>
    <s v="technology/space exploration"/>
    <n v="1.579"/>
    <n v="38.987654320987652"/>
    <x v="2"/>
    <s v="space exploration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d v="2015-08-30T04:03:47"/>
    <b v="0"/>
    <n v="286"/>
    <b v="1"/>
    <s v="technology/space exploration"/>
    <n v="1.1466525000000001"/>
    <n v="80.185489510489504"/>
    <x v="2"/>
    <s v="space exploration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d v="2016-05-29T01:28:59"/>
    <b v="0"/>
    <n v="42"/>
    <b v="1"/>
    <s v="technology/space exploration"/>
    <n v="1.3700934579439252"/>
    <n v="34.904761904761905"/>
    <x v="2"/>
    <s v="space exploration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d v="2014-02-27T23:00:00"/>
    <b v="0"/>
    <n v="199"/>
    <b v="1"/>
    <s v="technology/space exploration"/>
    <n v="3.5461999999999998"/>
    <n v="89.100502512562812"/>
    <x v="2"/>
    <s v="space exploration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d v="2016-09-29T15:45:21"/>
    <b v="0"/>
    <n v="25"/>
    <b v="1"/>
    <s v="technology/space exploration"/>
    <n v="1.0602150537634409"/>
    <n v="39.44"/>
    <x v="2"/>
    <s v="space exploration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d v="2015-03-09T21:49:21"/>
    <b v="0"/>
    <n v="84"/>
    <b v="1"/>
    <s v="technology/space exploration"/>
    <n v="1"/>
    <n v="136.9047619047619"/>
    <x v="2"/>
    <s v="space exploration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d v="2016-10-16T01:00:00"/>
    <b v="0"/>
    <n v="50"/>
    <b v="1"/>
    <s v="technology/space exploration"/>
    <n v="1.873"/>
    <n v="37.46"/>
    <x v="2"/>
    <s v="space exploration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d v="2016-10-12T13:11:15"/>
    <b v="0"/>
    <n v="26"/>
    <b v="1"/>
    <s v="technology/space exploration"/>
    <n v="1.6619999999999999"/>
    <n v="31.96153846153846"/>
    <x v="2"/>
    <s v="space exploration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d v="2015-01-15T21:54:55"/>
    <b v="0"/>
    <n v="14"/>
    <b v="1"/>
    <s v="technology/space exploration"/>
    <n v="1.0172910662824208"/>
    <n v="25.214285714285715"/>
    <x v="2"/>
    <s v="space exploration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d v="2015-02-19T20:45:48"/>
    <b v="0"/>
    <n v="49"/>
    <b v="1"/>
    <s v="technology/space exploration"/>
    <n v="1.64"/>
    <n v="10.040816326530612"/>
    <x v="2"/>
    <s v="space exploration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d v="2015-06-08T03:51:14"/>
    <b v="0"/>
    <n v="69"/>
    <b v="1"/>
    <s v="technology/space exploration"/>
    <n v="1.0566666666666666"/>
    <n v="45.94202898550725"/>
    <x v="2"/>
    <s v="space exploration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d v="2014-09-15T20:09:00"/>
    <b v="0"/>
    <n v="1"/>
    <b v="0"/>
    <s v="technology/space exploration"/>
    <n v="0.01"/>
    <n v="15"/>
    <x v="2"/>
    <s v="space exploration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6-15T05:55:08"/>
    <d v="2016-07-15T06:57:00"/>
    <b v="0"/>
    <n v="0"/>
    <b v="0"/>
    <s v="technology/space exploration"/>
    <n v="0"/>
    <e v="#DIV/0!"/>
    <x v="2"/>
    <s v="space exploration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d v="2016-12-21T07:59:00"/>
    <b v="1"/>
    <n v="1501"/>
    <b v="0"/>
    <s v="technology/space exploration"/>
    <n v="0.33559730999999998"/>
    <n v="223.58248500999335"/>
    <x v="2"/>
    <s v="space exploration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d v="2017-03-10T19:00:35"/>
    <b v="1"/>
    <n v="52"/>
    <b v="0"/>
    <s v="technology/space exploration"/>
    <n v="2.053E-2"/>
    <n v="39.480769230769234"/>
    <x v="2"/>
    <s v="space exploration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d v="2014-11-08T21:13:23"/>
    <b v="1"/>
    <n v="23"/>
    <b v="0"/>
    <s v="technology/space exploration"/>
    <n v="0.105"/>
    <n v="91.304347826086953"/>
    <x v="2"/>
    <s v="space exploration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d v="2015-09-09T07:31:09"/>
    <b v="1"/>
    <n v="535"/>
    <b v="0"/>
    <s v="technology/space exploration"/>
    <n v="8.4172839999999999E-2"/>
    <n v="78.666205607476627"/>
    <x v="2"/>
    <s v="space exploration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d v="2015-08-14T06:16:59"/>
    <b v="0"/>
    <n v="3"/>
    <b v="0"/>
    <s v="technology/space exploration"/>
    <n v="1.44E-2"/>
    <n v="12"/>
    <x v="2"/>
    <s v="space exploration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d v="2016-03-09T17:09:20"/>
    <b v="0"/>
    <n v="6"/>
    <b v="0"/>
    <s v="technology/space exploration"/>
    <n v="8.8333333333333337E-3"/>
    <n v="17.666666666666668"/>
    <x v="2"/>
    <s v="space exploration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d v="2016-02-01T23:55:41"/>
    <b v="0"/>
    <n v="3"/>
    <b v="0"/>
    <s v="technology/space exploration"/>
    <n v="9.9200000000000004E-4"/>
    <n v="41.333333333333336"/>
    <x v="2"/>
    <s v="space exploration"/>
    <x v="1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d v="2016-12-21T14:59:03"/>
    <b v="0"/>
    <n v="5"/>
    <b v="0"/>
    <s v="technology/space exploration"/>
    <n v="5.966666666666667E-3"/>
    <n v="71.599999999999994"/>
    <x v="2"/>
    <s v="space exploration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d v="2015-12-17T19:20:09"/>
    <b v="0"/>
    <n v="17"/>
    <b v="0"/>
    <s v="technology/space exploration"/>
    <n v="1.8689285714285714E-2"/>
    <n v="307.8235294117647"/>
    <x v="2"/>
    <s v="space exploration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d v="2014-12-10T03:48:45"/>
    <b v="0"/>
    <n v="11"/>
    <b v="0"/>
    <s v="technology/space exploration"/>
    <n v="8.8500000000000002E-3"/>
    <n v="80.454545454545453"/>
    <x v="2"/>
    <s v="space exploration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d v="2014-06-13T04:00:00"/>
    <b v="0"/>
    <n v="70"/>
    <b v="0"/>
    <s v="technology/space exploration"/>
    <n v="0.1152156862745098"/>
    <n v="83.942857142857136"/>
    <x v="2"/>
    <s v="space exploration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d v="2015-04-21T13:25:26"/>
    <b v="0"/>
    <n v="6"/>
    <b v="0"/>
    <s v="technology/space exploration"/>
    <n v="5.1000000000000004E-4"/>
    <n v="8.5"/>
    <x v="2"/>
    <s v="space exploration"/>
    <x v="2"/>
    <x v="0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d v="2016-02-09T20:00:00"/>
    <b v="0"/>
    <n v="43"/>
    <b v="0"/>
    <s v="technology/space exploration"/>
    <n v="0.21033333333333334"/>
    <n v="73.372093023255815"/>
    <x v="2"/>
    <s v="space exploration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d v="2017-03-12T19:00:00"/>
    <b v="0"/>
    <n v="152"/>
    <b v="0"/>
    <s v="technology/space exploration"/>
    <n v="0.11436666666666667"/>
    <n v="112.86184210526316"/>
    <x v="2"/>
    <s v="space exploration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d v="2016-08-03T01:30:00"/>
    <b v="0"/>
    <n v="59"/>
    <b v="0"/>
    <s v="technology/space exploration"/>
    <n v="0.18737933333333334"/>
    <n v="95.277627118644077"/>
    <x v="2"/>
    <s v="space exploration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d v="2016-07-30T21:13:14"/>
    <b v="0"/>
    <n v="4"/>
    <b v="0"/>
    <s v="technology/space exploration"/>
    <n v="9.2857142857142856E-4"/>
    <n v="22.75"/>
    <x v="2"/>
    <s v="space exploration"/>
    <x v="0"/>
    <x v="2"/>
  </r>
  <r>
    <n v="2659"/>
    <s v="test (Canceled)"/>
    <s v="test"/>
    <n v="49000"/>
    <n v="1333"/>
    <x v="1"/>
    <s v="US"/>
    <s v="USD"/>
    <n v="1429321210"/>
    <n v="1426729210"/>
    <d v="2015-03-19T01:40:10"/>
    <d v="2015-04-18T01:40:10"/>
    <b v="0"/>
    <n v="10"/>
    <b v="0"/>
    <s v="technology/space exploration"/>
    <n v="2.720408163265306E-2"/>
    <n v="133.30000000000001"/>
    <x v="2"/>
    <s v="space exploration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d v="2015-11-24T18:06:58"/>
    <b v="0"/>
    <n v="5"/>
    <b v="0"/>
    <s v="technology/space exploration"/>
    <n v="9.5E-4"/>
    <n v="3.8"/>
    <x v="2"/>
    <s v="space exploration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d v="2013-10-25T23:00:10"/>
    <b v="0"/>
    <n v="60"/>
    <b v="1"/>
    <s v="technology/makerspaces"/>
    <n v="1.0289999999999999"/>
    <n v="85.75"/>
    <x v="2"/>
    <s v="makerspaces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d v="2015-08-21T17:55:13"/>
    <b v="0"/>
    <n v="80"/>
    <b v="1"/>
    <s v="technology/makerspaces"/>
    <n v="1.0680000000000001"/>
    <n v="267"/>
    <x v="2"/>
    <s v="makerspaces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d v="2015-09-04T15:00:00"/>
    <b v="0"/>
    <n v="56"/>
    <b v="1"/>
    <s v="technology/makerspaces"/>
    <n v="1.0459624999999999"/>
    <n v="373.55803571428572"/>
    <x v="2"/>
    <s v="makerspaces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d v="2015-12-09T06:59:00"/>
    <b v="0"/>
    <n v="104"/>
    <b v="1"/>
    <s v="technology/makerspaces"/>
    <n v="1.0342857142857143"/>
    <n v="174.03846153846155"/>
    <x v="2"/>
    <s v="makerspaces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d v="2015-05-04T21:29:34"/>
    <b v="0"/>
    <n v="46"/>
    <b v="1"/>
    <s v="technology/makerspaces"/>
    <n v="1.2314285714285715"/>
    <n v="93.695652173913047"/>
    <x v="2"/>
    <s v="makerspaces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d v="2015-09-25T21:00:00"/>
    <b v="0"/>
    <n v="206"/>
    <b v="1"/>
    <s v="technology/makerspaces"/>
    <n v="1.592951"/>
    <n v="77.327718446601949"/>
    <x v="2"/>
    <s v="makerspaces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d v="2016-02-10T22:13:36"/>
    <b v="0"/>
    <n v="18"/>
    <b v="1"/>
    <s v="technology/makerspaces"/>
    <n v="1.1066666666666667"/>
    <n v="92.222222222222229"/>
    <x v="2"/>
    <s v="makerspaces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d v="2015-11-09T14:32:00"/>
    <b v="0"/>
    <n v="28"/>
    <b v="1"/>
    <s v="technology/makerspaces"/>
    <n v="1.7070000000000001"/>
    <n v="60.964285714285715"/>
    <x v="2"/>
    <s v="makerspaces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d v="2016-01-10T00:51:36"/>
    <b v="0"/>
    <n v="11"/>
    <b v="1"/>
    <s v="technology/makerspaces"/>
    <n v="1.25125"/>
    <n v="91"/>
    <x v="2"/>
    <s v="makerspaces"/>
    <x v="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d v="2014-07-29T00:29:40"/>
    <b v="1"/>
    <n v="60"/>
    <b v="0"/>
    <s v="technology/makerspaces"/>
    <n v="6.4158609339642042E-2"/>
    <n v="41.583333333333336"/>
    <x v="2"/>
    <s v="makerspaces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d v="2014-12-19T19:38:00"/>
    <b v="1"/>
    <n v="84"/>
    <b v="0"/>
    <s v="technology/makerspaces"/>
    <n v="0.11344"/>
    <n v="33.761904761904759"/>
    <x v="2"/>
    <s v="makerspaces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d v="2015-12-28T06:00:00"/>
    <b v="1"/>
    <n v="47"/>
    <b v="0"/>
    <s v="technology/makerspaces"/>
    <n v="0.33189999999999997"/>
    <n v="70.61702127659575"/>
    <x v="2"/>
    <s v="makerspaces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d v="2014-10-29T22:45:00"/>
    <b v="1"/>
    <n v="66"/>
    <b v="0"/>
    <s v="technology/makerspaces"/>
    <n v="0.27579999999999999"/>
    <n v="167.15151515151516"/>
    <x v="2"/>
    <s v="makerspaces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6-08T15:11:10"/>
    <d v="2016-07-05T04:59:00"/>
    <b v="1"/>
    <n v="171"/>
    <b v="0"/>
    <s v="technology/makerspaces"/>
    <n v="0.62839999999999996"/>
    <n v="128.61988304093566"/>
    <x v="2"/>
    <s v="makerspaces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d v="2014-11-10T21:34:49"/>
    <b v="1"/>
    <n v="29"/>
    <b v="0"/>
    <s v="technology/makerspaces"/>
    <n v="7.5880000000000003E-2"/>
    <n v="65.41379310344827"/>
    <x v="2"/>
    <s v="makerspaces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d v="2016-05-22T14:59:34"/>
    <b v="0"/>
    <n v="9"/>
    <b v="0"/>
    <s v="technology/makerspaces"/>
    <n v="0.50380952380952382"/>
    <n v="117.55555555555556"/>
    <x v="2"/>
    <s v="makerspaces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d v="2014-07-03T00:42:23"/>
    <b v="0"/>
    <n v="27"/>
    <b v="0"/>
    <s v="technology/makerspaces"/>
    <n v="0.17512820512820512"/>
    <n v="126.48148148148148"/>
    <x v="2"/>
    <s v="makerspaces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d v="2015-09-24T19:09:25"/>
    <b v="0"/>
    <n v="2"/>
    <b v="0"/>
    <s v="technology/makerspaces"/>
    <n v="1.3750000000000001E-4"/>
    <n v="550"/>
    <x v="2"/>
    <s v="makerspaces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d v="2015-02-28T00:01:34"/>
    <b v="0"/>
    <n v="3"/>
    <b v="0"/>
    <s v="technology/makerspaces"/>
    <n v="3.3E-3"/>
    <n v="44"/>
    <x v="2"/>
    <s v="makerspaces"/>
    <x v="1"/>
    <x v="0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d v="2016-04-06T04:04:51"/>
    <b v="0"/>
    <n v="4"/>
    <b v="0"/>
    <s v="technology/makerspaces"/>
    <n v="8.6250000000000007E-3"/>
    <n v="69"/>
    <x v="2"/>
    <s v="makerspaces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d v="2014-07-10T21:29:10"/>
    <b v="0"/>
    <n v="2"/>
    <b v="0"/>
    <s v="food/food trucks"/>
    <n v="6.875E-3"/>
    <n v="27.5"/>
    <x v="7"/>
    <s v="food trucks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d v="2014-11-22T05:59:00"/>
    <b v="0"/>
    <n v="20"/>
    <b v="0"/>
    <s v="food/food trucks"/>
    <n v="0.28299999999999997"/>
    <n v="84.9"/>
    <x v="7"/>
    <s v="food trucks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d v="2015-03-01T18:07:20"/>
    <b v="0"/>
    <n v="3"/>
    <b v="0"/>
    <s v="food/food trucks"/>
    <n v="2.3999999999999998E-3"/>
    <n v="12"/>
    <x v="7"/>
    <s v="food trucks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d v="2014-08-09T21:57:05"/>
    <b v="0"/>
    <n v="4"/>
    <b v="0"/>
    <s v="food/food trucks"/>
    <n v="1.1428571428571429E-2"/>
    <n v="200"/>
    <x v="7"/>
    <s v="food trucks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d v="2015-04-27T15:42:10"/>
    <b v="0"/>
    <n v="1"/>
    <b v="0"/>
    <s v="food/food trucks"/>
    <n v="2.0000000000000001E-4"/>
    <n v="10"/>
    <x v="7"/>
    <s v="food trucks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d v="2014-09-30T23:23:43"/>
    <b v="0"/>
    <n v="0"/>
    <b v="0"/>
    <s v="food/food trucks"/>
    <n v="0"/>
    <e v="#DIV/0!"/>
    <x v="7"/>
    <s v="food trucks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d v="2015-06-29T15:21:58"/>
    <b v="0"/>
    <n v="0"/>
    <b v="0"/>
    <s v="food/food trucks"/>
    <n v="0"/>
    <e v="#DIV/0!"/>
    <x v="7"/>
    <s v="food trucks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d v="2015-02-24T03:00:00"/>
    <b v="0"/>
    <n v="14"/>
    <b v="0"/>
    <s v="food/food trucks"/>
    <n v="1.48E-3"/>
    <n v="5.2857142857142856"/>
    <x v="7"/>
    <s v="food trucks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d v="2016-07-30T23:04:50"/>
    <b v="0"/>
    <n v="1"/>
    <b v="0"/>
    <s v="food/food trucks"/>
    <n v="2.8571428571428571E-5"/>
    <n v="1"/>
    <x v="7"/>
    <s v="food trucks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d v="2015-06-03T02:31:16"/>
    <b v="0"/>
    <n v="118"/>
    <b v="0"/>
    <s v="food/food trucks"/>
    <n v="0.107325"/>
    <n v="72.762711864406782"/>
    <x v="7"/>
    <s v="food trucks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d v="2015-05-10T17:22:37"/>
    <b v="0"/>
    <n v="2"/>
    <b v="0"/>
    <s v="food/food trucks"/>
    <n v="5.3846153846153844E-4"/>
    <n v="17.5"/>
    <x v="7"/>
    <s v="food trucks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2-23T08:01:00"/>
    <d v="2015-03-25T07:01:00"/>
    <b v="0"/>
    <n v="1"/>
    <b v="0"/>
    <s v="food/food trucks"/>
    <n v="7.1428571428571426E-3"/>
    <n v="25"/>
    <x v="7"/>
    <s v="food trucks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d v="2014-08-13T03:19:26"/>
    <b v="0"/>
    <n v="3"/>
    <b v="0"/>
    <s v="food/food trucks"/>
    <n v="8.0000000000000002E-3"/>
    <n v="13.333333333333334"/>
    <x v="7"/>
    <s v="food trucks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d v="2014-09-26T03:22:19"/>
    <b v="0"/>
    <n v="1"/>
    <b v="0"/>
    <s v="food/food trucks"/>
    <n v="3.3333333333333335E-5"/>
    <n v="1"/>
    <x v="7"/>
    <s v="food trucks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d v="2015-04-14T03:21:58"/>
    <b v="0"/>
    <n v="3"/>
    <b v="0"/>
    <s v="food/food trucks"/>
    <n v="4.7333333333333333E-3"/>
    <n v="23.666666666666668"/>
    <x v="7"/>
    <s v="food trucks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d v="2014-12-25T20:16:00"/>
    <b v="0"/>
    <n v="38"/>
    <b v="0"/>
    <s v="food/food trucks"/>
    <n v="5.6500000000000002E-2"/>
    <n v="89.21052631578948"/>
    <x v="7"/>
    <s v="food trucks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d v="2015-08-02T22:00:00"/>
    <b v="0"/>
    <n v="52"/>
    <b v="0"/>
    <s v="food/food trucks"/>
    <n v="0.26352173913043481"/>
    <n v="116.55769230769231"/>
    <x v="7"/>
    <s v="food trucks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d v="2014-06-27T21:33:28"/>
    <b v="0"/>
    <n v="2"/>
    <b v="0"/>
    <s v="food/food trucks"/>
    <n v="3.2512500000000002E-3"/>
    <n v="13.005000000000001"/>
    <x v="7"/>
    <s v="food trucks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d v="2014-08-08T21:31:03"/>
    <b v="0"/>
    <n v="0"/>
    <b v="0"/>
    <s v="food/food trucks"/>
    <n v="0"/>
    <e v="#DIV/0!"/>
    <x v="7"/>
    <s v="food trucks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d v="2014-09-18T20:59:32"/>
    <b v="0"/>
    <n v="4"/>
    <b v="0"/>
    <s v="food/food trucks"/>
    <n v="7.0007000700070005E-3"/>
    <n v="17.5"/>
    <x v="7"/>
    <s v="food trucks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d v="2017-04-07T17:35:34"/>
    <b v="0"/>
    <n v="46"/>
    <b v="0"/>
    <s v="theater/spaces"/>
    <n v="0.46176470588235297"/>
    <n v="34.130434782608695"/>
    <x v="1"/>
    <s v="spaces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d v="2017-04-05T18:14:37"/>
    <b v="1"/>
    <n v="26"/>
    <b v="0"/>
    <s v="theater/spaces"/>
    <n v="0.34410000000000002"/>
    <n v="132.34615384615384"/>
    <x v="1"/>
    <s v="spaces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d v="2017-03-22T15:33:50"/>
    <b v="0"/>
    <n v="45"/>
    <b v="0"/>
    <s v="theater/spaces"/>
    <n v="1.0375000000000001"/>
    <n v="922.22222222222217"/>
    <x v="1"/>
    <s v="spaces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d v="2017-04-05T19:41:54"/>
    <b v="0"/>
    <n v="7"/>
    <b v="0"/>
    <s v="theater/spaces"/>
    <n v="6.0263157894736845E-2"/>
    <n v="163.57142857142858"/>
    <x v="1"/>
    <s v="spaces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d v="2017-03-24T20:59:18"/>
    <b v="0"/>
    <n v="8"/>
    <b v="0"/>
    <s v="theater/spaces"/>
    <n v="0.10539393939393939"/>
    <n v="217.375"/>
    <x v="1"/>
    <s v="spaces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d v="2014-10-16T06:59:00"/>
    <b v="1"/>
    <n v="263"/>
    <b v="1"/>
    <s v="theater/spaces"/>
    <n v="1.1229714285714285"/>
    <n v="149.44486692015209"/>
    <x v="1"/>
    <s v="spaces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d v="2013-05-27T06:59:00"/>
    <b v="1"/>
    <n v="394"/>
    <b v="1"/>
    <s v="theater/spaces"/>
    <n v="3.50844625"/>
    <n v="71.237487309644663"/>
    <x v="1"/>
    <s v="spaces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d v="2016-07-21T16:45:26"/>
    <b v="1"/>
    <n v="1049"/>
    <b v="1"/>
    <s v="theater/spaces"/>
    <n v="2.3321535"/>
    <n v="44.464318398474738"/>
    <x v="1"/>
    <s v="spaces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d v="2016-10-04T03:59:00"/>
    <b v="1"/>
    <n v="308"/>
    <b v="1"/>
    <s v="theater/spaces"/>
    <n v="1.01606"/>
    <n v="164.94480519480518"/>
    <x v="1"/>
    <s v="spaces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d v="2014-08-09T02:00:00"/>
    <b v="1"/>
    <n v="1088"/>
    <b v="1"/>
    <s v="theater/spaces"/>
    <n v="1.5390035000000002"/>
    <n v="84.871516544117654"/>
    <x v="1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d v="2014-06-20T22:01:00"/>
    <b v="1"/>
    <n v="73"/>
    <b v="1"/>
    <s v="theater/spaces"/>
    <n v="1.007161125319693"/>
    <n v="53.945205479452056"/>
    <x v="1"/>
    <s v="spaces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d v="2013-07-13T18:00:00"/>
    <b v="1"/>
    <n v="143"/>
    <b v="1"/>
    <s v="theater/spaces"/>
    <n v="1.3138181818181818"/>
    <n v="50.531468531468533"/>
    <x v="1"/>
    <s v="spaces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d v="2015-12-24T15:41:24"/>
    <b v="1"/>
    <n v="1420"/>
    <b v="1"/>
    <s v="theater/spaces"/>
    <n v="1.0224133333333334"/>
    <n v="108.00140845070422"/>
    <x v="1"/>
    <s v="spaces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d v="2016-10-14T23:00:00"/>
    <b v="1"/>
    <n v="305"/>
    <b v="1"/>
    <s v="theater/spaces"/>
    <n v="1.1635599999999999"/>
    <n v="95.373770491803285"/>
    <x v="1"/>
    <s v="spaces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d v="2016-02-21T09:33:48"/>
    <b v="1"/>
    <n v="551"/>
    <b v="1"/>
    <s v="theater/spaces"/>
    <n v="2.6462241666666664"/>
    <n v="57.631016333938291"/>
    <x v="1"/>
    <s v="spaces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d v="2015-10-08T07:59:53"/>
    <b v="1"/>
    <n v="187"/>
    <b v="1"/>
    <s v="theater/spaces"/>
    <n v="1.1998010000000001"/>
    <n v="64.160481283422456"/>
    <x v="1"/>
    <s v="spaces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d v="2014-12-06T22:57:29"/>
    <b v="1"/>
    <n v="325"/>
    <b v="1"/>
    <s v="theater/spaces"/>
    <n v="1.2010400000000001"/>
    <n v="92.387692307692305"/>
    <x v="1"/>
    <s v="spaces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d v="2016-05-03T23:00:00"/>
    <b v="1"/>
    <n v="148"/>
    <b v="1"/>
    <s v="theater/spaces"/>
    <n v="1.0358333333333334"/>
    <n v="125.97972972972973"/>
    <x v="1"/>
    <s v="spaces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d v="2016-04-17T23:44:54"/>
    <b v="0"/>
    <n v="69"/>
    <b v="1"/>
    <s v="theater/spaces"/>
    <n v="1.0883333333333334"/>
    <n v="94.637681159420296"/>
    <x v="1"/>
    <s v="spaces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d v="2016-11-11T12:10:53"/>
    <b v="0"/>
    <n v="173"/>
    <b v="1"/>
    <s v="theater/spaces"/>
    <n v="1.1812400000000001"/>
    <n v="170.69942196531792"/>
    <x v="1"/>
    <s v="spaces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d v="2013-09-06T19:00:00"/>
    <b v="0"/>
    <n v="269"/>
    <b v="1"/>
    <s v="technology/hardware"/>
    <n v="14.62"/>
    <n v="40.762081784386616"/>
    <x v="2"/>
    <s v="hardware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d v="2017-01-29T20:34:13"/>
    <b v="0"/>
    <n v="185"/>
    <b v="1"/>
    <s v="technology/hardware"/>
    <n v="2.5253999999999999"/>
    <n v="68.254054054054052"/>
    <x v="2"/>
    <s v="hardware"/>
    <x v="4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d v="2014-12-31T21:08:08"/>
    <b v="0"/>
    <n v="176"/>
    <b v="1"/>
    <s v="technology/hardware"/>
    <n v="1.4005000000000001"/>
    <n v="95.48863636363636"/>
    <x v="2"/>
    <s v="hardware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d v="2015-08-15T07:50:59"/>
    <b v="0"/>
    <n v="1019"/>
    <b v="1"/>
    <s v="technology/hardware"/>
    <n v="2.9687520259319289"/>
    <n v="7.1902649656526005"/>
    <x v="2"/>
    <s v="hardware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d v="2017-03-01T17:52:15"/>
    <b v="0"/>
    <n v="113"/>
    <b v="1"/>
    <s v="technology/hardware"/>
    <n v="1.445425"/>
    <n v="511.65486725663715"/>
    <x v="2"/>
    <s v="hardware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d v="2016-04-22T13:55:11"/>
    <b v="0"/>
    <n v="404"/>
    <b v="1"/>
    <s v="technology/hardware"/>
    <n v="1.05745"/>
    <n v="261.74504950495049"/>
    <x v="2"/>
    <s v="hardware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d v="2015-08-07T16:14:23"/>
    <b v="0"/>
    <n v="707"/>
    <b v="1"/>
    <s v="technology/hardware"/>
    <n v="4.9321000000000002"/>
    <n v="69.760961810466767"/>
    <x v="2"/>
    <s v="hardware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d v="2015-12-30T14:23:54"/>
    <b v="0"/>
    <n v="392"/>
    <b v="1"/>
    <s v="technology/hardware"/>
    <n v="2.0182666666666669"/>
    <n v="77.229591836734699"/>
    <x v="2"/>
    <s v="hardware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d v="2015-05-01T05:46:37"/>
    <b v="0"/>
    <n v="23"/>
    <b v="1"/>
    <s v="technology/hardware"/>
    <n v="1.0444"/>
    <n v="340.56521739130437"/>
    <x v="2"/>
    <s v="hardware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d v="2013-04-22T12:59:35"/>
    <b v="0"/>
    <n v="682"/>
    <b v="1"/>
    <s v="technology/hardware"/>
    <n v="1.7029262962962963"/>
    <n v="67.417903225806455"/>
    <x v="2"/>
    <s v="hardware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d v="2014-10-18T04:00:00"/>
    <b v="0"/>
    <n v="37"/>
    <b v="1"/>
    <s v="technology/hardware"/>
    <n v="1.0430333333333333"/>
    <n v="845.70270270270271"/>
    <x v="2"/>
    <s v="hardware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d v="2013-05-28T00:00:00"/>
    <b v="0"/>
    <n v="146"/>
    <b v="1"/>
    <s v="technology/hardware"/>
    <n v="1.1825000000000001"/>
    <n v="97.191780821917803"/>
    <x v="2"/>
    <s v="hardware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d v="2015-04-10T05:32:54"/>
    <b v="0"/>
    <n v="119"/>
    <b v="1"/>
    <s v="technology/hardware"/>
    <n v="1.07538"/>
    <n v="451.84033613445376"/>
    <x v="2"/>
    <s v="hardware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d v="2016-10-13T21:59:00"/>
    <b v="0"/>
    <n v="163"/>
    <b v="1"/>
    <s v="technology/hardware"/>
    <n v="22603"/>
    <n v="138.66871165644173"/>
    <x v="2"/>
    <s v="hardware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d v="2013-03-13T20:00:00"/>
    <b v="0"/>
    <n v="339"/>
    <b v="1"/>
    <s v="technology/hardware"/>
    <n v="9.7813466666666677"/>
    <n v="21.640147492625371"/>
    <x v="2"/>
    <s v="hardware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d v="2014-04-23T15:59:33"/>
    <b v="0"/>
    <n v="58"/>
    <b v="1"/>
    <s v="technology/hardware"/>
    <n v="1.2290000000000001"/>
    <n v="169.51724137931035"/>
    <x v="2"/>
    <s v="hardware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d v="2014-01-15T19:00:00"/>
    <b v="0"/>
    <n v="456"/>
    <b v="1"/>
    <s v="technology/hardware"/>
    <n v="2.4606080000000001"/>
    <n v="161.88210526315791"/>
    <x v="2"/>
    <s v="hardware"/>
    <x v="1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d v="2016-11-06T03:26:44"/>
    <b v="0"/>
    <n v="15"/>
    <b v="1"/>
    <s v="technology/hardware"/>
    <n v="1.4794"/>
    <n v="493.13333333333333"/>
    <x v="2"/>
    <s v="hardware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d v="2014-05-05T21:18:37"/>
    <b v="0"/>
    <n v="191"/>
    <b v="1"/>
    <s v="technology/hardware"/>
    <n v="3.8409090909090908"/>
    <n v="22.120418848167539"/>
    <x v="2"/>
    <s v="hardware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d v="2015-03-11T23:45:52"/>
    <b v="0"/>
    <n v="17"/>
    <b v="1"/>
    <s v="technology/hardware"/>
    <n v="1.0333333333333334"/>
    <n v="18.235294117647058"/>
    <x v="2"/>
    <s v="hardware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d v="2014-10-20T02:07:00"/>
    <b v="0"/>
    <n v="4"/>
    <b v="0"/>
    <s v="publishing/children's books"/>
    <n v="4.3750000000000004E-3"/>
    <n v="8.75"/>
    <x v="3"/>
    <s v="children's books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d v="2012-05-15T17:16:27"/>
    <b v="0"/>
    <n v="18"/>
    <b v="0"/>
    <s v="publishing/children's books"/>
    <n v="0.29239999999999999"/>
    <n v="40.611111111111114"/>
    <x v="3"/>
    <s v="children's books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09-19T07:53:27"/>
    <d v="2016-10-19T07:53:27"/>
    <b v="0"/>
    <n v="0"/>
    <b v="0"/>
    <s v="publishing/children's books"/>
    <n v="0"/>
    <e v="#DIV/0!"/>
    <x v="3"/>
    <s v="children's books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d v="2012-02-29T01:29:58"/>
    <b v="0"/>
    <n v="22"/>
    <b v="0"/>
    <s v="publishing/children's books"/>
    <n v="5.2187499999999998E-2"/>
    <n v="37.954545454545453"/>
    <x v="3"/>
    <s v="children's books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d v="2012-07-14T23:42:48"/>
    <b v="0"/>
    <n v="49"/>
    <b v="0"/>
    <s v="publishing/children's books"/>
    <n v="0.21887499999999999"/>
    <n v="35.734693877551024"/>
    <x v="3"/>
    <s v="children's books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d v="2014-08-29T18:45:11"/>
    <b v="0"/>
    <n v="19"/>
    <b v="0"/>
    <s v="publishing/children's books"/>
    <n v="0.26700000000000002"/>
    <n v="42.157894736842103"/>
    <x v="3"/>
    <s v="children's books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d v="2012-06-16T03:10:00"/>
    <b v="0"/>
    <n v="4"/>
    <b v="0"/>
    <s v="publishing/children's books"/>
    <n v="0.28000000000000003"/>
    <n v="35"/>
    <x v="3"/>
    <s v="children's books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d v="2016-09-02T17:03:22"/>
    <b v="0"/>
    <n v="4"/>
    <b v="0"/>
    <s v="publishing/children's books"/>
    <n v="1.06E-2"/>
    <n v="13.25"/>
    <x v="3"/>
    <s v="children's books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d v="2015-04-04T18:10:37"/>
    <b v="0"/>
    <n v="2"/>
    <b v="0"/>
    <s v="publishing/children's books"/>
    <n v="1.0999999999999999E-2"/>
    <n v="55"/>
    <x v="3"/>
    <s v="children's books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d v="2012-06-30T20:00:00"/>
    <b v="0"/>
    <n v="0"/>
    <b v="0"/>
    <s v="publishing/children's books"/>
    <n v="0"/>
    <e v="#DIV/0!"/>
    <x v="3"/>
    <s v="children's books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d v="2014-06-17T21:17:22"/>
    <b v="0"/>
    <n v="0"/>
    <b v="0"/>
    <s v="publishing/children's books"/>
    <n v="0"/>
    <e v="#DIV/0!"/>
    <x v="3"/>
    <s v="children's books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d v="2011-12-18T18:21:44"/>
    <b v="0"/>
    <n v="14"/>
    <b v="0"/>
    <s v="publishing/children's books"/>
    <n v="0.11458333333333333"/>
    <n v="39.285714285714285"/>
    <x v="3"/>
    <s v="children's books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d v="2012-08-26T21:37:03"/>
    <b v="0"/>
    <n v="8"/>
    <b v="0"/>
    <s v="publishing/children's books"/>
    <n v="0.19"/>
    <n v="47.5"/>
    <x v="3"/>
    <s v="children's books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d v="2014-09-11T15:15:51"/>
    <b v="0"/>
    <n v="0"/>
    <b v="0"/>
    <s v="publishing/children's books"/>
    <n v="0"/>
    <e v="#DIV/0!"/>
    <x v="3"/>
    <s v="children's books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d v="2015-04-08T18:58:47"/>
    <b v="0"/>
    <n v="15"/>
    <b v="0"/>
    <s v="publishing/children's books"/>
    <n v="0.52"/>
    <n v="17.333333333333332"/>
    <x v="3"/>
    <s v="children's books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d v="2014-01-11T21:36:41"/>
    <b v="0"/>
    <n v="33"/>
    <b v="0"/>
    <s v="publishing/children's books"/>
    <n v="0.1048"/>
    <n v="31.757575757575758"/>
    <x v="3"/>
    <s v="children's books"/>
    <x v="1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d v="2016-08-06T15:45:32"/>
    <b v="0"/>
    <n v="2"/>
    <b v="0"/>
    <s v="publishing/children's books"/>
    <n v="6.6666666666666671E-3"/>
    <n v="5"/>
    <x v="3"/>
    <s v="children's books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d v="2016-10-10T10:36:23"/>
    <b v="0"/>
    <n v="6"/>
    <b v="0"/>
    <s v="publishing/children's books"/>
    <n v="0.11700000000000001"/>
    <n v="39"/>
    <x v="3"/>
    <s v="children's books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d v="2016-07-16T08:47:46"/>
    <b v="0"/>
    <n v="2"/>
    <b v="0"/>
    <s v="publishing/children's books"/>
    <n v="0.105"/>
    <n v="52.5"/>
    <x v="3"/>
    <s v="children's books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d v="2013-06-20T11:04:18"/>
    <b v="0"/>
    <n v="0"/>
    <b v="0"/>
    <s v="publishing/children's books"/>
    <n v="0"/>
    <e v="#DIV/0!"/>
    <x v="3"/>
    <s v="children's books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d v="2013-01-03T01:31:33"/>
    <b v="0"/>
    <n v="4"/>
    <b v="0"/>
    <s v="publishing/children's books"/>
    <n v="7.1999999999999998E-3"/>
    <n v="9"/>
    <x v="3"/>
    <s v="children's books"/>
    <x v="1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d v="2012-03-18T23:53:15"/>
    <b v="0"/>
    <n v="1"/>
    <b v="0"/>
    <s v="publishing/children's books"/>
    <n v="7.6923076923076927E-3"/>
    <n v="25"/>
    <x v="3"/>
    <s v="children's books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d v="2013-05-24T13:54:44"/>
    <b v="0"/>
    <n v="3"/>
    <b v="0"/>
    <s v="publishing/children's books"/>
    <n v="2.2842639593908631E-3"/>
    <n v="30"/>
    <x v="3"/>
    <s v="children's books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d v="2012-05-30T19:00:00"/>
    <b v="0"/>
    <n v="4"/>
    <b v="0"/>
    <s v="publishing/children's books"/>
    <n v="1.125E-2"/>
    <n v="11.25"/>
    <x v="3"/>
    <s v="children's books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d v="2012-10-28T13:53:48"/>
    <b v="0"/>
    <n v="0"/>
    <b v="0"/>
    <s v="publishing/children's books"/>
    <n v="0"/>
    <e v="#DIV/0!"/>
    <x v="3"/>
    <s v="children's books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d v="2011-08-11T16:01:58"/>
    <b v="0"/>
    <n v="4"/>
    <b v="0"/>
    <s v="publishing/children's books"/>
    <n v="0.02"/>
    <n v="25"/>
    <x v="3"/>
    <s v="children's books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d v="2015-08-16T23:00:50"/>
    <b v="0"/>
    <n v="3"/>
    <b v="0"/>
    <s v="publishing/children's books"/>
    <n v="8.5000000000000006E-3"/>
    <n v="11.333333333333334"/>
    <x v="3"/>
    <s v="children's books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d v="2012-03-29T13:45:23"/>
    <b v="0"/>
    <n v="34"/>
    <b v="0"/>
    <s v="publishing/children's books"/>
    <n v="0.14314285714285716"/>
    <n v="29.470588235294116"/>
    <x v="3"/>
    <s v="children's books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d v="2014-06-05T19:49:50"/>
    <b v="0"/>
    <n v="2"/>
    <b v="0"/>
    <s v="publishing/children's books"/>
    <n v="2.5000000000000001E-3"/>
    <n v="1"/>
    <x v="3"/>
    <s v="children's books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d v="2014-03-18T15:55:30"/>
    <b v="0"/>
    <n v="33"/>
    <b v="0"/>
    <s v="publishing/children's books"/>
    <n v="0.1041125"/>
    <n v="63.098484848484851"/>
    <x v="3"/>
    <s v="children's books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d v="2013-02-01T17:00:00"/>
    <b v="0"/>
    <n v="0"/>
    <b v="0"/>
    <s v="publishing/children's books"/>
    <n v="0"/>
    <e v="#DIV/0!"/>
    <x v="3"/>
    <s v="children's books"/>
    <x v="1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d v="2013-10-05T20:51:34"/>
    <b v="0"/>
    <n v="0"/>
    <b v="0"/>
    <s v="publishing/children's books"/>
    <n v="0"/>
    <e v="#DIV/0!"/>
    <x v="3"/>
    <s v="children's books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d v="2016-04-24T20:45:21"/>
    <b v="0"/>
    <n v="1"/>
    <b v="0"/>
    <s v="publishing/children's books"/>
    <n v="1.8867924528301887E-3"/>
    <n v="1"/>
    <x v="3"/>
    <s v="children's books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d v="2013-03-08T03:02:08"/>
    <b v="0"/>
    <n v="13"/>
    <b v="0"/>
    <s v="publishing/children's books"/>
    <n v="0.14249999999999999"/>
    <n v="43.846153846153847"/>
    <x v="3"/>
    <s v="children's books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d v="2011-12-16T00:19:14"/>
    <b v="0"/>
    <n v="2"/>
    <b v="0"/>
    <s v="publishing/children's books"/>
    <n v="0.03"/>
    <n v="75"/>
    <x v="3"/>
    <s v="children's books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d v="2015-06-12T07:07:56"/>
    <b v="0"/>
    <n v="36"/>
    <b v="0"/>
    <s v="publishing/children's books"/>
    <n v="7.8809523809523815E-2"/>
    <n v="45.972222222222221"/>
    <x v="3"/>
    <s v="children's books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d v="2015-07-17T16:03:24"/>
    <b v="0"/>
    <n v="1"/>
    <b v="0"/>
    <s v="publishing/children's books"/>
    <n v="3.3333333333333335E-3"/>
    <n v="10"/>
    <x v="3"/>
    <s v="children's books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7-26T23:28:26"/>
    <d v="2014-08-25T23:28:26"/>
    <b v="0"/>
    <n v="15"/>
    <b v="0"/>
    <s v="publishing/children's books"/>
    <n v="0.25545454545454543"/>
    <n v="93.666666666666671"/>
    <x v="3"/>
    <s v="children's books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d v="2015-11-22T15:03:41"/>
    <b v="0"/>
    <n v="1"/>
    <b v="0"/>
    <s v="publishing/children's books"/>
    <n v="2.12E-2"/>
    <n v="53"/>
    <x v="3"/>
    <s v="children's books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d v="2017-03-10T10:44:48"/>
    <b v="0"/>
    <n v="0"/>
    <b v="0"/>
    <s v="publishing/children's books"/>
    <n v="0"/>
    <e v="#DIV/0!"/>
    <x v="3"/>
    <s v="children's books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d v="2015-02-12T07:00:00"/>
    <b v="0"/>
    <n v="28"/>
    <b v="1"/>
    <s v="theater/plays"/>
    <n v="1.0528"/>
    <n v="47"/>
    <x v="1"/>
    <s v="plays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d v="2015-02-17T04:59:00"/>
    <b v="0"/>
    <n v="18"/>
    <b v="1"/>
    <s v="theater/plays"/>
    <n v="1.2"/>
    <n v="66.666666666666671"/>
    <x v="1"/>
    <s v="plays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d v="2015-04-23T12:50:46"/>
    <b v="0"/>
    <n v="61"/>
    <b v="1"/>
    <s v="theater/plays"/>
    <n v="1.145"/>
    <n v="18.770491803278688"/>
    <x v="1"/>
    <s v="plays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d v="2014-10-29T18:54:03"/>
    <b v="0"/>
    <n v="108"/>
    <b v="1"/>
    <s v="theater/plays"/>
    <n v="1.19"/>
    <n v="66.111111111111114"/>
    <x v="1"/>
    <s v="plays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d v="2016-08-05T21:00:00"/>
    <b v="0"/>
    <n v="142"/>
    <b v="1"/>
    <s v="theater/plays"/>
    <n v="1.0468"/>
    <n v="36.859154929577464"/>
    <x v="1"/>
    <s v="plays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d v="2014-07-09T13:39:40"/>
    <b v="0"/>
    <n v="74"/>
    <b v="1"/>
    <s v="theater/plays"/>
    <n v="1.1783999999999999"/>
    <n v="39.810810810810814"/>
    <x v="1"/>
    <s v="plays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d v="2014-07-18T04:45:52"/>
    <b v="0"/>
    <n v="38"/>
    <b v="1"/>
    <s v="theater/plays"/>
    <n v="1.1970000000000001"/>
    <n v="31.5"/>
    <x v="1"/>
    <s v="plays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d v="2016-07-29T16:50:43"/>
    <b v="0"/>
    <n v="20"/>
    <b v="1"/>
    <s v="theater/plays"/>
    <n v="1.0249999999999999"/>
    <n v="102.5"/>
    <x v="1"/>
    <s v="plays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d v="2015-03-12T04:00:00"/>
    <b v="0"/>
    <n v="24"/>
    <b v="1"/>
    <s v="theater/plays"/>
    <n v="1.0116666666666667"/>
    <n v="126.45833333333333"/>
    <x v="1"/>
    <s v="plays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d v="2015-02-11T22:31:43"/>
    <b v="0"/>
    <n v="66"/>
    <b v="1"/>
    <s v="theater/plays"/>
    <n v="1.0533333333333332"/>
    <n v="47.878787878787875"/>
    <x v="1"/>
    <s v="plays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d v="2016-09-09T04:00:00"/>
    <b v="0"/>
    <n v="28"/>
    <b v="1"/>
    <s v="theater/plays"/>
    <n v="1.0249999999999999"/>
    <n v="73.214285714285708"/>
    <x v="1"/>
    <s v="plays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d v="2015-08-12T05:32:39"/>
    <b v="0"/>
    <n v="24"/>
    <b v="1"/>
    <s v="theater/plays"/>
    <n v="1.0760000000000001"/>
    <n v="89.666666666666671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d v="2015-07-21T10:03:25"/>
    <b v="0"/>
    <n v="73"/>
    <b v="1"/>
    <s v="theater/plays"/>
    <n v="1.105675"/>
    <n v="151.4623287671233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d v="2016-03-03T19:00:00"/>
    <b v="0"/>
    <n v="3"/>
    <b v="1"/>
    <s v="theater/plays"/>
    <n v="1.5"/>
    <n v="25"/>
    <x v="1"/>
    <s v="plays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d v="2014-06-06T23:00:00"/>
    <b v="0"/>
    <n v="20"/>
    <b v="1"/>
    <s v="theater/plays"/>
    <n v="1.0428571428571429"/>
    <n v="36.5"/>
    <x v="1"/>
    <s v="plays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d v="2014-07-05T12:40:28"/>
    <b v="0"/>
    <n v="21"/>
    <b v="1"/>
    <s v="theater/plays"/>
    <n v="1.155"/>
    <n v="44"/>
    <x v="1"/>
    <s v="plays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d v="2014-07-08T22:34:00"/>
    <b v="0"/>
    <n v="94"/>
    <b v="1"/>
    <s v="theater/plays"/>
    <n v="1.02645125"/>
    <n v="87.357553191489373"/>
    <x v="1"/>
    <s v="plays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d v="2015-07-31T16:00:00"/>
    <b v="0"/>
    <n v="139"/>
    <b v="1"/>
    <s v="theater/plays"/>
    <n v="1.014"/>
    <n v="36.474820143884891"/>
    <x v="1"/>
    <s v="plays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d v="2016-06-17T16:00:00"/>
    <b v="0"/>
    <n v="130"/>
    <b v="1"/>
    <s v="theater/plays"/>
    <n v="1.1663479999999999"/>
    <n v="44.859538461538463"/>
    <x v="1"/>
    <s v="plays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d v="2015-01-04T13:16:06"/>
    <b v="0"/>
    <n v="31"/>
    <b v="1"/>
    <s v="theater/plays"/>
    <n v="1.33"/>
    <n v="42.903225806451616"/>
    <x v="1"/>
    <s v="plays"/>
    <x v="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d v="2014-10-10T11:00:00"/>
    <b v="0"/>
    <n v="13"/>
    <b v="1"/>
    <s v="theater/plays"/>
    <n v="1.3320000000000001"/>
    <n v="51.230769230769234"/>
    <x v="1"/>
    <s v="plays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d v="2015-08-06T15:31:47"/>
    <b v="0"/>
    <n v="90"/>
    <b v="1"/>
    <s v="theater/plays"/>
    <n v="1.0183333333333333"/>
    <n v="33.944444444444443"/>
    <x v="1"/>
    <s v="plays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d v="2015-07-16T00:00:00"/>
    <b v="0"/>
    <n v="141"/>
    <b v="1"/>
    <s v="theater/plays"/>
    <n v="1.2795000000000001"/>
    <n v="90.744680851063833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d v="2014-09-29T10:53:10"/>
    <b v="0"/>
    <n v="23"/>
    <b v="1"/>
    <s v="theater/plays"/>
    <n v="1.1499999999999999"/>
    <n v="50"/>
    <x v="1"/>
    <s v="plays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d v="2015-08-22T12:07:53"/>
    <b v="0"/>
    <n v="18"/>
    <b v="1"/>
    <s v="theater/plays"/>
    <n v="1.1000000000000001"/>
    <n v="24.444444444444443"/>
    <x v="1"/>
    <s v="plays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d v="2015-08-05T11:00:00"/>
    <b v="0"/>
    <n v="76"/>
    <b v="1"/>
    <s v="theater/plays"/>
    <n v="1.121"/>
    <n v="44.25"/>
    <x v="1"/>
    <s v="plays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d v="2015-06-29T20:57:18"/>
    <b v="0"/>
    <n v="93"/>
    <b v="1"/>
    <s v="theater/plays"/>
    <n v="1.26"/>
    <n v="67.741935483870961"/>
    <x v="1"/>
    <s v="plays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d v="2015-08-22T20:18:55"/>
    <b v="0"/>
    <n v="69"/>
    <b v="1"/>
    <s v="theater/plays"/>
    <n v="1.0024444444444445"/>
    <n v="65.376811594202906"/>
    <x v="1"/>
    <s v="plays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d v="2016-03-30T14:39:00"/>
    <b v="0"/>
    <n v="21"/>
    <b v="1"/>
    <s v="theater/plays"/>
    <n v="1.024"/>
    <n v="121.9047619047619"/>
    <x v="1"/>
    <s v="plays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d v="2014-06-01T03:59:00"/>
    <b v="0"/>
    <n v="57"/>
    <b v="1"/>
    <s v="theater/plays"/>
    <n v="1.0820000000000001"/>
    <n v="47.456140350877192"/>
    <x v="1"/>
    <s v="plays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d v="2015-02-23T11:55:03"/>
    <b v="0"/>
    <n v="108"/>
    <b v="1"/>
    <s v="theater/plays"/>
    <n v="1.0026999999999999"/>
    <n v="92.842592592592595"/>
    <x v="1"/>
    <s v="plays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d v="2015-04-06T04:00:00"/>
    <b v="0"/>
    <n v="83"/>
    <b v="1"/>
    <s v="theater/plays"/>
    <n v="1.133"/>
    <n v="68.253012048192772"/>
    <x v="1"/>
    <s v="plays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d v="2016-12-14T17:49:21"/>
    <b v="0"/>
    <n v="96"/>
    <b v="1"/>
    <s v="theater/plays"/>
    <n v="1.2757571428571428"/>
    <n v="37.209583333333335"/>
    <x v="1"/>
    <s v="plays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d v="2015-05-09T09:35:15"/>
    <b v="0"/>
    <n v="64"/>
    <b v="1"/>
    <s v="theater/plays"/>
    <n v="1.0773333333333333"/>
    <n v="25.25"/>
    <x v="1"/>
    <s v="plays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d v="2016-08-07T18:38:29"/>
    <b v="0"/>
    <n v="14"/>
    <b v="1"/>
    <s v="theater/plays"/>
    <n v="2.42"/>
    <n v="43.214285714285715"/>
    <x v="1"/>
    <s v="plays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d v="2015-08-02T16:00:00"/>
    <b v="0"/>
    <n v="169"/>
    <b v="1"/>
    <s v="theater/plays"/>
    <n v="1.4156666666666666"/>
    <n v="25.130177514792898"/>
    <x v="1"/>
    <s v="plays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d v="2015-02-28T15:14:22"/>
    <b v="0"/>
    <n v="33"/>
    <b v="1"/>
    <s v="theater/plays"/>
    <n v="1.3"/>
    <n v="23.636363636363637"/>
    <x v="1"/>
    <s v="plays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d v="2015-09-23T14:21:26"/>
    <b v="0"/>
    <n v="102"/>
    <b v="1"/>
    <s v="theater/plays"/>
    <n v="1.0603"/>
    <n v="103.95098039215686"/>
    <x v="1"/>
    <s v="plays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d v="2015-06-14T12:36:49"/>
    <b v="0"/>
    <n v="104"/>
    <b v="1"/>
    <s v="theater/plays"/>
    <n v="1.048"/>
    <n v="50.384615384615387"/>
    <x v="1"/>
    <s v="plays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d v="2016-02-26T00:00:00"/>
    <b v="0"/>
    <n v="20"/>
    <b v="1"/>
    <s v="theater/plays"/>
    <n v="1.36"/>
    <n v="13.6"/>
    <x v="1"/>
    <s v="plays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d v="2014-09-23T22:08:55"/>
    <b v="0"/>
    <n v="35"/>
    <b v="1"/>
    <s v="theater/plays"/>
    <n v="1"/>
    <n v="28.571428571428573"/>
    <x v="1"/>
    <s v="plays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d v="2015-03-27T15:24:52"/>
    <b v="0"/>
    <n v="94"/>
    <b v="1"/>
    <s v="theater/plays"/>
    <n v="1"/>
    <n v="63.829787234042556"/>
    <x v="1"/>
    <s v="plays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d v="2015-03-31T22:59:00"/>
    <b v="0"/>
    <n v="14"/>
    <b v="1"/>
    <s v="theater/plays"/>
    <n v="1.24"/>
    <n v="8.8571428571428577"/>
    <x v="1"/>
    <s v="plays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d v="2015-06-13T01:43:00"/>
    <b v="0"/>
    <n v="15"/>
    <b v="1"/>
    <s v="theater/plays"/>
    <n v="1.1692307692307693"/>
    <n v="50.666666666666664"/>
    <x v="1"/>
    <s v="plays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d v="2015-12-04T19:01:26"/>
    <b v="0"/>
    <n v="51"/>
    <b v="1"/>
    <s v="theater/plays"/>
    <n v="1.0333333333333334"/>
    <n v="60.784313725490193"/>
    <x v="1"/>
    <s v="plays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d v="2015-07-10T07:00:00"/>
    <b v="0"/>
    <n v="19"/>
    <b v="1"/>
    <s v="theater/plays"/>
    <n v="1.0774999999999999"/>
    <n v="113.42105263157895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d v="2016-06-03T16:30:00"/>
    <b v="0"/>
    <n v="23"/>
    <b v="1"/>
    <s v="theater/plays"/>
    <n v="1.2024999999999999"/>
    <n v="104.56521739130434"/>
    <x v="1"/>
    <s v="plays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d v="2015-10-02T23:00:00"/>
    <b v="0"/>
    <n v="97"/>
    <b v="1"/>
    <s v="theater/plays"/>
    <n v="1.0037894736842106"/>
    <n v="98.30927835051547"/>
    <x v="1"/>
    <s v="plays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d v="2016-06-02T10:25:18"/>
    <b v="0"/>
    <n v="76"/>
    <b v="1"/>
    <s v="theater/plays"/>
    <n v="1.0651999999999999"/>
    <n v="35.039473684210527"/>
    <x v="1"/>
    <s v="plays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d v="2014-05-12T03:59:00"/>
    <b v="0"/>
    <n v="11"/>
    <b v="1"/>
    <s v="theater/plays"/>
    <n v="1"/>
    <n v="272.72727272727275"/>
    <x v="1"/>
    <s v="plays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d v="2015-07-16T19:47:50"/>
    <b v="0"/>
    <n v="52"/>
    <b v="1"/>
    <s v="theater/plays"/>
    <n v="1.1066666666666667"/>
    <n v="63.846153846153847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d v="2014-11-23T22:00:00"/>
    <b v="0"/>
    <n v="95"/>
    <b v="1"/>
    <s v="theater/plays"/>
    <n v="1.1471959999999999"/>
    <n v="30.189368421052631"/>
    <x v="1"/>
    <s v="plays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d v="2015-10-11T02:00:00"/>
    <b v="0"/>
    <n v="35"/>
    <b v="1"/>
    <s v="theater/plays"/>
    <n v="1.0825925925925926"/>
    <n v="83.51428571428572"/>
    <x v="1"/>
    <s v="plays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d v="2015-01-30T23:02:10"/>
    <b v="0"/>
    <n v="21"/>
    <b v="1"/>
    <s v="theater/plays"/>
    <n v="1.7"/>
    <n v="64.761904761904759"/>
    <x v="1"/>
    <s v="plays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d v="2015-12-05T00:00:00"/>
    <b v="0"/>
    <n v="93"/>
    <b v="1"/>
    <s v="theater/plays"/>
    <n v="1.8709899999999999"/>
    <n v="20.118172043010752"/>
    <x v="1"/>
    <s v="plays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d v="2017-02-18T04:59:00"/>
    <b v="0"/>
    <n v="11"/>
    <b v="1"/>
    <s v="theater/plays"/>
    <n v="1.0777777777777777"/>
    <n v="44.090909090909093"/>
    <x v="1"/>
    <s v="plays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d v="2015-12-09T22:48:04"/>
    <b v="0"/>
    <n v="21"/>
    <b v="1"/>
    <s v="theater/plays"/>
    <n v="1"/>
    <n v="40.476190476190474"/>
    <x v="1"/>
    <s v="plays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d v="2014-08-13T22:00:00"/>
    <b v="0"/>
    <n v="54"/>
    <b v="1"/>
    <s v="theater/plays"/>
    <n v="1.2024999999999999"/>
    <n v="44.537037037037038"/>
    <x v="1"/>
    <s v="plays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d v="2014-08-25T04:59:00"/>
    <b v="0"/>
    <n v="31"/>
    <b v="1"/>
    <s v="theater/plays"/>
    <n v="1.1142857142857143"/>
    <n v="125.80645161290323"/>
    <x v="1"/>
    <s v="plays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d v="2015-03-18T17:00:00"/>
    <b v="0"/>
    <n v="132"/>
    <b v="1"/>
    <s v="theater/plays"/>
    <n v="1.04"/>
    <n v="19.696969696969695"/>
    <x v="1"/>
    <s v="plays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d v="2015-12-13T18:44:57"/>
    <b v="0"/>
    <n v="1"/>
    <b v="0"/>
    <s v="theater/plays"/>
    <n v="0.01"/>
    <n v="10"/>
    <x v="1"/>
    <s v="plays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d v="2014-06-21T11:00:00"/>
    <b v="0"/>
    <n v="0"/>
    <b v="0"/>
    <s v="theater/plays"/>
    <n v="0"/>
    <e v="#DIV/0!"/>
    <x v="1"/>
    <s v="plays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d v="2016-06-13T04:00:00"/>
    <b v="0"/>
    <n v="0"/>
    <b v="0"/>
    <s v="theater/plays"/>
    <n v="0"/>
    <e v="#DIV/0!"/>
    <x v="1"/>
    <s v="plays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d v="2017-01-04T13:06:20"/>
    <b v="0"/>
    <n v="1"/>
    <b v="0"/>
    <s v="theater/plays"/>
    <n v="5.4545454545454543E-2"/>
    <n v="30"/>
    <x v="1"/>
    <s v="plays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d v="2015-06-08T00:23:53"/>
    <b v="0"/>
    <n v="39"/>
    <b v="0"/>
    <s v="theater/plays"/>
    <n v="0.31546666666666667"/>
    <n v="60.666666666666664"/>
    <x v="1"/>
    <s v="plays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d v="2015-05-29T16:36:34"/>
    <b v="0"/>
    <n v="0"/>
    <b v="0"/>
    <s v="theater/plays"/>
    <n v="0"/>
    <e v="#DIV/0!"/>
    <x v="1"/>
    <s v="plays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d v="2016-05-23T19:21:05"/>
    <b v="0"/>
    <n v="0"/>
    <b v="0"/>
    <s v="theater/plays"/>
    <n v="0"/>
    <e v="#DIV/0!"/>
    <x v="1"/>
    <s v="plays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d v="2015-05-29T15:34:19"/>
    <b v="0"/>
    <n v="3"/>
    <b v="0"/>
    <s v="theater/plays"/>
    <n v="2E-3"/>
    <n v="23.333333333333332"/>
    <x v="1"/>
    <s v="plays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d v="2016-04-23T10:16:40"/>
    <b v="0"/>
    <n v="1"/>
    <b v="0"/>
    <s v="theater/plays"/>
    <n v="0.01"/>
    <n v="5"/>
    <x v="1"/>
    <s v="plays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d v="2014-09-06T00:10:11"/>
    <b v="0"/>
    <n v="13"/>
    <b v="0"/>
    <s v="theater/plays"/>
    <n v="3.8875E-2"/>
    <n v="23.923076923076923"/>
    <x v="1"/>
    <s v="plays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d v="2016-01-29T23:17:00"/>
    <b v="0"/>
    <n v="0"/>
    <b v="0"/>
    <s v="theater/plays"/>
    <n v="0"/>
    <e v="#DIV/0!"/>
    <x v="1"/>
    <s v="plays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d v="2014-06-21T01:05:03"/>
    <b v="0"/>
    <n v="6"/>
    <b v="0"/>
    <s v="theater/plays"/>
    <n v="1.9E-2"/>
    <n v="15.833333333333334"/>
    <x v="1"/>
    <s v="plays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d v="2014-09-14T04:34:57"/>
    <b v="0"/>
    <n v="0"/>
    <b v="0"/>
    <s v="theater/plays"/>
    <n v="0"/>
    <e v="#DIV/0!"/>
    <x v="1"/>
    <s v="plays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d v="2015-05-07T17:11:59"/>
    <b v="0"/>
    <n v="14"/>
    <b v="0"/>
    <s v="theater/plays"/>
    <n v="0.41699999999999998"/>
    <n v="29.785714285714285"/>
    <x v="1"/>
    <s v="plays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d v="2016-01-29T23:34:00"/>
    <b v="0"/>
    <n v="5"/>
    <b v="0"/>
    <s v="theater/plays"/>
    <n v="0.5"/>
    <n v="60"/>
    <x v="1"/>
    <s v="plays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d v="2015-08-08T21:34:00"/>
    <b v="0"/>
    <n v="6"/>
    <b v="0"/>
    <s v="theater/plays"/>
    <n v="4.8666666666666664E-2"/>
    <n v="24.333333333333332"/>
    <x v="1"/>
    <s v="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6-12-22T22:04:55"/>
    <d v="2017-02-20T18:00:00"/>
    <b v="0"/>
    <n v="15"/>
    <b v="0"/>
    <s v="theater/plays"/>
    <n v="0.19736842105263158"/>
    <n v="500"/>
    <x v="1"/>
    <s v="plays"/>
    <x v="1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1-11T13:04:55"/>
    <d v="2014-12-05T11:28:00"/>
    <b v="0"/>
    <n v="0"/>
    <b v="0"/>
    <s v="theater/plays"/>
    <n v="0"/>
    <e v="#DIV/0!"/>
    <x v="1"/>
    <s v="plays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d v="2015-10-16T08:41:44"/>
    <b v="0"/>
    <n v="1"/>
    <b v="0"/>
    <s v="theater/plays"/>
    <n v="1.7500000000000002E-2"/>
    <n v="35"/>
    <x v="1"/>
    <s v="plays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d v="2016-06-19T19:12:56"/>
    <b v="0"/>
    <n v="9"/>
    <b v="0"/>
    <s v="theater/plays"/>
    <n v="6.6500000000000004E-2"/>
    <n v="29.555555555555557"/>
    <x v="1"/>
    <s v="plays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d v="2015-09-24T14:10:48"/>
    <b v="0"/>
    <n v="3"/>
    <b v="0"/>
    <s v="theater/plays"/>
    <n v="0.32"/>
    <n v="26.666666666666668"/>
    <x v="1"/>
    <s v="plays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d v="2014-06-24T18:57:09"/>
    <b v="0"/>
    <n v="3"/>
    <b v="0"/>
    <s v="theater/plays"/>
    <n v="4.3307086614173228E-3"/>
    <n v="18.333333333333332"/>
    <x v="1"/>
    <s v="plays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d v="2014-09-09T16:12:03"/>
    <b v="0"/>
    <n v="1"/>
    <b v="0"/>
    <s v="theater/plays"/>
    <n v="4.0000000000000002E-4"/>
    <n v="20"/>
    <x v="1"/>
    <s v="plays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d v="2015-07-17T13:18:00"/>
    <b v="0"/>
    <n v="3"/>
    <b v="0"/>
    <s v="theater/plays"/>
    <n v="1.6E-2"/>
    <n v="13.333333333333334"/>
    <x v="1"/>
    <s v="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d v="2015-01-06T02:44:19"/>
    <b v="0"/>
    <n v="0"/>
    <b v="0"/>
    <s v="theater/plays"/>
    <n v="0"/>
    <e v="#DIV/0!"/>
    <x v="1"/>
    <s v="plays"/>
    <x v="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d v="2016-10-14T22:00:00"/>
    <b v="0"/>
    <n v="2"/>
    <b v="0"/>
    <s v="theater/plays"/>
    <n v="8.9999999999999993E-3"/>
    <n v="22.5"/>
    <x v="1"/>
    <s v="plays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d v="2016-07-04T04:00:00"/>
    <b v="0"/>
    <n v="10"/>
    <b v="0"/>
    <s v="theater/plays"/>
    <n v="0.2016"/>
    <n v="50.4"/>
    <x v="1"/>
    <s v="plays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d v="2016-10-05T19:50:54"/>
    <b v="0"/>
    <n v="60"/>
    <b v="0"/>
    <s v="theater/plays"/>
    <n v="0.42011733333333334"/>
    <n v="105.02933333333334"/>
    <x v="1"/>
    <s v="plays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d v="2016-07-19T14:14:41"/>
    <b v="0"/>
    <n v="5"/>
    <b v="0"/>
    <s v="theater/plays"/>
    <n v="8.8500000000000002E-3"/>
    <n v="35.4"/>
    <x v="1"/>
    <s v="plays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d v="2014-05-17T04:32:45"/>
    <b v="0"/>
    <n v="9"/>
    <b v="0"/>
    <s v="theater/plays"/>
    <n v="0.15"/>
    <n v="83.333333333333329"/>
    <x v="1"/>
    <s v="plays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d v="2014-12-21T17:43:33"/>
    <b v="0"/>
    <n v="13"/>
    <b v="0"/>
    <s v="theater/plays"/>
    <n v="4.6699999999999998E-2"/>
    <n v="35.92307692307692"/>
    <x v="1"/>
    <s v="plays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d v="2015-06-20T02:47:18"/>
    <b v="0"/>
    <n v="0"/>
    <b v="0"/>
    <s v="theater/plays"/>
    <n v="0"/>
    <e v="#DIV/0!"/>
    <x v="1"/>
    <s v="plays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d v="2015-01-28T19:37:11"/>
    <b v="0"/>
    <n v="8"/>
    <b v="0"/>
    <s v="theater/plays"/>
    <n v="0.38119999999999998"/>
    <n v="119.125"/>
    <x v="1"/>
    <s v="plays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d v="2017-01-17T20:16:26"/>
    <b v="0"/>
    <n v="3"/>
    <b v="0"/>
    <s v="theater/plays"/>
    <n v="5.4199999999999998E-2"/>
    <n v="90.333333333333329"/>
    <x v="1"/>
    <s v="plays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d v="2016-05-05T03:04:53"/>
    <b v="0"/>
    <n v="3"/>
    <b v="0"/>
    <s v="theater/plays"/>
    <n v="3.5E-4"/>
    <n v="2.3333333333333335"/>
    <x v="1"/>
    <s v="plays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d v="2015-07-16T17:51:19"/>
    <b v="0"/>
    <n v="0"/>
    <b v="0"/>
    <s v="theater/plays"/>
    <n v="0"/>
    <e v="#DIV/0!"/>
    <x v="1"/>
    <s v="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0-29T22:55:24"/>
    <d v="2016-11-30T17:00:00"/>
    <b v="0"/>
    <n v="6"/>
    <b v="0"/>
    <s v="theater/plays"/>
    <n v="0.10833333333333334"/>
    <n v="108.33333333333333"/>
    <x v="1"/>
    <s v="plays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d v="2015-07-03T14:46:35"/>
    <b v="0"/>
    <n v="4"/>
    <b v="0"/>
    <s v="theater/plays"/>
    <n v="2.1000000000000001E-2"/>
    <n v="15.75"/>
    <x v="1"/>
    <s v="plays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d v="2016-01-20T17:24:21"/>
    <b v="0"/>
    <n v="1"/>
    <b v="0"/>
    <s v="theater/plays"/>
    <n v="2.5892857142857141E-3"/>
    <n v="29"/>
    <x v="1"/>
    <s v="plays"/>
    <x v="1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d v="2015-08-20T17:05:00"/>
    <b v="0"/>
    <n v="29"/>
    <b v="0"/>
    <s v="theater/plays"/>
    <n v="0.23333333333333334"/>
    <n v="96.551724137931032"/>
    <x v="1"/>
    <s v="plays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d v="2014-12-03T15:20:36"/>
    <b v="0"/>
    <n v="0"/>
    <b v="0"/>
    <s v="theater/plays"/>
    <n v="0"/>
    <e v="#DIV/0!"/>
    <x v="1"/>
    <s v="plays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d v="2016-05-01T14:18:38"/>
    <b v="0"/>
    <n v="4"/>
    <b v="0"/>
    <s v="theater/plays"/>
    <n v="0.33600000000000002"/>
    <n v="63"/>
    <x v="1"/>
    <s v="plays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d v="2016-02-06T04:59:00"/>
    <b v="0"/>
    <n v="5"/>
    <b v="0"/>
    <s v="theater/plays"/>
    <n v="0.1908"/>
    <n v="381.6"/>
    <x v="1"/>
    <s v="plays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d v="2014-12-05T17:27:15"/>
    <b v="0"/>
    <n v="4"/>
    <b v="0"/>
    <s v="theater/plays"/>
    <n v="4.1111111111111114E-3"/>
    <n v="46.25"/>
    <x v="1"/>
    <s v="plays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d v="2015-03-14T00:50:01"/>
    <b v="0"/>
    <n v="5"/>
    <b v="0"/>
    <s v="theater/plays"/>
    <n v="0.32500000000000001"/>
    <n v="26"/>
    <x v="1"/>
    <s v="plays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d v="2015-09-19T03:59:00"/>
    <b v="0"/>
    <n v="1"/>
    <b v="0"/>
    <s v="theater/plays"/>
    <n v="0.05"/>
    <n v="10"/>
    <x v="1"/>
    <s v="plays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d v="2015-01-11T10:15:24"/>
    <b v="0"/>
    <n v="1"/>
    <b v="0"/>
    <s v="theater/plays"/>
    <n v="1.6666666666666668E-3"/>
    <n v="5"/>
    <x v="1"/>
    <s v="plays"/>
    <x v="1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d v="2014-10-18T04:59:00"/>
    <b v="0"/>
    <n v="0"/>
    <b v="0"/>
    <s v="theater/plays"/>
    <n v="0"/>
    <e v="#DIV/0!"/>
    <x v="1"/>
    <s v="plays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d v="2014-08-29T20:43:05"/>
    <b v="0"/>
    <n v="14"/>
    <b v="0"/>
    <s v="theater/plays"/>
    <n v="0.38066666666666665"/>
    <n v="81.571428571428569"/>
    <x v="1"/>
    <s v="plays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d v="2014-08-09T03:00:00"/>
    <b v="0"/>
    <n v="3"/>
    <b v="0"/>
    <s v="theater/plays"/>
    <n v="1.0500000000000001E-2"/>
    <n v="7"/>
    <x v="1"/>
    <s v="plays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d v="2016-04-15T20:12:08"/>
    <b v="0"/>
    <n v="10"/>
    <b v="0"/>
    <s v="theater/plays"/>
    <n v="2.7300000000000001E-2"/>
    <n v="27.3"/>
    <x v="1"/>
    <s v="plays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d v="2014-08-25T21:00:00"/>
    <b v="0"/>
    <n v="17"/>
    <b v="0"/>
    <s v="theater/plays"/>
    <n v="9.0909090909090912E-2"/>
    <n v="29.411764705882351"/>
    <x v="1"/>
    <s v="plays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d v="2015-01-09T02:00:00"/>
    <b v="0"/>
    <n v="2"/>
    <b v="0"/>
    <s v="theater/plays"/>
    <n v="5.0000000000000001E-3"/>
    <n v="12.5"/>
    <x v="1"/>
    <s v="plays"/>
    <x v="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d v="2015-04-03T22:40:15"/>
    <b v="0"/>
    <n v="0"/>
    <b v="0"/>
    <s v="theater/plays"/>
    <n v="0"/>
    <e v="#DIV/0!"/>
    <x v="1"/>
    <s v="plays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d v="2014-06-22T21:00:00"/>
    <b v="0"/>
    <n v="4"/>
    <b v="0"/>
    <s v="theater/plays"/>
    <n v="4.5999999999999999E-2"/>
    <n v="5.75"/>
    <x v="1"/>
    <s v="plays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1-27T21:48:41"/>
    <d v="2016-12-12T06:00:00"/>
    <b v="0"/>
    <n v="12"/>
    <b v="0"/>
    <s v="theater/plays"/>
    <n v="0.20833333333333334"/>
    <n v="52.083333333333336"/>
    <x v="1"/>
    <s v="plays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d v="2015-10-11T15:29:05"/>
    <b v="0"/>
    <n v="3"/>
    <b v="0"/>
    <s v="theater/plays"/>
    <n v="4.583333333333333E-2"/>
    <n v="183.33333333333334"/>
    <x v="1"/>
    <s v="plays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d v="2015-10-31T15:57:33"/>
    <b v="0"/>
    <n v="12"/>
    <b v="0"/>
    <s v="theater/plays"/>
    <n v="4.2133333333333335E-2"/>
    <n v="26.333333333333332"/>
    <x v="1"/>
    <s v="plays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d v="2016-07-24T01:52:38"/>
    <b v="0"/>
    <n v="0"/>
    <b v="0"/>
    <s v="theater/plays"/>
    <n v="0"/>
    <e v="#DIV/0!"/>
    <x v="1"/>
    <s v="plays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d v="2014-08-09T05:37:12"/>
    <b v="0"/>
    <n v="7"/>
    <b v="0"/>
    <s v="theater/plays"/>
    <n v="0.61909090909090914"/>
    <n v="486.42857142857144"/>
    <x v="1"/>
    <s v="plays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d v="2015-02-07T21:42:19"/>
    <b v="0"/>
    <n v="2"/>
    <b v="0"/>
    <s v="theater/plays"/>
    <n v="8.0000000000000002E-3"/>
    <n v="3"/>
    <x v="1"/>
    <s v="plays"/>
    <x v="1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d v="2015-08-24T10:33:16"/>
    <b v="0"/>
    <n v="1"/>
    <b v="0"/>
    <s v="theater/plays"/>
    <n v="1.6666666666666666E-4"/>
    <n v="25"/>
    <x v="1"/>
    <s v="plays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d v="2015-09-09T04:00:18"/>
    <b v="0"/>
    <n v="4"/>
    <b v="0"/>
    <s v="theater/plays"/>
    <n v="7.7999999999999996E-3"/>
    <n v="9.75"/>
    <x v="1"/>
    <s v="plays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d v="2014-11-09T12:00:00"/>
    <b v="0"/>
    <n v="4"/>
    <b v="0"/>
    <s v="theater/plays"/>
    <n v="0.05"/>
    <n v="18.75"/>
    <x v="1"/>
    <s v="plays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d v="2016-09-07T01:21:53"/>
    <b v="0"/>
    <n v="17"/>
    <b v="0"/>
    <s v="theater/plays"/>
    <n v="0.17771428571428571"/>
    <n v="36.588235294117645"/>
    <x v="1"/>
    <s v="plays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d v="2015-08-01T01:00:00"/>
    <b v="0"/>
    <n v="7"/>
    <b v="0"/>
    <s v="theater/plays"/>
    <n v="9.4166666666666662E-2"/>
    <n v="80.714285714285708"/>
    <x v="1"/>
    <s v="plays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d v="2016-05-14T21:03:57"/>
    <b v="0"/>
    <n v="2"/>
    <b v="0"/>
    <s v="theater/plays"/>
    <n v="8.0000000000000004E-4"/>
    <n v="1"/>
    <x v="1"/>
    <s v="plays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5-09T17:33:39"/>
    <d v="2016-06-08T17:33:39"/>
    <b v="0"/>
    <n v="5"/>
    <b v="0"/>
    <s v="theater/plays"/>
    <n v="2.75E-2"/>
    <n v="52.8"/>
    <x v="1"/>
    <s v="plays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d v="2014-11-25T19:46:00"/>
    <b v="0"/>
    <n v="1"/>
    <b v="0"/>
    <s v="theater/plays"/>
    <n v="1.1111111111111112E-4"/>
    <n v="20"/>
    <x v="1"/>
    <s v="plays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d v="2015-06-12T20:11:27"/>
    <b v="0"/>
    <n v="1"/>
    <b v="0"/>
    <s v="theater/plays"/>
    <n v="3.3333333333333335E-5"/>
    <n v="1"/>
    <x v="1"/>
    <s v="plays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d v="2015-06-27T18:27:06"/>
    <b v="0"/>
    <n v="14"/>
    <b v="0"/>
    <s v="theater/plays"/>
    <n v="0.36499999999999999"/>
    <n v="46.928571428571431"/>
    <x v="1"/>
    <s v="plays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d v="2016-01-15T03:09:34"/>
    <b v="0"/>
    <n v="26"/>
    <b v="0"/>
    <s v="theater/plays"/>
    <n v="0.14058171745152354"/>
    <n v="78.07692307692308"/>
    <x v="1"/>
    <s v="plays"/>
    <x v="1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d v="2014-09-06T22:08:59"/>
    <b v="0"/>
    <n v="2"/>
    <b v="0"/>
    <s v="theater/plays"/>
    <n v="2.0000000000000001E-4"/>
    <n v="1"/>
    <x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d v="2015-03-14T20:46:34"/>
    <b v="0"/>
    <n v="1"/>
    <b v="0"/>
    <s v="theater/plays"/>
    <n v="4.0000000000000003E-5"/>
    <n v="1"/>
    <x v="1"/>
    <s v="plays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d v="2016-03-16T08:33:10"/>
    <b v="0"/>
    <n v="3"/>
    <b v="0"/>
    <s v="theater/plays"/>
    <n v="0.61099999999999999"/>
    <n v="203.66666666666666"/>
    <x v="1"/>
    <s v="plays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d v="2014-05-19T11:26:29"/>
    <b v="0"/>
    <n v="7"/>
    <b v="0"/>
    <s v="theater/plays"/>
    <n v="7.8378378378378383E-2"/>
    <n v="20.714285714285715"/>
    <x v="1"/>
    <s v="plays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d v="2015-09-16T05:37:27"/>
    <b v="0"/>
    <n v="9"/>
    <b v="0"/>
    <s v="theater/plays"/>
    <n v="0.2185"/>
    <n v="48.555555555555557"/>
    <x v="1"/>
    <s v="plays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d v="2015-10-29T15:06:47"/>
    <b v="0"/>
    <n v="20"/>
    <b v="0"/>
    <s v="theater/plays"/>
    <n v="0.27239999999999998"/>
    <n v="68.099999999999994"/>
    <x v="1"/>
    <s v="plays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d v="2014-08-05T14:52:09"/>
    <b v="0"/>
    <n v="6"/>
    <b v="0"/>
    <s v="theater/plays"/>
    <n v="8.5000000000000006E-2"/>
    <n v="8.5"/>
    <x v="1"/>
    <s v="plays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d v="2015-03-25T18:01:10"/>
    <b v="0"/>
    <n v="13"/>
    <b v="0"/>
    <s v="theater/plays"/>
    <n v="0.26840000000000003"/>
    <n v="51.615384615384613"/>
    <x v="1"/>
    <s v="plays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d v="2014-09-25T21:16:44"/>
    <b v="0"/>
    <n v="3"/>
    <b v="1"/>
    <s v="theater/musical"/>
    <n v="1.29"/>
    <n v="43"/>
    <x v="1"/>
    <s v="musical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d v="2015-05-18T20:58:47"/>
    <b v="0"/>
    <n v="6"/>
    <b v="1"/>
    <s v="theater/musical"/>
    <n v="1"/>
    <n v="83.333333333333329"/>
    <x v="1"/>
    <s v="musical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d v="2015-01-24T03:00:00"/>
    <b v="0"/>
    <n v="10"/>
    <b v="1"/>
    <s v="theater/musical"/>
    <n v="1"/>
    <n v="30"/>
    <x v="1"/>
    <s v="musical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d v="2015-05-09T03:59:00"/>
    <b v="0"/>
    <n v="147"/>
    <b v="1"/>
    <s v="theater/musical"/>
    <n v="1.032"/>
    <n v="175.51020408163265"/>
    <x v="1"/>
    <s v="musical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d v="2014-09-11T14:01:08"/>
    <b v="0"/>
    <n v="199"/>
    <b v="1"/>
    <s v="theater/musical"/>
    <n v="1.0244597777777777"/>
    <n v="231.66175879396985"/>
    <x v="1"/>
    <s v="musical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d v="2015-02-23T18:22:59"/>
    <b v="0"/>
    <n v="50"/>
    <b v="1"/>
    <s v="theater/musical"/>
    <n v="1.25"/>
    <n v="75"/>
    <x v="1"/>
    <s v="musical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d v="2014-07-15T05:00:00"/>
    <b v="0"/>
    <n v="21"/>
    <b v="1"/>
    <s v="theater/musical"/>
    <n v="1.3083333333333333"/>
    <n v="112.14285714285714"/>
    <x v="1"/>
    <s v="musical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d v="2016-03-04T23:57:26"/>
    <b v="0"/>
    <n v="24"/>
    <b v="1"/>
    <s v="theater/musical"/>
    <n v="1"/>
    <n v="41.666666666666664"/>
    <x v="1"/>
    <s v="musical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d v="2014-05-25T13:32:38"/>
    <b v="0"/>
    <n v="32"/>
    <b v="1"/>
    <s v="theater/musical"/>
    <n v="1.02069375"/>
    <n v="255.17343750000001"/>
    <x v="1"/>
    <s v="musical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d v="2015-05-07T14:01:04"/>
    <b v="0"/>
    <n v="62"/>
    <b v="1"/>
    <s v="theater/musical"/>
    <n v="1.0092000000000001"/>
    <n v="162.7741935483871"/>
    <x v="1"/>
    <s v="musical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d v="2014-09-15T06:08:00"/>
    <b v="0"/>
    <n v="9"/>
    <b v="1"/>
    <s v="theater/musical"/>
    <n v="1.06"/>
    <n v="88.333333333333329"/>
    <x v="1"/>
    <s v="musical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d v="2015-02-21T11:00:00"/>
    <b v="0"/>
    <n v="38"/>
    <b v="1"/>
    <s v="theater/musical"/>
    <n v="1.0509677419354839"/>
    <n v="85.736842105263165"/>
    <x v="1"/>
    <s v="musical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d v="2016-06-04T22:57:33"/>
    <b v="0"/>
    <n v="54"/>
    <b v="1"/>
    <s v="theater/musical"/>
    <n v="1.0276000000000001"/>
    <n v="47.574074074074076"/>
    <x v="1"/>
    <s v="musical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d v="2014-06-15T15:16:04"/>
    <b v="0"/>
    <n v="37"/>
    <b v="1"/>
    <s v="theater/musical"/>
    <n v="1.08"/>
    <n v="72.972972972972968"/>
    <x v="1"/>
    <s v="musical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d v="2016-08-29T17:00:00"/>
    <b v="0"/>
    <n v="39"/>
    <b v="1"/>
    <s v="theater/musical"/>
    <n v="1.0088571428571429"/>
    <n v="90.538461538461533"/>
    <x v="1"/>
    <s v="musical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d v="2014-10-13T04:59:00"/>
    <b v="0"/>
    <n v="34"/>
    <b v="1"/>
    <s v="theater/musical"/>
    <n v="1.28"/>
    <n v="37.647058823529413"/>
    <x v="1"/>
    <s v="musical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d v="2014-07-13T10:58:33"/>
    <b v="0"/>
    <n v="55"/>
    <b v="1"/>
    <s v="theater/musical"/>
    <n v="1.3333333333333333"/>
    <n v="36.363636363636367"/>
    <x v="1"/>
    <s v="musical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d v="2015-01-30T16:53:34"/>
    <b v="0"/>
    <n v="32"/>
    <b v="1"/>
    <s v="theater/musical"/>
    <n v="1.0137499999999999"/>
    <n v="126.71875"/>
    <x v="1"/>
    <s v="musical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d v="2014-08-28T01:00:00"/>
    <b v="0"/>
    <n v="25"/>
    <b v="1"/>
    <s v="theater/musical"/>
    <n v="1.0287500000000001"/>
    <n v="329.2"/>
    <x v="1"/>
    <s v="musical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d v="2015-01-18T18:33:38"/>
    <b v="0"/>
    <n v="33"/>
    <b v="1"/>
    <s v="theater/musical"/>
    <n v="1.0724"/>
    <n v="81.242424242424249"/>
    <x v="1"/>
    <s v="musical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d v="2015-03-01T23:02:35"/>
    <b v="0"/>
    <n v="1"/>
    <b v="0"/>
    <s v="theater/spaces"/>
    <n v="4.0000000000000003E-5"/>
    <n v="1"/>
    <x v="1"/>
    <s v="spaces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d v="2015-12-16T20:18:00"/>
    <b v="0"/>
    <n v="202"/>
    <b v="0"/>
    <s v="theater/spaces"/>
    <n v="0.20424999999999999"/>
    <n v="202.22772277227722"/>
    <x v="1"/>
    <s v="spaces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d v="2015-04-13T03:06:20"/>
    <b v="0"/>
    <n v="0"/>
    <b v="0"/>
    <s v="theater/spaces"/>
    <n v="0"/>
    <e v="#DIV/0!"/>
    <x v="1"/>
    <s v="spaces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d v="2015-06-07T21:56:38"/>
    <b v="0"/>
    <n v="1"/>
    <b v="0"/>
    <s v="theater/spaces"/>
    <n v="0.01"/>
    <n v="100"/>
    <x v="1"/>
    <s v="spaces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d v="2015-05-24T03:21:00"/>
    <b v="0"/>
    <n v="0"/>
    <b v="0"/>
    <s v="theater/spaces"/>
    <n v="0"/>
    <e v="#DIV/0!"/>
    <x v="1"/>
    <s v="spaces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d v="2016-08-15T12:44:52"/>
    <b v="0"/>
    <n v="2"/>
    <b v="0"/>
    <s v="theater/spaces"/>
    <n v="1E-3"/>
    <n v="1"/>
    <x v="1"/>
    <s v="spaces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d v="2016-11-24T17:11:00"/>
    <b v="0"/>
    <n v="13"/>
    <b v="0"/>
    <s v="theater/spaces"/>
    <n v="4.2880000000000001E-2"/>
    <n v="82.461538461538467"/>
    <x v="1"/>
    <s v="spaces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d v="2015-06-02T15:34:53"/>
    <b v="0"/>
    <n v="9"/>
    <b v="0"/>
    <s v="theater/spaces"/>
    <n v="4.8000000000000001E-5"/>
    <n v="2.6666666666666665"/>
    <x v="1"/>
    <s v="spaces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d v="2015-11-19T20:45:17"/>
    <b v="0"/>
    <n v="2"/>
    <b v="0"/>
    <s v="theater/spaces"/>
    <n v="2.5000000000000001E-2"/>
    <n v="12.5"/>
    <x v="1"/>
    <s v="spaces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d v="2016-01-23T08:45:52"/>
    <b v="0"/>
    <n v="0"/>
    <b v="0"/>
    <s v="theater/spaces"/>
    <n v="0"/>
    <e v="#DIV/0!"/>
    <x v="1"/>
    <s v="spaces"/>
    <x v="1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08-21T19:16:13"/>
    <d v="2014-10-05T19:16:13"/>
    <b v="0"/>
    <n v="58"/>
    <b v="0"/>
    <s v="theater/spaces"/>
    <n v="2.1919999999999999E-2"/>
    <n v="18.896551724137932"/>
    <x v="1"/>
    <s v="spaces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d v="2016-10-17T04:00:00"/>
    <b v="0"/>
    <n v="8"/>
    <b v="0"/>
    <s v="theater/spaces"/>
    <n v="8.0250000000000002E-2"/>
    <n v="200.625"/>
    <x v="1"/>
    <s v="spaces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d v="2015-10-08T19:00:21"/>
    <b v="0"/>
    <n v="3"/>
    <b v="0"/>
    <s v="theater/spaces"/>
    <n v="1.5125E-3"/>
    <n v="201.66666666666666"/>
    <x v="1"/>
    <s v="spaces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d v="2017-03-16T13:00:03"/>
    <b v="0"/>
    <n v="0"/>
    <b v="0"/>
    <s v="theater/spaces"/>
    <n v="0"/>
    <e v="#DIV/0!"/>
    <x v="1"/>
    <s v="spaces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d v="2015-06-16T17:47:29"/>
    <b v="0"/>
    <n v="11"/>
    <b v="0"/>
    <s v="theater/spaces"/>
    <n v="0.59583333333333333"/>
    <n v="65"/>
    <x v="1"/>
    <s v="spaces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d v="2016-05-04T23:00:50"/>
    <b v="0"/>
    <n v="20"/>
    <b v="0"/>
    <s v="theater/spaces"/>
    <n v="0.16734177215189874"/>
    <n v="66.099999999999994"/>
    <x v="1"/>
    <s v="spaces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d v="2015-03-27T23:16:12"/>
    <b v="0"/>
    <n v="3"/>
    <b v="0"/>
    <s v="theater/spaces"/>
    <n v="1.8666666666666668E-2"/>
    <n v="93.333333333333329"/>
    <x v="1"/>
    <s v="spaces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d v="2016-05-08T17:41:57"/>
    <b v="0"/>
    <n v="0"/>
    <b v="0"/>
    <s v="theater/spaces"/>
    <n v="0"/>
    <e v="#DIV/0!"/>
    <x v="1"/>
    <s v="spaces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d v="2016-06-07T00:12:05"/>
    <b v="0"/>
    <n v="0"/>
    <b v="0"/>
    <s v="theater/spaces"/>
    <n v="0"/>
    <e v="#DIV/0!"/>
    <x v="1"/>
    <s v="spaces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d v="2014-09-11T18:10:23"/>
    <b v="0"/>
    <n v="0"/>
    <b v="0"/>
    <s v="theater/spaces"/>
    <n v="0"/>
    <e v="#DIV/0!"/>
    <x v="1"/>
    <s v="spaces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d v="2015-03-26T04:00:00"/>
    <b v="0"/>
    <n v="108"/>
    <b v="1"/>
    <s v="theater/plays"/>
    <n v="1.0962000000000001"/>
    <n v="50.75"/>
    <x v="1"/>
    <s v="plays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d v="2015-03-01T06:59:00"/>
    <b v="0"/>
    <n v="20"/>
    <b v="1"/>
    <s v="theater/plays"/>
    <n v="1.218"/>
    <n v="60.9"/>
    <x v="1"/>
    <s v="plays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d v="2015-07-02T11:17:04"/>
    <b v="0"/>
    <n v="98"/>
    <b v="1"/>
    <s v="theater/plays"/>
    <n v="1.0685"/>
    <n v="109.03061224489795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d v="2014-08-06T21:32:00"/>
    <b v="0"/>
    <n v="196"/>
    <b v="1"/>
    <s v="theater/plays"/>
    <n v="1.0071379999999999"/>
    <n v="25.69229591836734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d v="2015-07-07T17:30:33"/>
    <b v="0"/>
    <n v="39"/>
    <b v="1"/>
    <s v="theater/plays"/>
    <n v="1.0900000000000001"/>
    <n v="41.92307692307692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d v="2015-09-16T17:43:32"/>
    <b v="0"/>
    <n v="128"/>
    <b v="1"/>
    <s v="theater/plays"/>
    <n v="1.1363000000000001"/>
    <n v="88.7734375"/>
    <x v="1"/>
    <s v="plays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d v="2015-03-09T03:44:52"/>
    <b v="0"/>
    <n v="71"/>
    <b v="1"/>
    <s v="theater/plays"/>
    <n v="1.1392"/>
    <n v="80.225352112676063"/>
    <x v="1"/>
    <s v="plays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d v="2016-08-17T03:59:00"/>
    <b v="0"/>
    <n v="47"/>
    <b v="1"/>
    <s v="theater/plays"/>
    <n v="1.06"/>
    <n v="78.936170212765958"/>
    <x v="1"/>
    <s v="plays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d v="2015-05-03T22:51:00"/>
    <b v="0"/>
    <n v="17"/>
    <b v="1"/>
    <s v="theater/plays"/>
    <n v="1.625"/>
    <n v="95.588235294117652"/>
    <x v="1"/>
    <s v="plays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d v="2014-07-18T16:04:11"/>
    <b v="0"/>
    <n v="91"/>
    <b v="1"/>
    <s v="theater/plays"/>
    <n v="1.06"/>
    <n v="69.890109890109883"/>
    <x v="1"/>
    <s v="plays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d v="2014-08-31T15:47:58"/>
    <b v="0"/>
    <n v="43"/>
    <b v="1"/>
    <s v="theater/plays"/>
    <n v="1.0015624999999999"/>
    <n v="74.534883720930239"/>
    <x v="1"/>
    <s v="plays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d v="2016-12-05T01:00:00"/>
    <b v="0"/>
    <n v="17"/>
    <b v="1"/>
    <s v="theater/plays"/>
    <n v="1.0535000000000001"/>
    <n v="123.94117647058823"/>
    <x v="1"/>
    <s v="plays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d v="2016-01-01T04:00:00"/>
    <b v="0"/>
    <n v="33"/>
    <b v="1"/>
    <s v="theater/plays"/>
    <n v="1.748"/>
    <n v="264.84848484848487"/>
    <x v="1"/>
    <s v="plays"/>
    <x v="1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d v="2014-09-26T01:35:00"/>
    <b v="0"/>
    <n v="87"/>
    <b v="1"/>
    <s v="theater/plays"/>
    <n v="1.02"/>
    <n v="58.620689655172413"/>
    <x v="1"/>
    <s v="plays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d v="2014-11-27T03:00:00"/>
    <b v="0"/>
    <n v="113"/>
    <b v="1"/>
    <s v="theater/plays"/>
    <n v="1.00125"/>
    <n v="70.884955752212392"/>
    <x v="1"/>
    <s v="plays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d v="2016-03-13T12:00:00"/>
    <b v="0"/>
    <n v="14"/>
    <b v="1"/>
    <s v="theater/plays"/>
    <n v="1.7142857142857142"/>
    <n v="8.5714285714285712"/>
    <x v="1"/>
    <s v="plays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d v="2015-03-23T02:14:00"/>
    <b v="0"/>
    <n v="30"/>
    <b v="1"/>
    <s v="theater/plays"/>
    <n v="1.1356666666666666"/>
    <n v="113.56666666666666"/>
    <x v="1"/>
    <s v="plays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d v="2014-10-20T05:59:00"/>
    <b v="0"/>
    <n v="16"/>
    <b v="1"/>
    <s v="theater/plays"/>
    <n v="1.2946666666666666"/>
    <n v="60.6875"/>
    <x v="1"/>
    <s v="plays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d v="2015-01-06T06:00:00"/>
    <b v="0"/>
    <n v="46"/>
    <b v="1"/>
    <s v="theater/plays"/>
    <n v="1.014"/>
    <n v="110.21739130434783"/>
    <x v="1"/>
    <s v="plays"/>
    <x v="1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d v="2015-08-24T02:00:00"/>
    <b v="0"/>
    <n v="24"/>
    <b v="1"/>
    <s v="theater/plays"/>
    <n v="1.0916666666666666"/>
    <n v="136.45833333333334"/>
    <x v="1"/>
    <s v="plays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d v="2015-09-23T13:25:56"/>
    <b v="1"/>
    <n v="97"/>
    <b v="1"/>
    <s v="theater/spaces"/>
    <n v="1.28925"/>
    <n v="53.164948453608247"/>
    <x v="1"/>
    <s v="spaces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d v="2016-02-11T16:29:03"/>
    <b v="1"/>
    <n v="59"/>
    <b v="1"/>
    <s v="theater/spaces"/>
    <n v="1.0206"/>
    <n v="86.491525423728817"/>
    <x v="1"/>
    <s v="spaces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d v="2014-11-11T16:10:36"/>
    <b v="1"/>
    <n v="1095"/>
    <b v="1"/>
    <s v="theater/spaces"/>
    <n v="1.465395775862069"/>
    <n v="155.23827397260274"/>
    <x v="1"/>
    <s v="spaces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d v="2016-08-24T06:41:21"/>
    <b v="1"/>
    <n v="218"/>
    <b v="1"/>
    <s v="theater/spaces"/>
    <n v="1.00352"/>
    <n v="115.08256880733946"/>
    <x v="1"/>
    <s v="spaces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d v="2016-10-31T04:00:00"/>
    <b v="0"/>
    <n v="111"/>
    <b v="1"/>
    <s v="theater/spaces"/>
    <n v="1.2164999999999999"/>
    <n v="109.5945945945946"/>
    <x v="1"/>
    <s v="spaces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d v="2016-05-01T11:00:06"/>
    <b v="0"/>
    <n v="56"/>
    <b v="1"/>
    <s v="theater/spaces"/>
    <n v="1.0549999999999999"/>
    <n v="45.214285714285715"/>
    <x v="1"/>
    <s v="spaces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d v="2016-10-13T00:00:00"/>
    <b v="0"/>
    <n v="265"/>
    <b v="1"/>
    <s v="theater/spaces"/>
    <n v="1.1040080000000001"/>
    <n v="104.15169811320754"/>
    <x v="1"/>
    <s v="spaces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d v="2016-06-20T08:41:21"/>
    <b v="0"/>
    <n v="28"/>
    <b v="1"/>
    <s v="theater/spaces"/>
    <n v="1"/>
    <n v="35.714285714285715"/>
    <x v="1"/>
    <s v="spaces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d v="2015-12-21T04:59:00"/>
    <b v="0"/>
    <n v="364"/>
    <b v="1"/>
    <s v="theater/spaces"/>
    <n v="1.76535"/>
    <n v="96.997252747252745"/>
    <x v="1"/>
    <s v="spaces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d v="2016-01-07T13:47:00"/>
    <b v="0"/>
    <n v="27"/>
    <b v="1"/>
    <s v="theater/spaces"/>
    <n v="1"/>
    <n v="370.37037037037038"/>
    <x v="1"/>
    <s v="spaces"/>
    <x v="1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d v="2017-01-27T20:05:30"/>
    <b v="0"/>
    <n v="93"/>
    <b v="1"/>
    <s v="theater/spaces"/>
    <n v="1.0329411764705883"/>
    <n v="94.408602150537632"/>
    <x v="1"/>
    <s v="spaces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d v="2016-10-09T18:25:10"/>
    <b v="0"/>
    <n v="64"/>
    <b v="1"/>
    <s v="theater/spaces"/>
    <n v="1.0449999999999999"/>
    <n v="48.984375"/>
    <x v="1"/>
    <s v="spaces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d v="2016-02-20T20:07:47"/>
    <b v="0"/>
    <n v="22"/>
    <b v="1"/>
    <s v="theater/spaces"/>
    <n v="1.0029999999999999"/>
    <n v="45.590909090909093"/>
    <x v="1"/>
    <s v="spaces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d v="2014-10-03T11:29:32"/>
    <b v="0"/>
    <n v="59"/>
    <b v="1"/>
    <s v="theater/spaces"/>
    <n v="4.577466666666667"/>
    <n v="23.275254237288134"/>
    <x v="1"/>
    <s v="spaces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d v="2017-01-19T15:57:51"/>
    <b v="0"/>
    <n v="249"/>
    <b v="1"/>
    <s v="theater/spaces"/>
    <n v="1.0496000000000001"/>
    <n v="63.2289156626506"/>
    <x v="1"/>
    <s v="spaces"/>
    <x v="1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d v="2015-05-26T21:54:00"/>
    <b v="0"/>
    <n v="392"/>
    <b v="1"/>
    <s v="theater/spaces"/>
    <n v="1.7194285714285715"/>
    <n v="153.5204081632653"/>
    <x v="1"/>
    <s v="spaces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d v="2017-02-27T04:59:00"/>
    <b v="0"/>
    <n v="115"/>
    <b v="1"/>
    <s v="theater/spaces"/>
    <n v="1.0373000000000001"/>
    <n v="90.2"/>
    <x v="1"/>
    <s v="spaces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d v="2014-06-16T04:25:00"/>
    <b v="0"/>
    <n v="433"/>
    <b v="1"/>
    <s v="theater/spaces"/>
    <n v="1.0302899999999999"/>
    <n v="118.97113163972287"/>
    <x v="1"/>
    <s v="spaces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d v="2017-03-01T02:00:00"/>
    <b v="0"/>
    <n v="20"/>
    <b v="1"/>
    <s v="theater/spaces"/>
    <n v="1.1888888888888889"/>
    <n v="80.25"/>
    <x v="1"/>
    <s v="spaces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d v="2017-01-31T18:00:00"/>
    <b v="0"/>
    <n v="8"/>
    <b v="1"/>
    <s v="theater/spaces"/>
    <n v="1"/>
    <n v="62.5"/>
    <x v="1"/>
    <s v="spaces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d v="2016-07-13T21:29:42"/>
    <b v="0"/>
    <n v="175"/>
    <b v="1"/>
    <s v="theater/spaces"/>
    <n v="3.1869988910451896"/>
    <n v="131.37719999999999"/>
    <x v="1"/>
    <s v="spaces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d v="2012-12-26T20:04:12"/>
    <b v="0"/>
    <n v="104"/>
    <b v="1"/>
    <s v="theater/spaces"/>
    <n v="1.0850614285714286"/>
    <n v="73.032980769230775"/>
    <x v="1"/>
    <s v="spaces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d v="2016-03-01T05:59:00"/>
    <b v="0"/>
    <n v="17"/>
    <b v="1"/>
    <s v="theater/spaces"/>
    <n v="1.0116666666666667"/>
    <n v="178.52941176470588"/>
    <x v="1"/>
    <s v="spaces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d v="2014-11-15T22:08:44"/>
    <b v="0"/>
    <n v="277"/>
    <b v="1"/>
    <s v="theater/spaces"/>
    <n v="1.12815"/>
    <n v="162.90974729241879"/>
    <x v="1"/>
    <s v="spaces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d v="2014-10-06T16:11:45"/>
    <b v="0"/>
    <n v="118"/>
    <b v="1"/>
    <s v="theater/spaces"/>
    <n v="1.2049622641509434"/>
    <n v="108.24237288135593"/>
    <x v="1"/>
    <s v="spaces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d v="2014-12-14T18:09:51"/>
    <b v="0"/>
    <n v="97"/>
    <b v="1"/>
    <s v="theater/spaces"/>
    <n v="1.0774999999999999"/>
    <n v="88.865979381443296"/>
    <x v="1"/>
    <s v="spaces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d v="2015-04-25T05:11:23"/>
    <b v="0"/>
    <n v="20"/>
    <b v="1"/>
    <s v="theater/spaces"/>
    <n v="1.8"/>
    <n v="54"/>
    <x v="1"/>
    <s v="spaces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d v="2016-01-21T05:05:19"/>
    <b v="0"/>
    <n v="26"/>
    <b v="1"/>
    <s v="theater/spaces"/>
    <n v="1.0116666666666667"/>
    <n v="116.73076923076923"/>
    <x v="1"/>
    <s v="spaces"/>
    <x v="1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d v="2014-11-26T14:40:40"/>
    <b v="0"/>
    <n v="128"/>
    <b v="1"/>
    <s v="theater/spaces"/>
    <n v="1.19756"/>
    <n v="233.8984375"/>
    <x v="1"/>
    <s v="spaces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d v="2015-02-21T19:58:39"/>
    <b v="0"/>
    <n v="15"/>
    <b v="1"/>
    <s v="theater/spaces"/>
    <n v="1.58"/>
    <n v="158"/>
    <x v="1"/>
    <s v="spaces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d v="2015-12-23T22:59:00"/>
    <b v="0"/>
    <n v="25"/>
    <b v="1"/>
    <s v="theater/spaces"/>
    <n v="1.2366666666666666"/>
    <n v="14.84"/>
    <x v="1"/>
    <s v="spaces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d v="2015-02-10T16:52:10"/>
    <b v="0"/>
    <n v="55"/>
    <b v="1"/>
    <s v="theater/spaces"/>
    <n v="1.1712499999999999"/>
    <n v="85.181818181818187"/>
    <x v="1"/>
    <s v="spaces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d v="2015-06-21T20:04:09"/>
    <b v="0"/>
    <n v="107"/>
    <b v="1"/>
    <s v="theater/spaces"/>
    <n v="1.5696000000000001"/>
    <n v="146.69158878504672"/>
    <x v="1"/>
    <s v="spaces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d v="2014-11-05T05:00:00"/>
    <b v="0"/>
    <n v="557"/>
    <b v="1"/>
    <s v="theater/spaces"/>
    <n v="1.13104"/>
    <n v="50.764811490125673"/>
    <x v="1"/>
    <s v="spaces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d v="2014-06-11T04:00:00"/>
    <b v="0"/>
    <n v="40"/>
    <b v="1"/>
    <s v="theater/spaces"/>
    <n v="1.0317647058823529"/>
    <n v="87.7"/>
    <x v="1"/>
    <s v="spaces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d v="2014-07-18T13:09:12"/>
    <b v="0"/>
    <n v="36"/>
    <b v="1"/>
    <s v="theater/spaces"/>
    <n v="1.0261176470588236"/>
    <n v="242.27777777777777"/>
    <x v="1"/>
    <s v="spaces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d v="2014-08-20T20:24:03"/>
    <b v="0"/>
    <n v="159"/>
    <b v="1"/>
    <s v="theater/spaces"/>
    <n v="1.0584090909090909"/>
    <n v="146.44654088050314"/>
    <x v="1"/>
    <s v="spaces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d v="2015-07-20T22:00:00"/>
    <b v="0"/>
    <n v="41"/>
    <b v="1"/>
    <s v="theater/spaces"/>
    <n v="1.0071428571428571"/>
    <n v="103.17073170731707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d v="2014-05-27T03:00:00"/>
    <b v="0"/>
    <n v="226"/>
    <b v="1"/>
    <s v="theater/spaces"/>
    <n v="1.2123333333333333"/>
    <n v="80.464601769911511"/>
    <x v="1"/>
    <s v="spaces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d v="2015-08-14T20:18:53"/>
    <b v="0"/>
    <n v="30"/>
    <b v="1"/>
    <s v="theater/spaces"/>
    <n v="1.0057142857142858"/>
    <n v="234.66666666666666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d v="2016-11-22T05:59:00"/>
    <b v="0"/>
    <n v="103"/>
    <b v="1"/>
    <s v="theater/spaces"/>
    <n v="1.1602222222222223"/>
    <n v="50.689320388349515"/>
    <x v="1"/>
    <s v="spaces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d v="2016-08-27T22:53:29"/>
    <b v="0"/>
    <n v="62"/>
    <b v="1"/>
    <s v="theater/spaces"/>
    <n v="1.0087999999999999"/>
    <n v="162.70967741935485"/>
    <x v="1"/>
    <s v="spaces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d v="2015-06-11T16:13:06"/>
    <b v="0"/>
    <n v="6"/>
    <b v="1"/>
    <s v="theater/spaces"/>
    <n v="1.03"/>
    <n v="120.16666666666667"/>
    <x v="1"/>
    <s v="spaces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d v="2012-10-06T23:51:15"/>
    <b v="0"/>
    <n v="182"/>
    <b v="1"/>
    <s v="theater/spaces"/>
    <n v="2.4641999999999999"/>
    <n v="67.697802197802204"/>
    <x v="1"/>
    <s v="spaces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d v="2014-05-30T16:00:00"/>
    <b v="0"/>
    <n v="145"/>
    <b v="1"/>
    <s v="theater/spaces"/>
    <n v="3.0219999999999998"/>
    <n v="52.103448275862071"/>
    <x v="1"/>
    <s v="spaces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d v="2017-03-03T11:01:32"/>
    <b v="0"/>
    <n v="25"/>
    <b v="1"/>
    <s v="theater/spaces"/>
    <n v="1.4333333333333333"/>
    <n v="51.6"/>
    <x v="1"/>
    <s v="spaces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d v="2015-03-20T15:54:11"/>
    <b v="0"/>
    <n v="320"/>
    <b v="1"/>
    <s v="theater/spaces"/>
    <n v="1.3144"/>
    <n v="164.3"/>
    <x v="1"/>
    <s v="spaces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d v="2016-08-15T06:20:25"/>
    <b v="0"/>
    <n v="99"/>
    <b v="1"/>
    <s v="theater/spaces"/>
    <n v="1.6801999999999999"/>
    <n v="84.858585858585855"/>
    <x v="1"/>
    <s v="spaces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d v="2014-11-18T04:35:00"/>
    <b v="0"/>
    <n v="348"/>
    <b v="1"/>
    <s v="theater/spaces"/>
    <n v="1.0967666666666667"/>
    <n v="94.548850574712645"/>
    <x v="1"/>
    <s v="spaces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d v="2015-09-16T17:56:11"/>
    <b v="0"/>
    <n v="41"/>
    <b v="1"/>
    <s v="theater/spaces"/>
    <n v="1.0668571428571429"/>
    <n v="45.536585365853661"/>
    <x v="1"/>
    <s v="spaces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d v="2016-10-14T21:10:47"/>
    <b v="0"/>
    <n v="29"/>
    <b v="1"/>
    <s v="theater/spaces"/>
    <n v="1"/>
    <n v="51.724137931034484"/>
    <x v="1"/>
    <s v="spaces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d v="2015-09-11T01:04:19"/>
    <b v="0"/>
    <n v="25"/>
    <b v="1"/>
    <s v="theater/spaces"/>
    <n v="1.272"/>
    <n v="50.88"/>
    <x v="1"/>
    <s v="spaces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d v="2016-08-18T02:38:45"/>
    <b v="0"/>
    <n v="23"/>
    <b v="1"/>
    <s v="theater/spaces"/>
    <n v="1.4653333333333334"/>
    <n v="191.13043478260869"/>
    <x v="1"/>
    <s v="spaces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d v="2016-11-01T03:59:00"/>
    <b v="0"/>
    <n v="1260"/>
    <b v="1"/>
    <s v="theater/spaces"/>
    <n v="1.1253599999999999"/>
    <n v="89.314285714285717"/>
    <x v="1"/>
    <s v="spaces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d v="2013-05-04T13:26:49"/>
    <b v="0"/>
    <n v="307"/>
    <b v="1"/>
    <s v="theater/spaces"/>
    <n v="1.0878684000000001"/>
    <n v="88.588631921824103"/>
    <x v="1"/>
    <s v="spaces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d v="2013-08-16T11:59:00"/>
    <b v="0"/>
    <n v="329"/>
    <b v="1"/>
    <s v="theater/spaces"/>
    <n v="1.26732"/>
    <n v="96.300911854103347"/>
    <x v="1"/>
    <s v="spaces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d v="2010-10-02T04:59:00"/>
    <b v="0"/>
    <n v="32"/>
    <b v="1"/>
    <s v="theater/spaces"/>
    <n v="2.1320000000000001"/>
    <n v="33.3125"/>
    <x v="1"/>
    <s v="spaces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d v="2016-03-04T06:03:17"/>
    <b v="0"/>
    <n v="27"/>
    <b v="1"/>
    <s v="theater/spaces"/>
    <n v="1.0049999999999999"/>
    <n v="37.222222222222221"/>
    <x v="1"/>
    <s v="spaces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d v="2013-12-29T07:59:00"/>
    <b v="0"/>
    <n v="236"/>
    <b v="1"/>
    <s v="theater/spaces"/>
    <n v="1.0871389999999999"/>
    <n v="92.130423728813554"/>
    <x v="1"/>
    <s v="spaces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d v="2015-06-26T23:00:00"/>
    <b v="0"/>
    <n v="42"/>
    <b v="1"/>
    <s v="theater/spaces"/>
    <n v="1.075"/>
    <n v="76.785714285714292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d v="2016-01-20T20:50:48"/>
    <b v="0"/>
    <n v="95"/>
    <b v="1"/>
    <s v="theater/spaces"/>
    <n v="1.1048192771084338"/>
    <n v="96.526315789473685"/>
    <x v="1"/>
    <s v="spaces"/>
    <x v="1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d v="2015-10-06T16:30:47"/>
    <b v="0"/>
    <n v="37"/>
    <b v="1"/>
    <s v="theater/spaces"/>
    <n v="1.28"/>
    <n v="51.891891891891895"/>
    <x v="1"/>
    <s v="spaces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d v="2015-04-16T02:50:00"/>
    <b v="0"/>
    <n v="128"/>
    <b v="1"/>
    <s v="theater/spaces"/>
    <n v="1.1000666666666667"/>
    <n v="128.9140625"/>
    <x v="1"/>
    <s v="spaces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d v="2016-02-02T17:26:38"/>
    <b v="0"/>
    <n v="156"/>
    <b v="1"/>
    <s v="theater/spaces"/>
    <n v="1.0934166666666667"/>
    <n v="84.108974358974365"/>
    <x v="1"/>
    <s v="spaces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d v="2014-08-22T03:44:15"/>
    <b v="0"/>
    <n v="64"/>
    <b v="1"/>
    <s v="theater/spaces"/>
    <n v="1.3270650000000002"/>
    <n v="82.941562500000003"/>
    <x v="1"/>
    <s v="spaces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d v="2014-09-10T04:52:00"/>
    <b v="0"/>
    <n v="58"/>
    <b v="1"/>
    <s v="theater/spaces"/>
    <n v="1.9084810126582279"/>
    <n v="259.94827586206895"/>
    <x v="1"/>
    <s v="spaces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d v="2016-04-27T13:16:00"/>
    <b v="0"/>
    <n v="20"/>
    <b v="1"/>
    <s v="theater/spaces"/>
    <n v="1.49"/>
    <n v="37.25"/>
    <x v="1"/>
    <s v="spaces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d v="2014-12-31T21:22:00"/>
    <b v="0"/>
    <n v="47"/>
    <b v="1"/>
    <s v="theater/spaces"/>
    <n v="1.6639999999999999"/>
    <n v="177.02127659574469"/>
    <x v="1"/>
    <s v="spaces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d v="2015-06-14T00:20:55"/>
    <b v="0"/>
    <n v="54"/>
    <b v="1"/>
    <s v="theater/spaces"/>
    <n v="1.0666666666666667"/>
    <n v="74.074074074074076"/>
    <x v="1"/>
    <s v="spaces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d v="2016-05-05T04:02:40"/>
    <b v="0"/>
    <n v="9"/>
    <b v="1"/>
    <s v="theater/spaces"/>
    <n v="1.06"/>
    <n v="70.666666666666671"/>
    <x v="1"/>
    <s v="spaces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d v="2017-02-08T09:59:05"/>
    <b v="1"/>
    <n v="35"/>
    <b v="0"/>
    <s v="theater/spaces"/>
    <n v="0.23628571428571429"/>
    <n v="23.62857142857143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d v="2015-05-28T15:59:00"/>
    <b v="0"/>
    <n v="2"/>
    <b v="0"/>
    <s v="theater/spaces"/>
    <n v="1.5E-3"/>
    <n v="37.5"/>
    <x v="1"/>
    <s v="spaces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d v="2014-10-02T03:59:00"/>
    <b v="0"/>
    <n v="3"/>
    <b v="0"/>
    <s v="theater/spaces"/>
    <n v="4.0000000000000001E-3"/>
    <n v="13.333333333333334"/>
    <x v="1"/>
    <s v="spaces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d v="2015-03-02T01:04:00"/>
    <b v="0"/>
    <n v="0"/>
    <b v="0"/>
    <s v="theater/spaces"/>
    <n v="0"/>
    <e v="#DIV/0!"/>
    <x v="1"/>
    <s v="spaces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d v="2015-01-09T22:59:50"/>
    <b v="0"/>
    <n v="1"/>
    <b v="0"/>
    <s v="theater/spaces"/>
    <n v="5.0000000000000002E-5"/>
    <n v="1"/>
    <x v="1"/>
    <s v="spaces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d v="2014-09-29T15:16:24"/>
    <b v="0"/>
    <n v="0"/>
    <b v="0"/>
    <s v="theater/spaces"/>
    <n v="0"/>
    <e v="#DIV/0!"/>
    <x v="1"/>
    <s v="spaces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d v="2016-04-03T14:36:51"/>
    <b v="0"/>
    <n v="0"/>
    <b v="0"/>
    <s v="theater/spaces"/>
    <n v="0"/>
    <e v="#DIV/0!"/>
    <x v="1"/>
    <s v="spaces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d v="2016-05-20T08:59:00"/>
    <b v="0"/>
    <n v="3"/>
    <b v="0"/>
    <s v="theater/spaces"/>
    <n v="1.6666666666666666E-4"/>
    <n v="1"/>
    <x v="1"/>
    <s v="spaces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d v="2014-08-08T22:27:26"/>
    <b v="0"/>
    <n v="11"/>
    <b v="0"/>
    <s v="theater/spaces"/>
    <n v="3.0066666666666665E-2"/>
    <n v="41"/>
    <x v="1"/>
    <s v="spaces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d v="2015-09-28T06:35:34"/>
    <b v="0"/>
    <n v="6"/>
    <b v="0"/>
    <s v="theater/spaces"/>
    <n v="1.5227272727272728E-3"/>
    <n v="55.833333333333336"/>
    <x v="1"/>
    <s v="spaces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d v="2014-08-13T18:49:08"/>
    <b v="0"/>
    <n v="0"/>
    <b v="0"/>
    <s v="theater/spaces"/>
    <n v="0"/>
    <e v="#DIV/0!"/>
    <x v="1"/>
    <s v="spaces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d v="2015-09-30T18:00:00"/>
    <b v="0"/>
    <n v="67"/>
    <b v="0"/>
    <s v="theater/spaces"/>
    <n v="0.66839999999999999"/>
    <n v="99.761194029850742"/>
    <x v="1"/>
    <s v="spaces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d v="2016-10-22T22:08:58"/>
    <b v="0"/>
    <n v="23"/>
    <b v="0"/>
    <s v="theater/spaces"/>
    <n v="0.19566666666666666"/>
    <n v="25.521739130434781"/>
    <x v="1"/>
    <s v="spaces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d v="2015-11-22T06:59:00"/>
    <b v="0"/>
    <n v="72"/>
    <b v="0"/>
    <s v="theater/spaces"/>
    <n v="0.11294666666666667"/>
    <n v="117.65277777777777"/>
    <x v="1"/>
    <s v="spaces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d v="2014-07-30T01:19:32"/>
    <b v="0"/>
    <n v="2"/>
    <b v="0"/>
    <s v="theater/spaces"/>
    <n v="4.0000000000000002E-4"/>
    <n v="5"/>
    <x v="1"/>
    <s v="spaces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d v="2016-07-10T05:28:57"/>
    <b v="0"/>
    <n v="15"/>
    <b v="0"/>
    <s v="theater/spaces"/>
    <n v="0.11985714285714286"/>
    <n v="2796.6666666666665"/>
    <x v="1"/>
    <s v="spaces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d v="2015-09-09T22:31:19"/>
    <b v="0"/>
    <n v="1"/>
    <b v="0"/>
    <s v="theater/spaces"/>
    <n v="2.5000000000000001E-2"/>
    <n v="200"/>
    <x v="1"/>
    <s v="spaces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d v="2015-10-16T16:35:52"/>
    <b v="0"/>
    <n v="2"/>
    <b v="0"/>
    <s v="theater/spaces"/>
    <n v="6.9999999999999999E-4"/>
    <n v="87.5"/>
    <x v="1"/>
    <s v="spaces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d v="2014-12-14T20:00:34"/>
    <b v="0"/>
    <n v="7"/>
    <b v="0"/>
    <s v="theater/spaces"/>
    <n v="0.14099999999999999"/>
    <n v="20.142857142857142"/>
    <x v="1"/>
    <s v="spaces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d v="2016-12-07T17:36:09"/>
    <b v="0"/>
    <n v="16"/>
    <b v="0"/>
    <s v="theater/spaces"/>
    <n v="3.3399999999999999E-2"/>
    <n v="20.875"/>
    <x v="1"/>
    <s v="spaces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d v="2015-04-21T05:59:00"/>
    <b v="0"/>
    <n v="117"/>
    <b v="0"/>
    <s v="theater/spaces"/>
    <n v="0.59775"/>
    <n v="61.307692307692307"/>
    <x v="1"/>
    <s v="spaces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d v="2016-10-30T01:46:00"/>
    <b v="0"/>
    <n v="2"/>
    <b v="0"/>
    <s v="theater/spaces"/>
    <n v="1.6666666666666666E-4"/>
    <n v="1"/>
    <x v="1"/>
    <s v="spaces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d v="2015-06-14T19:19:00"/>
    <b v="0"/>
    <n v="7"/>
    <b v="0"/>
    <s v="theater/spaces"/>
    <n v="2.3035714285714285E-4"/>
    <n v="92.142857142857139"/>
    <x v="1"/>
    <s v="spaces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2-09T13:42:39"/>
    <d v="2016-03-10T13:42:39"/>
    <b v="0"/>
    <n v="3"/>
    <b v="0"/>
    <s v="theater/spaces"/>
    <n v="8.8000000000000003E-4"/>
    <n v="7.333333333333333"/>
    <x v="1"/>
    <s v="spaces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d v="2016-08-19T02:27:20"/>
    <b v="0"/>
    <n v="20"/>
    <b v="0"/>
    <s v="theater/spaces"/>
    <n v="8.6400000000000005E-2"/>
    <n v="64.8"/>
    <x v="1"/>
    <s v="spaces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d v="2015-10-09T15:38:43"/>
    <b v="0"/>
    <n v="50"/>
    <b v="0"/>
    <s v="theater/spaces"/>
    <n v="0.15060000000000001"/>
    <n v="30.12"/>
    <x v="1"/>
    <s v="spaces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d v="2017-03-02T22:57:58"/>
    <b v="0"/>
    <n v="2"/>
    <b v="0"/>
    <s v="theater/spaces"/>
    <n v="4.7727272727272731E-3"/>
    <n v="52.5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d v="2015-02-26T03:19:55"/>
    <b v="0"/>
    <n v="3"/>
    <b v="0"/>
    <s v="theater/spaces"/>
    <n v="1.1833333333333333E-3"/>
    <n v="23.666666666666668"/>
    <x v="1"/>
    <s v="spaces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d v="2015-03-22T16:07:15"/>
    <b v="0"/>
    <n v="27"/>
    <b v="0"/>
    <s v="theater/spaces"/>
    <n v="8.4173998587352451E-3"/>
    <n v="415.77777777777777"/>
    <x v="1"/>
    <s v="spaces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d v="2014-12-27T01:40:44"/>
    <b v="0"/>
    <n v="7"/>
    <b v="0"/>
    <s v="theater/spaces"/>
    <n v="1.8799999999999999E-4"/>
    <n v="53.714285714285715"/>
    <x v="1"/>
    <s v="spaces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d v="2015-09-20T04:21:31"/>
    <b v="0"/>
    <n v="5"/>
    <b v="0"/>
    <s v="theater/spaces"/>
    <n v="2.1029999999999998E-3"/>
    <n v="420.6"/>
    <x v="1"/>
    <s v="spaces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d v="2015-11-15T23:09:06"/>
    <b v="0"/>
    <n v="0"/>
    <b v="0"/>
    <s v="theater/spaces"/>
    <n v="0"/>
    <e v="#DIV/0!"/>
    <x v="1"/>
    <s v="spaces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02T13:31:18"/>
    <d v="2014-09-01T05:00:00"/>
    <b v="0"/>
    <n v="3"/>
    <b v="0"/>
    <s v="theater/spaces"/>
    <n v="2.8E-3"/>
    <n v="18.666666666666668"/>
    <x v="1"/>
    <s v="spaces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d v="2015-05-05T18:48:00"/>
    <b v="0"/>
    <n v="6"/>
    <b v="0"/>
    <s v="theater/spaces"/>
    <n v="0.11579206701157921"/>
    <n v="78.333333333333329"/>
    <x v="1"/>
    <s v="spaces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d v="2015-09-29T21:12:39"/>
    <b v="0"/>
    <n v="9"/>
    <b v="0"/>
    <s v="theater/spaces"/>
    <n v="2.4400000000000002E-2"/>
    <n v="67.777777777777771"/>
    <x v="1"/>
    <s v="spaces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d v="2015-08-17T16:05:59"/>
    <b v="0"/>
    <n v="3"/>
    <b v="0"/>
    <s v="theater/spaces"/>
    <n v="2.5000000000000001E-3"/>
    <n v="16.666666666666668"/>
    <x v="1"/>
    <s v="spaces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d v="2016-12-21T04:36:30"/>
    <b v="0"/>
    <n v="2"/>
    <b v="0"/>
    <s v="theater/spaces"/>
    <n v="6.2500000000000003E-3"/>
    <n v="62.5"/>
    <x v="1"/>
    <s v="spaces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d v="2015-01-08T13:41:00"/>
    <b v="0"/>
    <n v="3"/>
    <b v="0"/>
    <s v="theater/spaces"/>
    <n v="1.9384615384615384E-3"/>
    <n v="42"/>
    <x v="1"/>
    <s v="spaces"/>
    <x v="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d v="2016-07-09T01:59:00"/>
    <b v="0"/>
    <n v="45"/>
    <b v="0"/>
    <s v="theater/spaces"/>
    <n v="0.23416000000000001"/>
    <n v="130.0888888888889"/>
    <x v="1"/>
    <s v="spaces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d v="2015-05-01T18:39:05"/>
    <b v="0"/>
    <n v="9"/>
    <b v="0"/>
    <s v="theater/spaces"/>
    <n v="5.080888888888889E-2"/>
    <n v="1270.2222222222222"/>
    <x v="1"/>
    <s v="spaces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d v="2016-08-14T22:45:43"/>
    <b v="0"/>
    <n v="9"/>
    <b v="0"/>
    <s v="theater/spaces"/>
    <n v="0.15920000000000001"/>
    <n v="88.444444444444443"/>
    <x v="1"/>
    <s v="spaces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d v="2015-10-15T22:00:00"/>
    <b v="0"/>
    <n v="21"/>
    <b v="0"/>
    <s v="theater/spaces"/>
    <n v="1.1831900000000001E-2"/>
    <n v="56.342380952380957"/>
    <x v="1"/>
    <s v="spaces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d v="2014-06-01T03:59:00"/>
    <b v="0"/>
    <n v="17"/>
    <b v="0"/>
    <s v="theater/spaces"/>
    <n v="0.22750000000000001"/>
    <n v="53.529411764705884"/>
    <x v="1"/>
    <s v="spaces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d v="2015-09-20T19:05:56"/>
    <b v="0"/>
    <n v="1"/>
    <b v="0"/>
    <s v="theater/spaces"/>
    <n v="2.5000000000000001E-4"/>
    <n v="25"/>
    <x v="1"/>
    <s v="spaces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d v="2016-08-01T00:36:20"/>
    <b v="0"/>
    <n v="1"/>
    <b v="0"/>
    <s v="theater/spaces"/>
    <n v="3.351206434316354E-3"/>
    <n v="50"/>
    <x v="1"/>
    <s v="spaces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d v="2015-05-20T19:48:46"/>
    <b v="0"/>
    <n v="14"/>
    <b v="0"/>
    <s v="theater/spaces"/>
    <n v="3.9750000000000001E-2"/>
    <n v="56.785714285714285"/>
    <x v="1"/>
    <s v="spaces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d v="2016-10-07T14:00:00"/>
    <b v="0"/>
    <n v="42"/>
    <b v="0"/>
    <s v="theater/spaces"/>
    <n v="0.17150000000000001"/>
    <n v="40.833333333333336"/>
    <x v="1"/>
    <s v="spaces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d v="2016-02-08T00:17:00"/>
    <b v="0"/>
    <n v="27"/>
    <b v="0"/>
    <s v="theater/spaces"/>
    <n v="3.608004104669061E-2"/>
    <n v="65.111111111111114"/>
    <x v="1"/>
    <s v="spaces"/>
    <x v="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d v="2016-02-12T04:33:11"/>
    <b v="0"/>
    <n v="5"/>
    <b v="0"/>
    <s v="theater/spaces"/>
    <n v="0.13900000000000001"/>
    <n v="55.6"/>
    <x v="1"/>
    <s v="spaces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d v="2014-10-20T14:56:15"/>
    <b v="0"/>
    <n v="13"/>
    <b v="0"/>
    <s v="theater/spaces"/>
    <n v="0.15225"/>
    <n v="140.53846153846155"/>
    <x v="1"/>
    <s v="spaces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d v="2015-07-16T07:56:00"/>
    <b v="0"/>
    <n v="12"/>
    <b v="0"/>
    <s v="theater/spaces"/>
    <n v="0.12"/>
    <n v="25"/>
    <x v="1"/>
    <s v="spaces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d v="2016-08-23T08:10:18"/>
    <b v="0"/>
    <n v="90"/>
    <b v="0"/>
    <s v="theater/spaces"/>
    <n v="0.391125"/>
    <n v="69.533333333333331"/>
    <x v="1"/>
    <s v="spaces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d v="2015-06-12T03:45:06"/>
    <b v="0"/>
    <n v="2"/>
    <b v="0"/>
    <s v="theater/spaces"/>
    <n v="2.6829268292682929E-3"/>
    <n v="5.5"/>
    <x v="1"/>
    <s v="spaces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d v="2015-02-03T02:00:00"/>
    <b v="0"/>
    <n v="5"/>
    <b v="0"/>
    <s v="theater/spaces"/>
    <n v="0.29625000000000001"/>
    <n v="237"/>
    <x v="1"/>
    <s v="spaces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d v="2014-10-19T05:00:00"/>
    <b v="0"/>
    <n v="31"/>
    <b v="0"/>
    <s v="theater/spaces"/>
    <n v="0.4236099230111206"/>
    <n v="79.870967741935488"/>
    <x v="1"/>
    <s v="spaces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d v="2015-09-16T22:00:00"/>
    <b v="0"/>
    <n v="4"/>
    <b v="0"/>
    <s v="theater/spaces"/>
    <n v="4.1000000000000002E-2"/>
    <n v="10.25"/>
    <x v="1"/>
    <s v="spaces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d v="2015-05-11T19:32:31"/>
    <b v="0"/>
    <n v="29"/>
    <b v="0"/>
    <s v="theater/spaces"/>
    <n v="0.197625"/>
    <n v="272.58620689655174"/>
    <x v="1"/>
    <s v="spaces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d v="2015-04-28T15:19:54"/>
    <b v="0"/>
    <n v="2"/>
    <b v="0"/>
    <s v="theater/spaces"/>
    <n v="5.1999999999999995E-4"/>
    <n v="13"/>
    <x v="1"/>
    <s v="spaces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d v="2014-08-28T03:00:10"/>
    <b v="0"/>
    <n v="114"/>
    <b v="0"/>
    <s v="theater/spaces"/>
    <n v="0.25030188679245285"/>
    <n v="58.184210526315788"/>
    <x v="1"/>
    <s v="spaces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d v="2017-02-19T00:45:19"/>
    <b v="0"/>
    <n v="1"/>
    <b v="0"/>
    <s v="theater/spaces"/>
    <n v="4.0000000000000002E-4"/>
    <n v="10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d v="2014-10-04T14:17:00"/>
    <b v="0"/>
    <n v="76"/>
    <b v="0"/>
    <s v="theater/spaces"/>
    <n v="0.26640000000000003"/>
    <n v="70.10526315789474"/>
    <x v="1"/>
    <s v="spaces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d v="2016-11-01T02:55:34"/>
    <b v="0"/>
    <n v="9"/>
    <b v="0"/>
    <s v="theater/spaces"/>
    <n v="4.7363636363636365E-2"/>
    <n v="57.888888888888886"/>
    <x v="1"/>
    <s v="spaces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d v="2015-04-17T17:33:02"/>
    <b v="0"/>
    <n v="37"/>
    <b v="0"/>
    <s v="theater/spaces"/>
    <n v="4.2435339894712751E-2"/>
    <n v="125.27027027027027"/>
    <x v="1"/>
    <s v="spaces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d v="2014-09-21T15:10:50"/>
    <b v="0"/>
    <n v="0"/>
    <b v="0"/>
    <s v="theater/spaces"/>
    <n v="0"/>
    <e v="#DIV/0!"/>
    <x v="1"/>
    <s v="spaces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d v="2016-06-05T10:43:47"/>
    <b v="0"/>
    <n v="1"/>
    <b v="0"/>
    <s v="theater/spaces"/>
    <n v="0.03"/>
    <n v="300"/>
    <x v="1"/>
    <s v="spaces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d v="2015-04-01T12:22:05"/>
    <b v="0"/>
    <n v="10"/>
    <b v="0"/>
    <s v="theater/spaces"/>
    <n v="0.57333333333333336"/>
    <n v="43"/>
    <x v="1"/>
    <s v="spaces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d v="2016-05-27T13:12:00"/>
    <b v="0"/>
    <n v="1"/>
    <b v="0"/>
    <s v="theater/spaces"/>
    <n v="1E-3"/>
    <n v="1"/>
    <x v="1"/>
    <s v="spaces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d v="2016-07-02T15:35:23"/>
    <b v="0"/>
    <n v="2"/>
    <b v="0"/>
    <s v="theater/spaces"/>
    <n v="3.0999999999999999E-3"/>
    <n v="775"/>
    <x v="1"/>
    <s v="spaces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d v="2015-03-27T00:05:32"/>
    <b v="0"/>
    <n v="1"/>
    <b v="0"/>
    <s v="theater/spaces"/>
    <n v="5.0000000000000001E-4"/>
    <n v="5"/>
    <x v="1"/>
    <s v="spaces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d v="2016-05-05T21:36:36"/>
    <b v="0"/>
    <n v="10"/>
    <b v="0"/>
    <s v="theater/spaces"/>
    <n v="9.8461538461538464E-5"/>
    <n v="12.8"/>
    <x v="1"/>
    <s v="spaces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d v="2014-09-26T16:18:55"/>
    <b v="0"/>
    <n v="1"/>
    <b v="0"/>
    <s v="theater/spaces"/>
    <n v="6.6666666666666671E-3"/>
    <n v="10"/>
    <x v="1"/>
    <s v="spaces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d v="2016-11-09T23:22:12"/>
    <b v="0"/>
    <n v="2"/>
    <b v="0"/>
    <s v="theater/spaces"/>
    <n v="0.58291457286432158"/>
    <n v="58"/>
    <x v="1"/>
    <s v="spaces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d v="2016-07-09T23:49:58"/>
    <b v="0"/>
    <n v="348"/>
    <b v="0"/>
    <s v="theater/spaces"/>
    <n v="0.68153600000000003"/>
    <n v="244.80459770114942"/>
    <x v="1"/>
    <s v="spaces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d v="2015-02-02T18:43:21"/>
    <b v="0"/>
    <n v="4"/>
    <b v="0"/>
    <s v="theater/spaces"/>
    <n v="3.2499999999999997E-5"/>
    <n v="6.5"/>
    <x v="1"/>
    <s v="spaces"/>
    <x v="11"/>
    <x v="0"/>
  </r>
  <r>
    <n v="3125"/>
    <s v="N/A (Canceled)"/>
    <s v="N/A"/>
    <n v="1500000"/>
    <n v="0"/>
    <x v="1"/>
    <s v="US"/>
    <s v="USD"/>
    <n v="1452142672"/>
    <n v="1449550672"/>
    <d v="2015-12-08T04:57:52"/>
    <d v="2016-01-07T04:57:52"/>
    <b v="0"/>
    <n v="0"/>
    <b v="0"/>
    <s v="theater/spaces"/>
    <n v="0"/>
    <e v="#DIV/0!"/>
    <x v="1"/>
    <s v="spaces"/>
    <x v="11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2-27T00:26:02"/>
    <d v="2016-03-27T23:26:02"/>
    <b v="0"/>
    <n v="17"/>
    <b v="0"/>
    <s v="theater/spaces"/>
    <n v="4.1599999999999998E-2"/>
    <n v="61.176470588235297"/>
    <x v="1"/>
    <s v="spaces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d v="2015-03-01T20:33:49"/>
    <b v="0"/>
    <n v="0"/>
    <b v="0"/>
    <s v="theater/spaces"/>
    <n v="0"/>
    <e v="#DIV/0!"/>
    <x v="1"/>
    <s v="spaces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d v="2017-03-16T18:49:01"/>
    <b v="0"/>
    <n v="117"/>
    <b v="0"/>
    <s v="theater/plays"/>
    <n v="1.0860666666666667"/>
    <n v="139.23931623931625"/>
    <x v="1"/>
    <s v="plays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d v="2017-04-18T19:13:39"/>
    <b v="0"/>
    <n v="1"/>
    <b v="0"/>
    <s v="theater/plays"/>
    <n v="8.0000000000000002E-3"/>
    <n v="10"/>
    <x v="1"/>
    <s v="plays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d v="2017-04-14T04:59:00"/>
    <b v="0"/>
    <n v="4"/>
    <b v="0"/>
    <s v="theater/plays"/>
    <n v="3.7499999999999999E-2"/>
    <n v="93.75"/>
    <x v="1"/>
    <s v="plays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d v="2017-04-08T12:54:05"/>
    <b v="0"/>
    <n v="12"/>
    <b v="0"/>
    <s v="theater/plays"/>
    <n v="0.15731707317073171"/>
    <n v="53.75"/>
    <x v="1"/>
    <s v="plays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d v="2017-04-21T07:24:20"/>
    <b v="0"/>
    <n v="1"/>
    <b v="0"/>
    <s v="theater/plays"/>
    <n v="3.3333333333333332E-4"/>
    <n v="10"/>
    <x v="1"/>
    <s v="plays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d v="2017-03-24T12:33:54"/>
    <b v="0"/>
    <n v="16"/>
    <b v="0"/>
    <s v="theater/plays"/>
    <n v="1.08"/>
    <n v="33.75"/>
    <x v="1"/>
    <s v="plays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d v="2017-03-27T16:16:59"/>
    <b v="0"/>
    <n v="12"/>
    <b v="0"/>
    <s v="theater/plays"/>
    <n v="0.22500000000000001"/>
    <n v="18.75"/>
    <x v="1"/>
    <s v="plays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d v="2017-04-04T03:38:41"/>
    <b v="0"/>
    <n v="7"/>
    <b v="0"/>
    <s v="theater/plays"/>
    <n v="0.20849420849420849"/>
    <n v="23.142857142857142"/>
    <x v="1"/>
    <s v="plays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d v="2017-03-31T22:59:00"/>
    <b v="0"/>
    <n v="22"/>
    <b v="0"/>
    <s v="theater/plays"/>
    <n v="1.278"/>
    <n v="29.045454545454547"/>
    <x v="1"/>
    <s v="plays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d v="2017-05-03T19:12:00"/>
    <b v="0"/>
    <n v="1"/>
    <b v="0"/>
    <s v="theater/plays"/>
    <n v="3.3333333333333333E-2"/>
    <n v="50"/>
    <x v="1"/>
    <s v="plays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d v="2017-04-03T15:30:07"/>
    <b v="0"/>
    <n v="0"/>
    <b v="0"/>
    <s v="theater/plays"/>
    <n v="0"/>
    <e v="#DIV/0!"/>
    <x v="1"/>
    <s v="plays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d v="2017-03-25T04:33:00"/>
    <b v="0"/>
    <n v="6"/>
    <b v="0"/>
    <s v="theater/plays"/>
    <n v="5.3999999999999999E-2"/>
    <n v="450"/>
    <x v="1"/>
    <s v="plays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d v="2017-04-07T16:15:03"/>
    <b v="0"/>
    <n v="4"/>
    <b v="0"/>
    <s v="theater/plays"/>
    <n v="9.5999999999999992E-3"/>
    <n v="24"/>
    <x v="1"/>
    <s v="plays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d v="2017-04-16T20:00:00"/>
    <b v="0"/>
    <n v="8"/>
    <b v="0"/>
    <s v="theater/plays"/>
    <n v="0.51600000000000001"/>
    <n v="32.25"/>
    <x v="1"/>
    <s v="plays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d v="2017-03-19T11:18:59"/>
    <b v="0"/>
    <n v="3"/>
    <b v="0"/>
    <s v="theater/plays"/>
    <n v="1.6363636363636365E-2"/>
    <n v="15"/>
    <x v="1"/>
    <s v="plays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d v="2017-04-09T08:35:56"/>
    <b v="0"/>
    <n v="0"/>
    <b v="0"/>
    <s v="theater/plays"/>
    <n v="0"/>
    <e v="#DIV/0!"/>
    <x v="1"/>
    <s v="plays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d v="2017-03-19T06:00:00"/>
    <b v="0"/>
    <n v="30"/>
    <b v="0"/>
    <s v="theater/plays"/>
    <n v="0.754"/>
    <n v="251.33333333333334"/>
    <x v="1"/>
    <s v="plays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d v="2017-03-27T23:58:54"/>
    <b v="0"/>
    <n v="0"/>
    <b v="0"/>
    <s v="theater/plays"/>
    <n v="0"/>
    <e v="#DIV/0!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d v="2017-04-16T15:22:46"/>
    <b v="0"/>
    <n v="12"/>
    <b v="0"/>
    <s v="theater/plays"/>
    <n v="0.105"/>
    <n v="437.5"/>
    <x v="1"/>
    <s v="plays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d v="2014-11-07T00:15:55"/>
    <b v="1"/>
    <n v="213"/>
    <b v="1"/>
    <s v="theater/plays"/>
    <n v="1.1752499999999999"/>
    <n v="110.35211267605634"/>
    <x v="1"/>
    <s v="plays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d v="2014-10-01T04:00:00"/>
    <b v="1"/>
    <n v="57"/>
    <b v="1"/>
    <s v="theater/plays"/>
    <n v="1.3116666666666668"/>
    <n v="41.421052631578945"/>
    <x v="1"/>
    <s v="plays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d v="2012-12-07T02:00:00"/>
    <b v="1"/>
    <n v="25"/>
    <b v="1"/>
    <s v="theater/plays"/>
    <n v="1.04"/>
    <n v="52"/>
    <x v="1"/>
    <s v="plays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d v="2011-01-25T04:00:00"/>
    <b v="1"/>
    <n v="104"/>
    <b v="1"/>
    <s v="theater/plays"/>
    <n v="1.01"/>
    <n v="33.990384615384613"/>
    <x v="1"/>
    <s v="plays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d v="2014-09-10T20:09:34"/>
    <b v="1"/>
    <n v="34"/>
    <b v="1"/>
    <s v="theater/plays"/>
    <n v="1.004"/>
    <n v="103.35294117647059"/>
    <x v="1"/>
    <s v="plays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d v="2013-11-02T20:49:27"/>
    <b v="1"/>
    <n v="67"/>
    <b v="1"/>
    <s v="theater/plays"/>
    <n v="1.0595454545454546"/>
    <n v="34.791044776119406"/>
    <x v="1"/>
    <s v="plays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d v="2011-05-01T04:59:00"/>
    <b v="1"/>
    <n v="241"/>
    <b v="1"/>
    <s v="theater/plays"/>
    <n v="3.3558333333333334"/>
    <n v="41.773858921161825"/>
    <x v="1"/>
    <s v="plays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d v="2012-04-01T20:00:58"/>
    <b v="1"/>
    <n v="123"/>
    <b v="1"/>
    <s v="theater/plays"/>
    <n v="1.1292857142857142"/>
    <n v="64.268292682926827"/>
    <x v="1"/>
    <s v="plays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d v="2012-12-20T11:58:45"/>
    <b v="1"/>
    <n v="302"/>
    <b v="1"/>
    <s v="theater/plays"/>
    <n v="1.885046"/>
    <n v="31.209370860927152"/>
    <x v="1"/>
    <s v="plays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d v="2012-06-01T22:52:24"/>
    <b v="1"/>
    <n v="89"/>
    <b v="1"/>
    <s v="theater/plays"/>
    <n v="1.0181818181818181"/>
    <n v="62.921348314606739"/>
    <x v="1"/>
    <s v="plays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d v="2014-07-19T05:00:00"/>
    <b v="1"/>
    <n v="41"/>
    <b v="1"/>
    <s v="theater/plays"/>
    <n v="1.01"/>
    <n v="98.536585365853654"/>
    <x v="1"/>
    <s v="plays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d v="2013-07-22T20:09:12"/>
    <b v="1"/>
    <n v="69"/>
    <b v="1"/>
    <s v="theater/plays"/>
    <n v="1.1399999999999999"/>
    <n v="82.608695652173907"/>
    <x v="1"/>
    <s v="plays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d v="2012-01-18T23:00:00"/>
    <b v="1"/>
    <n v="52"/>
    <b v="1"/>
    <s v="theater/plays"/>
    <n v="1.3348133333333334"/>
    <n v="38.504230769230773"/>
    <x v="1"/>
    <s v="plays"/>
    <x v="1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d v="2014-08-13T04:59:00"/>
    <b v="1"/>
    <n v="57"/>
    <b v="1"/>
    <s v="theater/plays"/>
    <n v="1.0153333333333334"/>
    <n v="80.15789473684211"/>
    <x v="1"/>
    <s v="plays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d v="2014-10-15T12:52:02"/>
    <b v="1"/>
    <n v="74"/>
    <b v="1"/>
    <s v="theater/plays"/>
    <n v="1.0509999999999999"/>
    <n v="28.405405405405407"/>
    <x v="1"/>
    <s v="plays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d v="2014-07-07T02:00:00"/>
    <b v="1"/>
    <n v="63"/>
    <b v="1"/>
    <s v="theater/plays"/>
    <n v="1.2715000000000001"/>
    <n v="80.730158730158735"/>
    <x v="1"/>
    <s v="plays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d v="2014-06-15T18:05:25"/>
    <b v="1"/>
    <n v="72"/>
    <b v="1"/>
    <s v="theater/plays"/>
    <n v="1.1115384615384616"/>
    <n v="200.69444444444446"/>
    <x v="1"/>
    <s v="plays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d v="2014-06-09T19:20:15"/>
    <b v="1"/>
    <n v="71"/>
    <b v="1"/>
    <s v="theater/plays"/>
    <n v="1.0676000000000001"/>
    <n v="37.591549295774648"/>
    <x v="1"/>
    <s v="plays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d v="2011-05-03T03:59:00"/>
    <b v="1"/>
    <n v="21"/>
    <b v="1"/>
    <s v="theater/plays"/>
    <n v="1.6266666666666667"/>
    <n v="58.095238095238095"/>
    <x v="1"/>
    <s v="plays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d v="2014-11-26T07:59:00"/>
    <b v="1"/>
    <n v="930"/>
    <b v="1"/>
    <s v="theater/plays"/>
    <n v="1.6022808571428573"/>
    <n v="60.300892473118282"/>
    <x v="1"/>
    <s v="plays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d v="2014-08-02T04:13:01"/>
    <b v="1"/>
    <n v="55"/>
    <b v="1"/>
    <s v="theater/plays"/>
    <n v="1.1616666666666666"/>
    <n v="63.363636363636367"/>
    <x v="1"/>
    <s v="plays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d v="2014-06-13T22:00:00"/>
    <b v="1"/>
    <n v="61"/>
    <b v="1"/>
    <s v="theater/plays"/>
    <n v="1.242"/>
    <n v="50.901639344262293"/>
    <x v="1"/>
    <s v="plays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d v="2013-12-13T04:59:00"/>
    <b v="1"/>
    <n v="82"/>
    <b v="1"/>
    <s v="theater/plays"/>
    <n v="1.030125"/>
    <n v="100.5"/>
    <x v="1"/>
    <s v="plays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d v="2014-07-02T04:00:00"/>
    <b v="1"/>
    <n v="71"/>
    <b v="1"/>
    <s v="theater/plays"/>
    <n v="1.1225000000000001"/>
    <n v="31.619718309859156"/>
    <x v="1"/>
    <s v="plays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d v="2016-05-06T14:35:58"/>
    <b v="1"/>
    <n v="117"/>
    <b v="1"/>
    <s v="theater/plays"/>
    <n v="1.0881428571428571"/>
    <n v="65.102564102564102"/>
    <x v="1"/>
    <s v="plays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d v="2012-02-14T17:31:08"/>
    <b v="1"/>
    <n v="29"/>
    <b v="1"/>
    <s v="theater/plays"/>
    <n v="1.1499999999999999"/>
    <n v="79.310344827586206"/>
    <x v="1"/>
    <s v="plays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d v="2014-09-26T21:04:52"/>
    <b v="1"/>
    <n v="74"/>
    <b v="1"/>
    <s v="theater/plays"/>
    <n v="1.03"/>
    <n v="139.18918918918919"/>
    <x v="1"/>
    <s v="plays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d v="2014-08-25T20:45:08"/>
    <b v="1"/>
    <n v="23"/>
    <b v="1"/>
    <s v="theater/plays"/>
    <n v="1.0113333333333334"/>
    <n v="131.91304347826087"/>
    <x v="1"/>
    <s v="plays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d v="2011-02-17T21:17:07"/>
    <b v="1"/>
    <n v="60"/>
    <b v="1"/>
    <s v="theater/plays"/>
    <n v="1.0955999999999999"/>
    <n v="91.3"/>
    <x v="1"/>
    <s v="plays"/>
    <x v="1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d v="2013-08-18T15:00:00"/>
    <b v="1"/>
    <n v="55"/>
    <b v="1"/>
    <s v="theater/plays"/>
    <n v="1.148421052631579"/>
    <n v="39.672727272727272"/>
    <x v="1"/>
    <s v="plays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d v="2014-06-21T16:00:09"/>
    <b v="1"/>
    <n v="51"/>
    <b v="1"/>
    <s v="theater/plays"/>
    <n v="1.1739999999999999"/>
    <n v="57.549019607843135"/>
    <x v="1"/>
    <s v="plays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d v="2014-07-16T14:31:15"/>
    <b v="1"/>
    <n v="78"/>
    <b v="1"/>
    <s v="theater/plays"/>
    <n v="1.7173333333333334"/>
    <n v="33.025641025641029"/>
    <x v="1"/>
    <s v="plays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d v="2013-05-06T16:51:11"/>
    <b v="1"/>
    <n v="62"/>
    <b v="1"/>
    <s v="theater/plays"/>
    <n v="1.1416238095238094"/>
    <n v="77.335806451612896"/>
    <x v="1"/>
    <s v="plays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d v="2014-06-20T09:54:09"/>
    <b v="1"/>
    <n v="45"/>
    <b v="1"/>
    <s v="theater/plays"/>
    <n v="1.1975"/>
    <n v="31.933333333333334"/>
    <x v="1"/>
    <s v="plays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d v="2014-06-15T16:00:00"/>
    <b v="1"/>
    <n v="15"/>
    <b v="1"/>
    <s v="theater/plays"/>
    <n v="1.0900000000000001"/>
    <n v="36.333333333333336"/>
    <x v="1"/>
    <s v="plays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d v="2012-01-31T17:00:00"/>
    <b v="1"/>
    <n v="151"/>
    <b v="1"/>
    <s v="theater/plays"/>
    <n v="1.0088571428571429"/>
    <n v="46.768211920529801"/>
    <x v="1"/>
    <s v="plays"/>
    <x v="11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d v="2013-08-23T19:04:29"/>
    <b v="1"/>
    <n v="68"/>
    <b v="1"/>
    <s v="theater/plays"/>
    <n v="1.0900000000000001"/>
    <n v="40.073529411764703"/>
    <x v="1"/>
    <s v="plays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d v="2014-07-01T23:50:31"/>
    <b v="1"/>
    <n v="46"/>
    <b v="1"/>
    <s v="theater/plays"/>
    <n v="1.0720930232558139"/>
    <n v="100.21739130434783"/>
    <x v="1"/>
    <s v="plays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d v="2014-07-16T23:27:21"/>
    <b v="1"/>
    <n v="24"/>
    <b v="1"/>
    <s v="theater/plays"/>
    <n v="1"/>
    <n v="41.666666666666664"/>
    <x v="1"/>
    <s v="plays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d v="2014-09-16T21:00:00"/>
    <b v="1"/>
    <n v="70"/>
    <b v="1"/>
    <s v="theater/plays"/>
    <n v="1.0218750000000001"/>
    <n v="46.714285714285715"/>
    <x v="1"/>
    <s v="plays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d v="2014-08-04T15:59:33"/>
    <b v="1"/>
    <n v="244"/>
    <b v="1"/>
    <s v="theater/plays"/>
    <n v="1.1629333333333334"/>
    <n v="71.491803278688522"/>
    <x v="1"/>
    <s v="plays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d v="2015-06-10T09:58:22"/>
    <b v="0"/>
    <n v="9"/>
    <b v="0"/>
    <s v="theater/musical"/>
    <n v="0.65"/>
    <n v="14.444444444444445"/>
    <x v="1"/>
    <s v="musical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d v="2015-05-24T08:18:52"/>
    <b v="0"/>
    <n v="19"/>
    <b v="0"/>
    <s v="theater/musical"/>
    <n v="0.12327272727272727"/>
    <n v="356.84210526315792"/>
    <x v="1"/>
    <s v="musical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d v="2016-12-09T04:37:55"/>
    <b v="0"/>
    <n v="0"/>
    <b v="0"/>
    <s v="theater/musical"/>
    <n v="0"/>
    <e v="#DIV/0!"/>
    <x v="1"/>
    <s v="musical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d v="2016-08-16T18:07:49"/>
    <b v="0"/>
    <n v="4"/>
    <b v="0"/>
    <s v="theater/musical"/>
    <n v="4.0266666666666666E-2"/>
    <n v="37.75"/>
    <x v="1"/>
    <s v="musical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d v="2015-02-28T22:00:00"/>
    <b v="0"/>
    <n v="8"/>
    <b v="0"/>
    <s v="theater/musical"/>
    <n v="1.0200000000000001E-2"/>
    <n v="12.75"/>
    <x v="1"/>
    <s v="musical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d v="2015-02-20T23:14:16"/>
    <b v="0"/>
    <n v="24"/>
    <b v="0"/>
    <s v="theater/musical"/>
    <n v="0.1174"/>
    <n v="24.458333333333332"/>
    <x v="1"/>
    <s v="musical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d v="2015-07-27T01:29:58"/>
    <b v="0"/>
    <n v="0"/>
    <b v="0"/>
    <s v="theater/musical"/>
    <n v="0"/>
    <e v="#DIV/0!"/>
    <x v="1"/>
    <s v="musica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d v="2015-02-12T14:15:42"/>
    <b v="0"/>
    <n v="39"/>
    <b v="0"/>
    <s v="theater/musical"/>
    <n v="0.59142857142857141"/>
    <n v="53.07692307692308"/>
    <x v="1"/>
    <s v="musical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d v="2015-08-01T14:00:00"/>
    <b v="0"/>
    <n v="6"/>
    <b v="0"/>
    <s v="theater/musical"/>
    <n v="5.9999999999999995E-4"/>
    <n v="300"/>
    <x v="1"/>
    <s v="musical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d v="2015-02-04T11:50:18"/>
    <b v="0"/>
    <n v="4"/>
    <b v="0"/>
    <s v="theater/musical"/>
    <n v="0.1145"/>
    <n v="286.25"/>
    <x v="1"/>
    <s v="musical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d v="2015-02-16T10:11:17"/>
    <b v="0"/>
    <n v="3"/>
    <b v="0"/>
    <s v="theater/musical"/>
    <n v="3.6666666666666666E-3"/>
    <n v="36.666666666666664"/>
    <x v="1"/>
    <s v="musical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d v="2014-09-06T21:00:00"/>
    <b v="0"/>
    <n v="53"/>
    <b v="0"/>
    <s v="theater/musical"/>
    <n v="0.52159999999999995"/>
    <n v="49.20754716981132"/>
    <x v="1"/>
    <s v="musical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d v="2016-04-30T05:34:00"/>
    <b v="0"/>
    <n v="1"/>
    <b v="0"/>
    <s v="theater/musical"/>
    <n v="2.0000000000000002E-5"/>
    <n v="1"/>
    <x v="1"/>
    <s v="musical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d v="2014-08-31T18:24:37"/>
    <b v="0"/>
    <n v="2"/>
    <b v="0"/>
    <s v="theater/musical"/>
    <n v="1.2500000000000001E-2"/>
    <n v="12.5"/>
    <x v="1"/>
    <s v="musical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d v="2015-12-14T05:59:00"/>
    <b v="0"/>
    <n v="25"/>
    <b v="0"/>
    <s v="theater/musical"/>
    <n v="0.54520000000000002"/>
    <n v="109.04"/>
    <x v="1"/>
    <s v="musical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d v="2015-09-25T23:43:42"/>
    <b v="0"/>
    <n v="6"/>
    <b v="0"/>
    <s v="theater/musical"/>
    <n v="0.25"/>
    <n v="41.666666666666664"/>
    <x v="1"/>
    <s v="musical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d v="2015-07-17T16:14:00"/>
    <b v="0"/>
    <n v="0"/>
    <b v="0"/>
    <s v="theater/musical"/>
    <n v="0"/>
    <e v="#DIV/0!"/>
    <x v="1"/>
    <s v="musica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d v="2015-05-01T08:59:32"/>
    <b v="0"/>
    <n v="12"/>
    <b v="0"/>
    <s v="theater/musical"/>
    <n v="3.4125000000000003E-2"/>
    <n v="22.75"/>
    <x v="1"/>
    <s v="musical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d v="2015-09-19T06:37:31"/>
    <b v="0"/>
    <n v="0"/>
    <b v="0"/>
    <s v="theater/musical"/>
    <n v="0"/>
    <e v="#DIV/0!"/>
    <x v="1"/>
    <s v="musical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d v="2015-04-23T05:40:07"/>
    <b v="0"/>
    <n v="36"/>
    <b v="0"/>
    <s v="theater/musical"/>
    <n v="0.46363636363636362"/>
    <n v="70.833333333333329"/>
    <x v="1"/>
    <s v="musical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d v="2014-07-28T14:31:17"/>
    <b v="1"/>
    <n v="82"/>
    <b v="1"/>
    <s v="theater/plays"/>
    <n v="1.0349999999999999"/>
    <n v="63.109756097560975"/>
    <x v="1"/>
    <s v="plays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d v="2014-06-20T23:00:00"/>
    <b v="1"/>
    <n v="226"/>
    <b v="1"/>
    <s v="theater/plays"/>
    <n v="1.1932315789473684"/>
    <n v="50.157964601769912"/>
    <x v="1"/>
    <s v="plays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d v="2012-06-01T03:59:00"/>
    <b v="1"/>
    <n v="60"/>
    <b v="1"/>
    <s v="theater/plays"/>
    <n v="1.2576666666666667"/>
    <n v="62.883333333333333"/>
    <x v="1"/>
    <s v="plays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d v="2014-08-15T02:00:00"/>
    <b v="1"/>
    <n v="322"/>
    <b v="1"/>
    <s v="theater/plays"/>
    <n v="1.1974347826086957"/>
    <n v="85.531055900621112"/>
    <x v="1"/>
    <s v="plays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d v="2014-08-08T19:05:51"/>
    <b v="1"/>
    <n v="94"/>
    <b v="1"/>
    <s v="theater/plays"/>
    <n v="1.2625"/>
    <n v="53.723404255319146"/>
    <x v="1"/>
    <s v="plays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d v="2015-07-26T18:19:19"/>
    <b v="1"/>
    <n v="47"/>
    <b v="1"/>
    <s v="theater/plays"/>
    <n v="1.0011666666666668"/>
    <n v="127.80851063829788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d v="2016-01-05T23:55:00"/>
    <b v="1"/>
    <n v="115"/>
    <b v="1"/>
    <s v="theater/plays"/>
    <n v="1.0213333333333334"/>
    <n v="106.57391304347826"/>
    <x v="1"/>
    <s v="plays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d v="2015-09-10T03:59:00"/>
    <b v="1"/>
    <n v="134"/>
    <b v="1"/>
    <s v="theater/plays"/>
    <n v="1.0035142857142858"/>
    <n v="262.11194029850748"/>
    <x v="1"/>
    <s v="plays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d v="2015-07-11T14:30:00"/>
    <b v="1"/>
    <n v="35"/>
    <b v="1"/>
    <s v="theater/plays"/>
    <n v="1.0004999999999999"/>
    <n v="57.171428571428571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d v="2016-11-04T13:06:24"/>
    <b v="1"/>
    <n v="104"/>
    <b v="1"/>
    <s v="theater/plays"/>
    <n v="1.1602222222222223"/>
    <n v="50.20192307692308"/>
    <x v="1"/>
    <s v="plays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d v="2014-12-31T00:00:00"/>
    <b v="1"/>
    <n v="184"/>
    <b v="1"/>
    <s v="theater/plays"/>
    <n v="1.0209999999999999"/>
    <n v="66.586956521739125"/>
    <x v="1"/>
    <s v="plays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d v="2015-03-22T22:35:47"/>
    <b v="1"/>
    <n v="119"/>
    <b v="1"/>
    <s v="theater/plays"/>
    <n v="1.0011000000000001"/>
    <n v="168.25210084033614"/>
    <x v="1"/>
    <s v="plays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d v="2017-03-12T21:00:00"/>
    <b v="1"/>
    <n v="59"/>
    <b v="1"/>
    <s v="theater/plays"/>
    <n v="1.0084"/>
    <n v="256.37288135593218"/>
    <x v="1"/>
    <s v="plays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d v="2015-07-05T16:43:23"/>
    <b v="1"/>
    <n v="113"/>
    <b v="1"/>
    <s v="theater/plays"/>
    <n v="1.0342499999999999"/>
    <n v="36.610619469026545"/>
    <x v="1"/>
    <s v="plays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d v="2015-10-24T21:29:00"/>
    <b v="1"/>
    <n v="84"/>
    <b v="1"/>
    <s v="theater/plays"/>
    <n v="1.248"/>
    <n v="37.142857142857146"/>
    <x v="1"/>
    <s v="plays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d v="2015-08-20T20:02:56"/>
    <b v="1"/>
    <n v="74"/>
    <b v="1"/>
    <s v="theater/plays"/>
    <n v="1.0951612903225807"/>
    <n v="45.878378378378379"/>
    <x v="1"/>
    <s v="plays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d v="2017-01-10T05:00:00"/>
    <b v="1"/>
    <n v="216"/>
    <b v="1"/>
    <s v="theater/plays"/>
    <n v="1.0203333333333333"/>
    <n v="141.71296296296296"/>
    <x v="1"/>
    <s v="plays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d v="2016-06-03T21:00:00"/>
    <b v="1"/>
    <n v="39"/>
    <b v="1"/>
    <s v="theater/plays"/>
    <n v="1.0235000000000001"/>
    <n v="52.487179487179489"/>
    <x v="1"/>
    <s v="plays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d v="2015-10-30T14:00:12"/>
    <b v="1"/>
    <n v="21"/>
    <b v="1"/>
    <s v="theater/plays"/>
    <n v="1.0416666666666667"/>
    <n v="59.523809523809526"/>
    <x v="1"/>
    <s v="plays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d v="2017-01-17T21:10:36"/>
    <b v="0"/>
    <n v="30"/>
    <b v="1"/>
    <s v="theater/plays"/>
    <n v="1.25"/>
    <n v="50"/>
    <x v="1"/>
    <s v="plays"/>
    <x v="1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d v="2015-12-17T04:59:00"/>
    <b v="1"/>
    <n v="37"/>
    <b v="1"/>
    <s v="theater/plays"/>
    <n v="1.0234285714285714"/>
    <n v="193.62162162162161"/>
    <x v="1"/>
    <s v="plays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d v="2014-11-20T07:59:58"/>
    <b v="1"/>
    <n v="202"/>
    <b v="1"/>
    <s v="theater/plays"/>
    <n v="1.0786500000000001"/>
    <n v="106.79702970297029"/>
    <x v="1"/>
    <s v="plays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d v="2014-10-01T03:59:00"/>
    <b v="1"/>
    <n v="37"/>
    <b v="1"/>
    <s v="theater/plays"/>
    <n v="1.0988461538461538"/>
    <n v="77.21621621621621"/>
    <x v="1"/>
    <s v="plays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d v="2016-04-16T22:39:07"/>
    <b v="0"/>
    <n v="28"/>
    <b v="1"/>
    <s v="theater/plays"/>
    <n v="1.61"/>
    <n v="57.5"/>
    <x v="1"/>
    <s v="plays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d v="2016-05-04T03:59:00"/>
    <b v="1"/>
    <n v="26"/>
    <b v="1"/>
    <s v="theater/plays"/>
    <n v="1.3120000000000001"/>
    <n v="50.46153846153846"/>
    <x v="1"/>
    <s v="plays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d v="2017-03-02T19:19:15"/>
    <b v="0"/>
    <n v="61"/>
    <b v="1"/>
    <s v="theater/plays"/>
    <n v="1.1879999999999999"/>
    <n v="97.377049180327873"/>
    <x v="1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d v="2017-02-01T23:31:00"/>
    <b v="0"/>
    <n v="115"/>
    <b v="1"/>
    <s v="theater/plays"/>
    <n v="1.0039275000000001"/>
    <n v="34.91921739130435"/>
    <x v="1"/>
    <s v="plays"/>
    <x v="1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d v="2016-07-01T08:20:51"/>
    <b v="1"/>
    <n v="181"/>
    <b v="1"/>
    <s v="theater/plays"/>
    <n v="1.0320666666666667"/>
    <n v="85.530386740331494"/>
    <x v="1"/>
    <s v="plays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d v="2016-12-28T22:00:33"/>
    <b v="0"/>
    <n v="110"/>
    <b v="1"/>
    <s v="theater/plays"/>
    <n v="1.006"/>
    <n v="182.90909090909091"/>
    <x v="1"/>
    <s v="plays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d v="2015-09-29T03:59:00"/>
    <b v="1"/>
    <n v="269"/>
    <b v="1"/>
    <s v="theater/plays"/>
    <n v="1.0078754285714286"/>
    <n v="131.13620817843866"/>
    <x v="1"/>
    <s v="plays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d v="2015-07-01T12:14:58"/>
    <b v="1"/>
    <n v="79"/>
    <b v="1"/>
    <s v="theater/plays"/>
    <n v="1.1232142857142857"/>
    <n v="39.810126582278478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d v="2015-10-25T23:59:00"/>
    <b v="1"/>
    <n v="104"/>
    <b v="1"/>
    <s v="theater/plays"/>
    <n v="1.0591914022517912"/>
    <n v="59.701730769230764"/>
    <x v="1"/>
    <s v="plays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d v="2017-02-16T23:00:00"/>
    <b v="0"/>
    <n v="34"/>
    <b v="1"/>
    <s v="theater/plays"/>
    <n v="1.0056666666666667"/>
    <n v="88.735294117647058"/>
    <x v="1"/>
    <s v="plays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d v="2014-10-14T06:59:00"/>
    <b v="1"/>
    <n v="167"/>
    <b v="1"/>
    <s v="theater/plays"/>
    <n v="1.1530588235294117"/>
    <n v="58.688622754491021"/>
    <x v="1"/>
    <s v="plays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d v="2014-09-19T18:08:12"/>
    <b v="1"/>
    <n v="183"/>
    <b v="1"/>
    <s v="theater/plays"/>
    <n v="1.273042"/>
    <n v="69.56513661202186"/>
    <x v="1"/>
    <s v="plays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d v="2015-10-09T00:00:00"/>
    <b v="1"/>
    <n v="71"/>
    <b v="1"/>
    <s v="theater/plays"/>
    <n v="1.028375"/>
    <n v="115.87323943661971"/>
    <x v="1"/>
    <s v="plays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d v="2016-12-01T17:39:42"/>
    <b v="0"/>
    <n v="69"/>
    <b v="1"/>
    <s v="theater/plays"/>
    <n v="1.0293749999999999"/>
    <n v="23.869565217391305"/>
    <x v="1"/>
    <s v="plays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d v="2015-06-12T02:00:00"/>
    <b v="0"/>
    <n v="270"/>
    <b v="1"/>
    <s v="theater/plays"/>
    <n v="1.043047619047619"/>
    <n v="81.125925925925927"/>
    <x v="1"/>
    <s v="plays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d v="2015-09-12T03:59:00"/>
    <b v="1"/>
    <n v="193"/>
    <b v="1"/>
    <s v="theater/plays"/>
    <n v="1.1122000000000001"/>
    <n v="57.626943005181346"/>
    <x v="1"/>
    <s v="plays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d v="2015-07-12T10:25:12"/>
    <b v="1"/>
    <n v="57"/>
    <b v="1"/>
    <s v="theater/plays"/>
    <n v="1.0586"/>
    <n v="46.429824561403507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d v="2015-04-04T20:19:17"/>
    <b v="1"/>
    <n v="200"/>
    <b v="1"/>
    <s v="theater/plays"/>
    <n v="1.0079166666666666"/>
    <n v="60.475000000000001"/>
    <x v="1"/>
    <s v="plays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d v="2015-06-20T17:55:14"/>
    <b v="1"/>
    <n v="88"/>
    <b v="1"/>
    <s v="theater/plays"/>
    <n v="1.0492727272727274"/>
    <n v="65.579545454545453"/>
    <x v="1"/>
    <s v="plays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d v="2014-11-05T18:48:44"/>
    <b v="1"/>
    <n v="213"/>
    <b v="1"/>
    <s v="theater/plays"/>
    <n v="1.01552"/>
    <n v="119.1924882629108"/>
    <x v="1"/>
    <s v="plays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d v="2015-06-21T17:32:46"/>
    <b v="1"/>
    <n v="20"/>
    <b v="1"/>
    <s v="theater/plays"/>
    <n v="1.1073333333333333"/>
    <n v="83.05"/>
    <x v="1"/>
    <s v="plays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d v="2016-09-07T11:20:40"/>
    <b v="1"/>
    <n v="50"/>
    <b v="1"/>
    <s v="theater/plays"/>
    <n v="1.2782222222222221"/>
    <n v="57.52"/>
    <x v="1"/>
    <s v="plays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d v="2016-09-08T03:45:00"/>
    <b v="1"/>
    <n v="115"/>
    <b v="1"/>
    <s v="theater/plays"/>
    <n v="1.0182500000000001"/>
    <n v="177.08695652173913"/>
    <x v="1"/>
    <s v="plays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d v="2015-03-26T01:03:29"/>
    <b v="1"/>
    <n v="186"/>
    <b v="1"/>
    <s v="theater/plays"/>
    <n v="1.012576923076923"/>
    <n v="70.771505376344081"/>
    <x v="1"/>
    <s v="plays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d v="2014-10-07T18:26:15"/>
    <b v="1"/>
    <n v="18"/>
    <b v="1"/>
    <s v="theater/plays"/>
    <n v="1.75"/>
    <n v="29.166666666666668"/>
    <x v="1"/>
    <s v="plays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d v="2015-06-11T03:59:00"/>
    <b v="1"/>
    <n v="176"/>
    <b v="1"/>
    <s v="theater/plays"/>
    <n v="1.2806"/>
    <n v="72.76136363636364"/>
    <x v="1"/>
    <s v="plays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d v="2017-02-22T13:25:52"/>
    <b v="0"/>
    <n v="41"/>
    <b v="1"/>
    <s v="theater/plays"/>
    <n v="1.0629949999999999"/>
    <n v="51.853414634146333"/>
    <x v="1"/>
    <s v="plays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d v="2015-01-08T21:17:41"/>
    <b v="1"/>
    <n v="75"/>
    <b v="1"/>
    <s v="theater/plays"/>
    <n v="1.052142857142857"/>
    <n v="98.2"/>
    <x v="1"/>
    <s v="plays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d v="2016-10-01T03:59:00"/>
    <b v="1"/>
    <n v="97"/>
    <b v="1"/>
    <s v="theater/plays"/>
    <n v="1.0616782608695652"/>
    <n v="251.7381443298969"/>
    <x v="1"/>
    <s v="plays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d v="2015-11-30T17:08:38"/>
    <b v="1"/>
    <n v="73"/>
    <b v="1"/>
    <s v="theater/plays"/>
    <n v="1.0924"/>
    <n v="74.821917808219183"/>
    <x v="1"/>
    <s v="plays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d v="2015-07-16T17:24:36"/>
    <b v="1"/>
    <n v="49"/>
    <b v="1"/>
    <s v="theater/plays"/>
    <n v="1.0045454545454546"/>
    <n v="67.65306122448979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d v="2014-12-22T04:00:00"/>
    <b v="1"/>
    <n v="134"/>
    <b v="1"/>
    <s v="theater/plays"/>
    <n v="1.0304098360655738"/>
    <n v="93.81343283582089"/>
    <x v="1"/>
    <s v="plays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d v="2015-10-30T21:00:00"/>
    <b v="1"/>
    <n v="68"/>
    <b v="1"/>
    <s v="theater/plays"/>
    <n v="1.121664"/>
    <n v="41.237647058823526"/>
    <x v="1"/>
    <s v="plays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d v="2015-01-28T22:00:00"/>
    <b v="1"/>
    <n v="49"/>
    <b v="1"/>
    <s v="theater/plays"/>
    <n v="1.03"/>
    <n v="52.551020408163268"/>
    <x v="1"/>
    <s v="plays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d v="2015-12-03T17:00:00"/>
    <b v="1"/>
    <n v="63"/>
    <b v="1"/>
    <s v="theater/plays"/>
    <n v="1.64"/>
    <n v="70.285714285714292"/>
    <x v="1"/>
    <s v="plays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d v="2015-06-12T21:00:00"/>
    <b v="1"/>
    <n v="163"/>
    <b v="1"/>
    <s v="theater/plays"/>
    <n v="1.3128333333333333"/>
    <n v="48.325153374233132"/>
    <x v="1"/>
    <s v="plays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d v="2015-07-17T18:11:00"/>
    <b v="1"/>
    <n v="288"/>
    <b v="1"/>
    <s v="theater/plays"/>
    <n v="1.0209999999999999"/>
    <n v="53.177083333333336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d v="2016-08-24T21:42:08"/>
    <b v="1"/>
    <n v="42"/>
    <b v="1"/>
    <s v="theater/plays"/>
    <n v="1.28"/>
    <n v="60.952380952380949"/>
    <x v="1"/>
    <s v="plays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d v="2015-06-16T11:00:00"/>
    <b v="1"/>
    <n v="70"/>
    <b v="1"/>
    <s v="theater/plays"/>
    <n v="1.0149999999999999"/>
    <n v="116"/>
    <x v="1"/>
    <s v="plays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d v="2015-07-12T12:47:45"/>
    <b v="1"/>
    <n v="30"/>
    <b v="1"/>
    <s v="theater/plays"/>
    <n v="1.0166666666666666"/>
    <n v="61"/>
    <x v="1"/>
    <s v="plays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d v="2014-11-02T11:29:35"/>
    <b v="1"/>
    <n v="51"/>
    <b v="1"/>
    <s v="theater/plays"/>
    <n v="1.3"/>
    <n v="38.235294117647058"/>
    <x v="1"/>
    <s v="plays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d v="2015-11-06T13:00:09"/>
    <b v="1"/>
    <n v="145"/>
    <b v="1"/>
    <s v="theater/plays"/>
    <n v="1.5443"/>
    <n v="106.50344827586207"/>
    <x v="1"/>
    <s v="plays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d v="2016-09-14T19:00:00"/>
    <b v="1"/>
    <n v="21"/>
    <b v="1"/>
    <s v="theater/plays"/>
    <n v="1.0740000000000001"/>
    <n v="204.57142857142858"/>
    <x v="1"/>
    <s v="plays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d v="2016-03-15T21:00:00"/>
    <b v="1"/>
    <n v="286"/>
    <b v="1"/>
    <s v="theater/plays"/>
    <n v="1.0132258064516129"/>
    <n v="54.912587412587413"/>
    <x v="1"/>
    <s v="plays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d v="2015-02-09T04:30:00"/>
    <b v="1"/>
    <n v="12"/>
    <b v="1"/>
    <s v="theater/plays"/>
    <n v="1.0027777777777778"/>
    <n v="150.41666666666666"/>
    <x v="1"/>
    <s v="plays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d v="2016-04-01T03:59:00"/>
    <b v="1"/>
    <n v="100"/>
    <b v="1"/>
    <s v="theater/plays"/>
    <n v="1.1684444444444444"/>
    <n v="52.58"/>
    <x v="1"/>
    <s v="plays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d v="2014-11-18T17:23:26"/>
    <b v="1"/>
    <n v="100"/>
    <b v="1"/>
    <s v="theater/plays"/>
    <n v="1.0860000000000001"/>
    <n v="54.3"/>
    <x v="1"/>
    <s v="plays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d v="2015-05-30T20:21:43"/>
    <b v="1"/>
    <n v="34"/>
    <b v="1"/>
    <s v="theater/plays"/>
    <n v="1.034"/>
    <n v="76.029411764705884"/>
    <x v="1"/>
    <s v="plays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d v="2016-04-01T01:27:39"/>
    <b v="0"/>
    <n v="63"/>
    <b v="1"/>
    <s v="theater/plays"/>
    <n v="1.1427586206896552"/>
    <n v="105.2063492063492"/>
    <x v="1"/>
    <s v="plays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d v="2015-06-01T05:00:00"/>
    <b v="0"/>
    <n v="30"/>
    <b v="1"/>
    <s v="theater/plays"/>
    <n v="1.03"/>
    <n v="68.666666666666671"/>
    <x v="1"/>
    <s v="plays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d v="2015-09-02T00:28:25"/>
    <b v="0"/>
    <n v="47"/>
    <b v="1"/>
    <s v="theater/plays"/>
    <n v="1.216"/>
    <n v="129.36170212765958"/>
    <x v="1"/>
    <s v="plays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d v="2016-04-29T04:39:48"/>
    <b v="0"/>
    <n v="237"/>
    <b v="1"/>
    <s v="theater/plays"/>
    <n v="1.026467741935484"/>
    <n v="134.26371308016877"/>
    <x v="1"/>
    <s v="plays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d v="2016-02-10T21:00:00"/>
    <b v="0"/>
    <n v="47"/>
    <b v="1"/>
    <s v="theater/plays"/>
    <n v="1.0475000000000001"/>
    <n v="17.829787234042552"/>
    <x v="1"/>
    <s v="plays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d v="2016-01-29T05:59:00"/>
    <b v="0"/>
    <n v="15"/>
    <b v="1"/>
    <s v="theater/plays"/>
    <n v="1.016"/>
    <n v="203.2"/>
    <x v="1"/>
    <s v="plays"/>
    <x v="1"/>
    <x v="2"/>
  </r>
  <r>
    <n v="3285"/>
    <s v="By Morning"/>
    <s v="A new play by Matthew Gasda"/>
    <n v="4999"/>
    <n v="5604"/>
    <x v="0"/>
    <s v="US"/>
    <s v="USD"/>
    <n v="1488258000"/>
    <n v="1485556626"/>
    <d v="2017-01-27T22:37:06"/>
    <d v="2017-02-28T05:00:00"/>
    <b v="0"/>
    <n v="81"/>
    <b v="1"/>
    <s v="theater/plays"/>
    <n v="1.1210242048409682"/>
    <n v="69.18518518518519"/>
    <x v="1"/>
    <s v="plays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d v="2016-08-15T20:09:42"/>
    <b v="0"/>
    <n v="122"/>
    <b v="1"/>
    <s v="theater/plays"/>
    <n v="1.0176666666666667"/>
    <n v="125.12295081967213"/>
    <x v="1"/>
    <s v="plays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d v="2015-11-28T18:00:28"/>
    <b v="0"/>
    <n v="34"/>
    <b v="1"/>
    <s v="theater/plays"/>
    <n v="1"/>
    <n v="73.529411764705884"/>
    <x v="1"/>
    <s v="plays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d v="2016-06-20T23:00:00"/>
    <b v="0"/>
    <n v="207"/>
    <b v="1"/>
    <s v="theater/plays"/>
    <n v="1.0026489999999999"/>
    <n v="48.437149758454105"/>
    <x v="1"/>
    <s v="plays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d v="2017-02-20T08:50:02"/>
    <b v="0"/>
    <n v="25"/>
    <b v="1"/>
    <s v="theater/plays"/>
    <n v="1.3304200000000002"/>
    <n v="26.608400000000003"/>
    <x v="1"/>
    <s v="plays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d v="2017-03-11T12:21:31"/>
    <b v="0"/>
    <n v="72"/>
    <b v="1"/>
    <s v="theater/plays"/>
    <n v="1.212"/>
    <n v="33.666666666666664"/>
    <x v="1"/>
    <s v="plays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d v="2015-09-17T03:59:00"/>
    <b v="0"/>
    <n v="14"/>
    <b v="1"/>
    <s v="theater/plays"/>
    <n v="1.1399999999999999"/>
    <n v="40.714285714285715"/>
    <x v="1"/>
    <s v="plays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d v="2015-12-04T19:29:08"/>
    <b v="0"/>
    <n v="15"/>
    <b v="1"/>
    <s v="theater/plays"/>
    <n v="2.8613861386138613"/>
    <n v="19.266666666666666"/>
    <x v="1"/>
    <s v="plays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d v="2017-03-04T10:12:32"/>
    <b v="0"/>
    <n v="91"/>
    <b v="1"/>
    <s v="theater/plays"/>
    <n v="1.7044444444444444"/>
    <n v="84.285714285714292"/>
    <x v="1"/>
    <s v="plays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d v="2015-06-16T12:59:14"/>
    <b v="0"/>
    <n v="24"/>
    <b v="1"/>
    <s v="theater/plays"/>
    <n v="1.1833333333333333"/>
    <n v="29.583333333333332"/>
    <x v="1"/>
    <s v="plays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d v="2016-09-26T10:37:09"/>
    <b v="0"/>
    <n v="27"/>
    <b v="1"/>
    <s v="theater/plays"/>
    <n v="1.0285857142857142"/>
    <n v="26.667037037037037"/>
    <x v="1"/>
    <s v="plays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d v="2015-11-22T22:00:00"/>
    <b v="0"/>
    <n v="47"/>
    <b v="1"/>
    <s v="theater/plays"/>
    <n v="1.4406666666666668"/>
    <n v="45.978723404255319"/>
    <x v="1"/>
    <s v="plays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d v="2015-07-27T22:59:00"/>
    <b v="0"/>
    <n v="44"/>
    <b v="1"/>
    <s v="theater/plays"/>
    <n v="1.0007272727272727"/>
    <n v="125.09090909090909"/>
    <x v="1"/>
    <s v="plays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d v="2015-09-13T00:00:00"/>
    <b v="0"/>
    <n v="72"/>
    <b v="1"/>
    <s v="theater/plays"/>
    <n v="1.0173000000000001"/>
    <n v="141.29166666666666"/>
    <x v="1"/>
    <s v="plays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d v="2015-10-14T22:01:03"/>
    <b v="0"/>
    <n v="63"/>
    <b v="1"/>
    <s v="theater/plays"/>
    <n v="1.1619999999999999"/>
    <n v="55.333333333333336"/>
    <x v="1"/>
    <s v="plays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d v="2015-04-29T17:51:02"/>
    <b v="0"/>
    <n v="88"/>
    <b v="1"/>
    <s v="theater/plays"/>
    <n v="1.3616666666666666"/>
    <n v="46.420454545454547"/>
    <x v="1"/>
    <s v="plays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d v="2016-08-01T06:59:00"/>
    <b v="0"/>
    <n v="70"/>
    <b v="1"/>
    <s v="theater/plays"/>
    <n v="1.3346666666666667"/>
    <n v="57.2"/>
    <x v="1"/>
    <s v="plays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d v="2016-12-07T08:26:16"/>
    <b v="0"/>
    <n v="50"/>
    <b v="1"/>
    <s v="theater/plays"/>
    <n v="1.0339285714285715"/>
    <n v="173.7"/>
    <x v="1"/>
    <s v="plays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d v="2015-03-28T14:38:04"/>
    <b v="0"/>
    <n v="35"/>
    <b v="1"/>
    <s v="theater/plays"/>
    <n v="1.1588888888888889"/>
    <n v="59.6"/>
    <x v="1"/>
    <s v="plays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d v="2016-12-22T14:59:12"/>
    <b v="0"/>
    <n v="175"/>
    <b v="1"/>
    <s v="theater/plays"/>
    <n v="1.0451666666666666"/>
    <n v="89.585714285714289"/>
    <x v="1"/>
    <s v="plays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d v="2015-07-31T20:32:28"/>
    <b v="0"/>
    <n v="20"/>
    <b v="1"/>
    <s v="theater/plays"/>
    <n v="1.0202500000000001"/>
    <n v="204.05"/>
    <x v="1"/>
    <s v="plays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d v="2016-06-10T03:00:00"/>
    <b v="0"/>
    <n v="54"/>
    <b v="1"/>
    <s v="theater/plays"/>
    <n v="1.7533333333333334"/>
    <n v="48.703703703703702"/>
    <x v="1"/>
    <s v="plays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d v="2016-05-15T01:22:19"/>
    <b v="0"/>
    <n v="20"/>
    <b v="1"/>
    <s v="theater/plays"/>
    <n v="1.0668"/>
    <n v="53.339999999999996"/>
    <x v="1"/>
    <s v="plays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d v="2016-04-13T21:02:45"/>
    <b v="0"/>
    <n v="57"/>
    <b v="1"/>
    <s v="theater/plays"/>
    <n v="1.2228571428571429"/>
    <n v="75.087719298245617"/>
    <x v="1"/>
    <s v="plays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d v="2016-10-16T15:36:18"/>
    <b v="0"/>
    <n v="31"/>
    <b v="1"/>
    <s v="theater/plays"/>
    <n v="1.5942857142857143"/>
    <n v="18"/>
    <x v="1"/>
    <s v="plays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d v="2015-10-06T22:17:05"/>
    <b v="0"/>
    <n v="31"/>
    <b v="1"/>
    <s v="theater/plays"/>
    <n v="1.0007692307692309"/>
    <n v="209.83870967741936"/>
    <x v="1"/>
    <s v="plays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d v="2015-10-17T07:00:10"/>
    <b v="0"/>
    <n v="45"/>
    <b v="1"/>
    <s v="theater/plays"/>
    <n v="1.0984"/>
    <n v="61.022222222222226"/>
    <x v="1"/>
    <s v="plays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d v="2016-11-11T22:00:00"/>
    <b v="0"/>
    <n v="41"/>
    <b v="1"/>
    <s v="theater/plays"/>
    <n v="1.0004"/>
    <n v="61"/>
    <x v="1"/>
    <s v="plays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d v="2016-01-27T01:00:00"/>
    <b v="0"/>
    <n v="29"/>
    <b v="1"/>
    <s v="theater/plays"/>
    <n v="1.1605000000000001"/>
    <n v="80.034482758620683"/>
    <x v="1"/>
    <s v="plays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d v="2015-05-08T20:05:00"/>
    <b v="0"/>
    <n v="58"/>
    <b v="1"/>
    <s v="theater/plays"/>
    <n v="2.1074999999999999"/>
    <n v="29.068965517241381"/>
    <x v="1"/>
    <s v="plays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d v="2016-05-06T07:17:21"/>
    <b v="0"/>
    <n v="89"/>
    <b v="1"/>
    <s v="theater/plays"/>
    <n v="1.1000000000000001"/>
    <n v="49.438202247191015"/>
    <x v="1"/>
    <s v="plays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d v="2014-08-08T13:54:00"/>
    <b v="0"/>
    <n v="125"/>
    <b v="1"/>
    <s v="theater/plays"/>
    <n v="1.0008673425918038"/>
    <n v="93.977440000000001"/>
    <x v="1"/>
    <s v="plays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d v="2016-06-08T00:57:04"/>
    <b v="0"/>
    <n v="18"/>
    <b v="1"/>
    <s v="theater/plays"/>
    <n v="1.0619047619047619"/>
    <n v="61.944444444444443"/>
    <x v="1"/>
    <s v="plays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d v="2016-04-11T02:30:00"/>
    <b v="0"/>
    <n v="32"/>
    <b v="1"/>
    <s v="theater/plays"/>
    <n v="1.256"/>
    <n v="78.5"/>
    <x v="1"/>
    <s v="plays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d v="2015-01-31T14:03:06"/>
    <b v="0"/>
    <n v="16"/>
    <b v="1"/>
    <s v="theater/plays"/>
    <n v="1.08"/>
    <n v="33.75"/>
    <x v="1"/>
    <s v="plays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d v="2016-06-22T01:05:57"/>
    <b v="0"/>
    <n v="38"/>
    <b v="1"/>
    <s v="theater/plays"/>
    <n v="1.01"/>
    <n v="66.44736842105263"/>
    <x v="1"/>
    <s v="plays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d v="2014-10-16T03:59:00"/>
    <b v="0"/>
    <n v="15"/>
    <b v="1"/>
    <s v="theater/plays"/>
    <n v="1.0740000000000001"/>
    <n v="35.799999999999997"/>
    <x v="1"/>
    <s v="plays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d v="2016-06-22T03:55:00"/>
    <b v="0"/>
    <n v="23"/>
    <b v="1"/>
    <s v="theater/plays"/>
    <n v="1.0151515151515151"/>
    <n v="145.65217391304347"/>
    <x v="1"/>
    <s v="plays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d v="2016-09-25T08:46:48"/>
    <b v="0"/>
    <n v="49"/>
    <b v="1"/>
    <s v="theater/plays"/>
    <n v="1.2589999999999999"/>
    <n v="25.693877551020407"/>
    <x v="1"/>
    <s v="plays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d v="2016-06-05T13:59:50"/>
    <b v="0"/>
    <n v="10"/>
    <b v="1"/>
    <s v="theater/plays"/>
    <n v="1.0166666666666666"/>
    <n v="152.5"/>
    <x v="1"/>
    <s v="plays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d v="2015-04-05T17:51:17"/>
    <b v="0"/>
    <n v="15"/>
    <b v="1"/>
    <s v="theater/plays"/>
    <n v="1.125"/>
    <n v="30"/>
    <x v="1"/>
    <s v="plays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d v="2015-03-08T16:08:25"/>
    <b v="0"/>
    <n v="57"/>
    <b v="1"/>
    <s v="theater/plays"/>
    <n v="1.0137499999999999"/>
    <n v="142.28070175438597"/>
    <x v="1"/>
    <s v="plays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d v="2016-05-08T08:59:26"/>
    <b v="0"/>
    <n v="33"/>
    <b v="1"/>
    <s v="theater/plays"/>
    <n v="1.0125"/>
    <n v="24.545454545454547"/>
    <x v="1"/>
    <s v="plays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d v="2014-07-05T01:00:00"/>
    <b v="0"/>
    <n v="9"/>
    <b v="1"/>
    <s v="theater/plays"/>
    <n v="1.4638888888888888"/>
    <n v="292.77777777777777"/>
    <x v="1"/>
    <s v="plays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d v="2014-07-27T23:00:00"/>
    <b v="0"/>
    <n v="26"/>
    <b v="1"/>
    <s v="theater/plays"/>
    <n v="1.1679999999999999"/>
    <n v="44.92307692307692"/>
    <x v="1"/>
    <s v="plays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d v="2015-04-01T20:17:48"/>
    <b v="0"/>
    <n v="69"/>
    <b v="1"/>
    <s v="theater/plays"/>
    <n v="1.0626666666666666"/>
    <n v="23.10144927536232"/>
    <x v="1"/>
    <s v="plays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d v="2015-10-06T16:44:46"/>
    <b v="0"/>
    <n v="65"/>
    <b v="1"/>
    <s v="theater/plays"/>
    <n v="1.0451999999999999"/>
    <n v="80.400000000000006"/>
    <x v="1"/>
    <s v="plays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d v="2014-07-19T20:38:50"/>
    <b v="0"/>
    <n v="83"/>
    <b v="1"/>
    <s v="theater/plays"/>
    <n v="1"/>
    <n v="72.289156626506028"/>
    <x v="1"/>
    <s v="plays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d v="2015-06-15T16:14:40"/>
    <b v="0"/>
    <n v="111"/>
    <b v="1"/>
    <s v="theater/plays"/>
    <n v="1.0457142857142858"/>
    <n v="32.972972972972975"/>
    <x v="1"/>
    <s v="plays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d v="2015-07-30T12:30:22"/>
    <b v="0"/>
    <n v="46"/>
    <b v="1"/>
    <s v="theater/plays"/>
    <n v="1.3862051149573753"/>
    <n v="116.65217391304348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d v="2014-08-03T23:00:00"/>
    <b v="0"/>
    <n v="63"/>
    <b v="1"/>
    <s v="theater/plays"/>
    <n v="1.0032000000000001"/>
    <n v="79.61904761904762"/>
    <x v="1"/>
    <s v="plays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d v="2016-04-05T08:34:06"/>
    <b v="0"/>
    <n v="9"/>
    <b v="1"/>
    <s v="theater/plays"/>
    <n v="1"/>
    <n v="27.777777777777779"/>
    <x v="1"/>
    <s v="plays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d v="2014-10-10T21:00:00"/>
    <b v="0"/>
    <n v="34"/>
    <b v="1"/>
    <s v="theater/plays"/>
    <n v="1.1020000000000001"/>
    <n v="81.029411764705884"/>
    <x v="1"/>
    <s v="plays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d v="2017-02-24T13:48:00"/>
    <b v="0"/>
    <n v="112"/>
    <b v="1"/>
    <s v="theater/plays"/>
    <n v="1.0218"/>
    <n v="136.84821428571428"/>
    <x v="1"/>
    <s v="plays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d v="2016-07-28T15:58:38"/>
    <b v="0"/>
    <n v="47"/>
    <b v="1"/>
    <s v="theater/plays"/>
    <n v="1.0435000000000001"/>
    <n v="177.61702127659575"/>
    <x v="1"/>
    <s v="plays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d v="2016-12-06T23:22:34"/>
    <b v="0"/>
    <n v="38"/>
    <b v="1"/>
    <s v="theater/plays"/>
    <n v="1.3816666666666666"/>
    <n v="109.07894736842105"/>
    <x v="1"/>
    <s v="plays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d v="2016-06-12T17:00:00"/>
    <b v="0"/>
    <n v="28"/>
    <b v="1"/>
    <s v="theater/plays"/>
    <n v="1"/>
    <n v="119.64285714285714"/>
    <x v="1"/>
    <s v="plays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d v="2015-04-01T04:59:00"/>
    <b v="0"/>
    <n v="78"/>
    <b v="1"/>
    <s v="theater/plays"/>
    <n v="1.0166666666666666"/>
    <n v="78.205128205128204"/>
    <x v="1"/>
    <s v="plays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d v="2016-04-13T13:18:00"/>
    <b v="0"/>
    <n v="23"/>
    <b v="1"/>
    <s v="theater/plays"/>
    <n v="1.7142857142857142"/>
    <n v="52.173913043478258"/>
    <x v="1"/>
    <s v="plays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d v="2014-08-30T04:48:13"/>
    <b v="0"/>
    <n v="40"/>
    <b v="1"/>
    <s v="theater/plays"/>
    <n v="1.0144444444444445"/>
    <n v="114.125"/>
    <x v="1"/>
    <s v="plays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d v="2015-04-18T00:37:00"/>
    <b v="0"/>
    <n v="13"/>
    <b v="1"/>
    <s v="theater/plays"/>
    <n v="1.3"/>
    <n v="50"/>
    <x v="1"/>
    <s v="plays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d v="2015-02-26T00:35:10"/>
    <b v="0"/>
    <n v="18"/>
    <b v="1"/>
    <s v="theater/plays"/>
    <n v="1.1000000000000001"/>
    <n v="91.666666666666671"/>
    <x v="1"/>
    <s v="plays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d v="2016-05-08T21:00:00"/>
    <b v="0"/>
    <n v="22"/>
    <b v="1"/>
    <s v="theater/plays"/>
    <n v="1.1944999999999999"/>
    <n v="108.59090909090909"/>
    <x v="1"/>
    <s v="plays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d v="2016-04-30T03:59:00"/>
    <b v="0"/>
    <n v="79"/>
    <b v="1"/>
    <s v="theater/plays"/>
    <n v="1.002909090909091"/>
    <n v="69.822784810126578"/>
    <x v="1"/>
    <s v="plays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d v="2016-06-13T17:00:00"/>
    <b v="0"/>
    <n v="14"/>
    <b v="1"/>
    <s v="theater/plays"/>
    <n v="1.534"/>
    <n v="109.57142857142857"/>
    <x v="1"/>
    <s v="plays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d v="2015-11-29T23:00:00"/>
    <b v="0"/>
    <n v="51"/>
    <b v="1"/>
    <s v="theater/plays"/>
    <n v="1.0442857142857143"/>
    <n v="71.666666666666671"/>
    <x v="1"/>
    <s v="plays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d v="2014-07-23T11:00:00"/>
    <b v="0"/>
    <n v="54"/>
    <b v="1"/>
    <s v="theater/plays"/>
    <n v="1.0109999999999999"/>
    <n v="93.611111111111114"/>
    <x v="1"/>
    <s v="plays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d v="2016-07-01T23:00:00"/>
    <b v="0"/>
    <n v="70"/>
    <b v="1"/>
    <s v="theater/plays"/>
    <n v="1.0751999999999999"/>
    <n v="76.8"/>
    <x v="1"/>
    <s v="plays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d v="2016-05-02T23:00:00"/>
    <b v="0"/>
    <n v="44"/>
    <b v="1"/>
    <s v="theater/plays"/>
    <n v="3.15"/>
    <n v="35.795454545454547"/>
    <x v="1"/>
    <s v="plays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d v="2015-10-29T04:01:00"/>
    <b v="0"/>
    <n v="55"/>
    <b v="1"/>
    <s v="theater/plays"/>
    <n v="1.0193333333333334"/>
    <n v="55.6"/>
    <x v="1"/>
    <s v="plays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d v="2016-05-10T11:17:00"/>
    <b v="0"/>
    <n v="15"/>
    <b v="1"/>
    <s v="theater/plays"/>
    <n v="1.2628571428571429"/>
    <n v="147.33333333333334"/>
    <x v="1"/>
    <s v="plays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d v="2016-07-15T19:34:32"/>
    <b v="0"/>
    <n v="27"/>
    <b v="1"/>
    <s v="theater/plays"/>
    <n v="1.014"/>
    <n v="56.333333333333336"/>
    <x v="1"/>
    <s v="plays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d v="2014-08-01T10:01:50"/>
    <b v="0"/>
    <n v="21"/>
    <b v="1"/>
    <s v="theater/plays"/>
    <n v="1.01"/>
    <n v="96.19047619047619"/>
    <x v="1"/>
    <s v="plays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d v="2014-11-19T08:27:59"/>
    <b v="0"/>
    <n v="162"/>
    <b v="1"/>
    <s v="theater/plays"/>
    <n v="1.0299"/>
    <n v="63.574074074074076"/>
    <x v="1"/>
    <s v="plays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d v="2017-02-25T01:22:14"/>
    <b v="0"/>
    <n v="23"/>
    <b v="1"/>
    <s v="theater/plays"/>
    <n v="1.0625"/>
    <n v="184.78260869565219"/>
    <x v="1"/>
    <s v="plays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d v="2016-12-14T15:59:00"/>
    <b v="0"/>
    <n v="72"/>
    <b v="1"/>
    <s v="theater/plays"/>
    <n v="1.0137777777777779"/>
    <n v="126.72222222222223"/>
    <x v="1"/>
    <s v="plays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d v="2014-09-01T15:59:00"/>
    <b v="0"/>
    <n v="68"/>
    <b v="1"/>
    <s v="theater/plays"/>
    <n v="1.1346000000000001"/>
    <n v="83.42647058823529"/>
    <x v="1"/>
    <s v="plays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d v="2015-03-07T04:55:00"/>
    <b v="0"/>
    <n v="20"/>
    <b v="1"/>
    <s v="theater/plays"/>
    <n v="2.1800000000000002"/>
    <n v="54.5"/>
    <x v="1"/>
    <s v="plays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d v="2014-08-19T16:00:00"/>
    <b v="0"/>
    <n v="26"/>
    <b v="1"/>
    <s v="theater/plays"/>
    <n v="1.0141935483870967"/>
    <n v="302.30769230769232"/>
    <x v="1"/>
    <s v="plays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d v="2016-03-15T21:00:00"/>
    <b v="0"/>
    <n v="72"/>
    <b v="1"/>
    <s v="theater/plays"/>
    <n v="1.0593333333333332"/>
    <n v="44.138888888888886"/>
    <x v="1"/>
    <s v="plays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d v="2015-12-13T02:26:32"/>
    <b v="0"/>
    <n v="3"/>
    <b v="1"/>
    <s v="theater/plays"/>
    <n v="1.04"/>
    <n v="866.66666666666663"/>
    <x v="1"/>
    <s v="plays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d v="2015-05-13T01:37:17"/>
    <b v="0"/>
    <n v="18"/>
    <b v="1"/>
    <s v="theater/plays"/>
    <n v="2.21"/>
    <n v="61.388888888888886"/>
    <x v="1"/>
    <s v="plays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d v="2015-08-01T22:24:54"/>
    <b v="0"/>
    <n v="30"/>
    <b v="1"/>
    <s v="theater/plays"/>
    <n v="1.1866666666666668"/>
    <n v="29.666666666666668"/>
    <x v="1"/>
    <s v="plays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d v="2015-01-01T05:00:00"/>
    <b v="0"/>
    <n v="23"/>
    <b v="1"/>
    <s v="theater/plays"/>
    <n v="1.046"/>
    <n v="45.478260869565219"/>
    <x v="1"/>
    <s v="plays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d v="2017-01-15T00:59:40"/>
    <b v="0"/>
    <n v="54"/>
    <b v="1"/>
    <s v="theater/plays"/>
    <n v="1.0389999999999999"/>
    <n v="96.203703703703709"/>
    <x v="1"/>
    <s v="plays"/>
    <x v="4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d v="2016-12-17T08:00:00"/>
    <b v="0"/>
    <n v="26"/>
    <b v="1"/>
    <s v="theater/plays"/>
    <n v="1.1773333333333333"/>
    <n v="67.92307692307692"/>
    <x v="1"/>
    <s v="plays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d v="2015-12-02T20:59:25"/>
    <b v="0"/>
    <n v="9"/>
    <b v="1"/>
    <s v="theater/plays"/>
    <n v="1.385"/>
    <n v="30.777777777777779"/>
    <x v="1"/>
    <s v="plays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d v="2014-08-25T04:59:00"/>
    <b v="0"/>
    <n v="27"/>
    <b v="1"/>
    <s v="theater/plays"/>
    <n v="1.0349999999999999"/>
    <n v="38.333333333333336"/>
    <x v="1"/>
    <s v="plays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d v="2015-07-18T16:00:00"/>
    <b v="0"/>
    <n v="30"/>
    <b v="1"/>
    <s v="theater/plays"/>
    <n v="1.0024999999999999"/>
    <n v="66.833333333333329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d v="2015-10-28T17:33:36"/>
    <b v="0"/>
    <n v="52"/>
    <b v="1"/>
    <s v="theater/plays"/>
    <n v="1.0657142857142856"/>
    <n v="71.730769230769226"/>
    <x v="1"/>
    <s v="plays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d v="2014-05-18T14:39:33"/>
    <b v="0"/>
    <n v="17"/>
    <b v="1"/>
    <s v="theater/plays"/>
    <n v="1"/>
    <n v="176.47058823529412"/>
    <x v="1"/>
    <s v="plays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d v="2015-04-25T15:49:54"/>
    <b v="0"/>
    <n v="19"/>
    <b v="1"/>
    <s v="theater/plays"/>
    <n v="1.0001249999999999"/>
    <n v="421.10526315789474"/>
    <x v="1"/>
    <s v="plays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d v="2015-03-20T16:56:00"/>
    <b v="0"/>
    <n v="77"/>
    <b v="1"/>
    <s v="theater/plays"/>
    <n v="1.0105"/>
    <n v="104.98701298701299"/>
    <x v="1"/>
    <s v="plays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d v="2014-08-31T13:08:00"/>
    <b v="0"/>
    <n v="21"/>
    <b v="1"/>
    <s v="theater/plays"/>
    <n v="1.0763636363636364"/>
    <n v="28.19047619047619"/>
    <x v="1"/>
    <s v="plays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d v="2015-08-26T23:00:00"/>
    <b v="0"/>
    <n v="38"/>
    <b v="1"/>
    <s v="theater/plays"/>
    <n v="1.0365"/>
    <n v="54.55263157894737"/>
    <x v="1"/>
    <s v="plays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d v="2014-11-29T23:52:58"/>
    <b v="0"/>
    <n v="28"/>
    <b v="1"/>
    <s v="theater/plays"/>
    <n v="1.0443333333333333"/>
    <n v="111.89285714285714"/>
    <x v="1"/>
    <s v="plays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d v="2015-03-11T03:26:23"/>
    <b v="0"/>
    <n v="48"/>
    <b v="1"/>
    <s v="theater/plays"/>
    <n v="1.0225"/>
    <n v="85.208333333333329"/>
    <x v="1"/>
    <s v="plays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d v="2016-08-01T22:59:00"/>
    <b v="0"/>
    <n v="46"/>
    <b v="1"/>
    <s v="theater/plays"/>
    <n v="1.0074285714285713"/>
    <n v="76.652173913043484"/>
    <x v="1"/>
    <s v="plays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d v="2016-06-23T18:47:00"/>
    <b v="0"/>
    <n v="30"/>
    <b v="1"/>
    <s v="theater/plays"/>
    <n v="1.1171428571428572"/>
    <n v="65.166666666666671"/>
    <x v="1"/>
    <s v="plays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d v="2015-11-21T03:00:00"/>
    <b v="0"/>
    <n v="64"/>
    <b v="1"/>
    <s v="theater/plays"/>
    <n v="1.0001100000000001"/>
    <n v="93.760312499999998"/>
    <x v="1"/>
    <s v="plays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d v="2014-12-10T20:49:12"/>
    <b v="0"/>
    <n v="15"/>
    <b v="1"/>
    <s v="theater/plays"/>
    <n v="1"/>
    <n v="133.33333333333334"/>
    <x v="1"/>
    <s v="plays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d v="2014-12-03T15:28:26"/>
    <b v="0"/>
    <n v="41"/>
    <b v="1"/>
    <s v="theater/plays"/>
    <n v="1.05"/>
    <n v="51.219512195121951"/>
    <x v="1"/>
    <s v="plays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d v="2014-12-14T18:18:08"/>
    <b v="0"/>
    <n v="35"/>
    <b v="1"/>
    <s v="theater/plays"/>
    <n v="1.1686666666666667"/>
    <n v="100.17142857142858"/>
    <x v="1"/>
    <s v="plays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d v="2015-06-18T11:04:01"/>
    <b v="0"/>
    <n v="45"/>
    <b v="1"/>
    <s v="theater/plays"/>
    <n v="1.038"/>
    <n v="34.6"/>
    <x v="1"/>
    <s v="plays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d v="2016-06-03T13:31:22"/>
    <b v="0"/>
    <n v="62"/>
    <b v="1"/>
    <s v="theater/plays"/>
    <n v="1.145"/>
    <n v="184.67741935483872"/>
    <x v="1"/>
    <s v="plays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d v="2014-07-10T18:35:45"/>
    <b v="0"/>
    <n v="22"/>
    <b v="1"/>
    <s v="theater/plays"/>
    <n v="1.024"/>
    <n v="69.818181818181813"/>
    <x v="1"/>
    <s v="plays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d v="2014-08-08T22:28:00"/>
    <b v="0"/>
    <n v="18"/>
    <b v="1"/>
    <s v="theater/plays"/>
    <n v="2.23"/>
    <n v="61.944444444444443"/>
    <x v="1"/>
    <s v="plays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d v="2016-05-06T20:17:35"/>
    <b v="0"/>
    <n v="12"/>
    <b v="1"/>
    <s v="theater/plays"/>
    <n v="1"/>
    <n v="41.666666666666664"/>
    <x v="1"/>
    <s v="plays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d v="2014-11-06T00:46:00"/>
    <b v="0"/>
    <n v="44"/>
    <b v="1"/>
    <s v="theater/plays"/>
    <n v="1.0580000000000001"/>
    <n v="36.06818181818182"/>
    <x v="1"/>
    <s v="plays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d v="2014-07-27T14:17:25"/>
    <b v="0"/>
    <n v="27"/>
    <b v="1"/>
    <s v="theater/plays"/>
    <n v="1.4236363636363636"/>
    <n v="29"/>
    <x v="1"/>
    <s v="plays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d v="2015-05-30T18:10:00"/>
    <b v="0"/>
    <n v="38"/>
    <b v="1"/>
    <s v="theater/plays"/>
    <n v="1.84"/>
    <n v="24.210526315789473"/>
    <x v="1"/>
    <s v="plays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d v="2014-06-01T03:59:00"/>
    <b v="0"/>
    <n v="28"/>
    <b v="1"/>
    <s v="theater/plays"/>
    <n v="1.0433333333333332"/>
    <n v="55.892857142857146"/>
    <x v="1"/>
    <s v="plays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d v="2016-02-18T22:00:00"/>
    <b v="0"/>
    <n v="24"/>
    <b v="1"/>
    <s v="theater/plays"/>
    <n v="1.1200000000000001"/>
    <n v="11.666666666666666"/>
    <x v="1"/>
    <s v="plays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d v="2014-11-21T17:00:00"/>
    <b v="0"/>
    <n v="65"/>
    <b v="1"/>
    <s v="theater/plays"/>
    <n v="1.1107499999999999"/>
    <n v="68.353846153846149"/>
    <x v="1"/>
    <s v="plays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d v="2015-02-21T22:05:25"/>
    <b v="0"/>
    <n v="46"/>
    <b v="1"/>
    <s v="theater/plays"/>
    <n v="1.0375000000000001"/>
    <n v="27.065217391304348"/>
    <x v="1"/>
    <s v="plays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d v="2014-08-28T22:53:34"/>
    <b v="0"/>
    <n v="85"/>
    <b v="1"/>
    <s v="theater/plays"/>
    <n v="1.0041"/>
    <n v="118.12941176470588"/>
    <x v="1"/>
    <s v="plays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d v="2015-08-07T17:22:26"/>
    <b v="0"/>
    <n v="66"/>
    <b v="1"/>
    <s v="theater/plays"/>
    <n v="1.0186206896551724"/>
    <n v="44.757575757575758"/>
    <x v="1"/>
    <s v="plays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d v="2015-11-12T02:31:00"/>
    <b v="0"/>
    <n v="165"/>
    <b v="1"/>
    <s v="theater/plays"/>
    <n v="1.0976666666666666"/>
    <n v="99.787878787878782"/>
    <x v="1"/>
    <s v="plays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d v="2015-06-25T11:05:24"/>
    <b v="0"/>
    <n v="17"/>
    <b v="1"/>
    <s v="theater/plays"/>
    <n v="1"/>
    <n v="117.64705882352941"/>
    <x v="1"/>
    <s v="plays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d v="2015-06-17T12:05:02"/>
    <b v="0"/>
    <n v="3"/>
    <b v="1"/>
    <s v="theater/plays"/>
    <n v="1.22"/>
    <n v="203.33333333333334"/>
    <x v="1"/>
    <s v="plays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d v="2016-03-01T23:59:00"/>
    <b v="0"/>
    <n v="17"/>
    <b v="1"/>
    <s v="theater/plays"/>
    <n v="1.3757142857142857"/>
    <n v="28.323529411764707"/>
    <x v="1"/>
    <s v="plays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d v="2014-07-16T11:49:36"/>
    <b v="0"/>
    <n v="91"/>
    <b v="1"/>
    <s v="theater/plays"/>
    <n v="1.0031000000000001"/>
    <n v="110.23076923076923"/>
    <x v="1"/>
    <s v="plays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d v="2014-07-06T10:08:09"/>
    <b v="0"/>
    <n v="67"/>
    <b v="1"/>
    <s v="theater/plays"/>
    <n v="1.071"/>
    <n v="31.970149253731343"/>
    <x v="1"/>
    <s v="plays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d v="2014-07-18T23:48:24"/>
    <b v="0"/>
    <n v="18"/>
    <b v="1"/>
    <s v="theater/plays"/>
    <n v="2.11"/>
    <n v="58.611111111111114"/>
    <x v="1"/>
    <s v="plays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d v="2016-07-31T20:58:00"/>
    <b v="0"/>
    <n v="21"/>
    <b v="1"/>
    <s v="theater/plays"/>
    <n v="1.236"/>
    <n v="29.428571428571427"/>
    <x v="1"/>
    <s v="plays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d v="2016-06-06T07:00:00"/>
    <b v="0"/>
    <n v="40"/>
    <b v="1"/>
    <s v="theater/plays"/>
    <n v="1.085"/>
    <n v="81.375"/>
    <x v="1"/>
    <s v="plays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d v="2015-10-08T00:32:52"/>
    <b v="0"/>
    <n v="78"/>
    <b v="1"/>
    <s v="theater/plays"/>
    <n v="1.0356666666666667"/>
    <n v="199.16666666666666"/>
    <x v="1"/>
    <s v="plays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d v="2014-09-27T23:01:02"/>
    <b v="0"/>
    <n v="26"/>
    <b v="1"/>
    <s v="theater/plays"/>
    <n v="1"/>
    <n v="115.38461538461539"/>
    <x v="1"/>
    <s v="plays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d v="2015-02-28T04:59:00"/>
    <b v="0"/>
    <n v="14"/>
    <b v="1"/>
    <s v="theater/plays"/>
    <n v="1.3"/>
    <n v="46.428571428571431"/>
    <x v="1"/>
    <s v="plays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d v="2016-12-01T07:59:00"/>
    <b v="0"/>
    <n v="44"/>
    <b v="1"/>
    <s v="theater/plays"/>
    <n v="1.0349999999999999"/>
    <n v="70.568181818181813"/>
    <x v="1"/>
    <s v="plays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d v="2016-04-17T23:30:00"/>
    <b v="0"/>
    <n v="9"/>
    <b v="1"/>
    <s v="theater/plays"/>
    <n v="1"/>
    <n v="22.222222222222221"/>
    <x v="1"/>
    <s v="plays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d v="2015-04-23T18:30:00"/>
    <b v="0"/>
    <n v="30"/>
    <b v="1"/>
    <s v="theater/plays"/>
    <n v="1.196"/>
    <n v="159.46666666666667"/>
    <x v="1"/>
    <s v="plays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d v="2014-10-26T00:43:00"/>
    <b v="0"/>
    <n v="45"/>
    <b v="1"/>
    <s v="theater/plays"/>
    <n v="1.0000058823529412"/>
    <n v="37.777999999999999"/>
    <x v="1"/>
    <s v="plays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d v="2014-05-23T20:01:47"/>
    <b v="0"/>
    <n v="56"/>
    <b v="1"/>
    <s v="theater/plays"/>
    <n v="1.00875"/>
    <n v="72.053571428571431"/>
    <x v="1"/>
    <s v="plays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d v="2016-04-06T21:30:00"/>
    <b v="0"/>
    <n v="46"/>
    <b v="1"/>
    <s v="theater/plays"/>
    <n v="1.0654545454545454"/>
    <n v="63.695652173913047"/>
    <x v="1"/>
    <s v="plays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d v="2016-02-14T00:00:00"/>
    <b v="0"/>
    <n v="34"/>
    <b v="1"/>
    <s v="theater/plays"/>
    <n v="1.38"/>
    <n v="28.411764705882351"/>
    <x v="1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d v="2015-03-04T18:59:23"/>
    <b v="0"/>
    <n v="98"/>
    <b v="1"/>
    <s v="theater/plays"/>
    <n v="1.0115000000000001"/>
    <n v="103.21428571428571"/>
    <x v="1"/>
    <s v="plays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d v="2015-12-14T00:00:00"/>
    <b v="0"/>
    <n v="46"/>
    <b v="1"/>
    <s v="theater/plays"/>
    <n v="1.091"/>
    <n v="71.152173913043484"/>
    <x v="1"/>
    <s v="plays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d v="2015-04-24T21:52:21"/>
    <b v="0"/>
    <n v="10"/>
    <b v="1"/>
    <s v="theater/plays"/>
    <n v="1.4"/>
    <n v="35"/>
    <x v="1"/>
    <s v="plays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d v="2015-02-05T06:59:00"/>
    <b v="0"/>
    <n v="76"/>
    <b v="1"/>
    <s v="theater/plays"/>
    <n v="1.0358333333333334"/>
    <n v="81.776315789473685"/>
    <x v="1"/>
    <s v="plays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d v="2014-10-04T14:48:56"/>
    <b v="0"/>
    <n v="104"/>
    <b v="1"/>
    <s v="theater/plays"/>
    <n v="1.0297033333333332"/>
    <n v="297.02980769230766"/>
    <x v="1"/>
    <s v="plays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d v="2014-09-21T02:00:00"/>
    <b v="0"/>
    <n v="87"/>
    <b v="1"/>
    <s v="theater/plays"/>
    <n v="1.0813333333333333"/>
    <n v="46.609195402298852"/>
    <x v="1"/>
    <s v="plays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d v="2014-07-02T15:29:12"/>
    <b v="0"/>
    <n v="29"/>
    <b v="1"/>
    <s v="theater/plays"/>
    <n v="1"/>
    <n v="51.724137931034484"/>
    <x v="1"/>
    <s v="plays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d v="2015-02-28T17:00:00"/>
    <b v="0"/>
    <n v="51"/>
    <b v="1"/>
    <s v="theater/plays"/>
    <n v="1.0275000000000001"/>
    <n v="40.294117647058826"/>
    <x v="1"/>
    <s v="plays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d v="2016-11-02T00:31:01"/>
    <b v="0"/>
    <n v="12"/>
    <b v="1"/>
    <s v="theater/plays"/>
    <n v="1.3"/>
    <n v="16.25"/>
    <x v="1"/>
    <s v="plays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d v="2014-07-30T22:41:41"/>
    <b v="0"/>
    <n v="72"/>
    <b v="1"/>
    <s v="theater/plays"/>
    <n v="1.0854949999999999"/>
    <n v="30.152638888888887"/>
    <x v="1"/>
    <s v="plays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d v="2014-08-18T17:32:33"/>
    <b v="0"/>
    <n v="21"/>
    <b v="1"/>
    <s v="theater/plays"/>
    <n v="1"/>
    <n v="95.238095238095241"/>
    <x v="1"/>
    <s v="plays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d v="2016-02-05T22:00:00"/>
    <b v="0"/>
    <n v="42"/>
    <b v="1"/>
    <s v="theater/plays"/>
    <n v="1.0965"/>
    <n v="52.214285714285715"/>
    <x v="1"/>
    <s v="plays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d v="2014-06-17T03:00:00"/>
    <b v="0"/>
    <n v="71"/>
    <b v="1"/>
    <s v="theater/plays"/>
    <n v="1.0026315789473683"/>
    <n v="134.1549295774648"/>
    <x v="1"/>
    <s v="plays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d v="2014-07-10T09:07:49"/>
    <b v="0"/>
    <n v="168"/>
    <b v="1"/>
    <s v="theater/plays"/>
    <n v="1.0555000000000001"/>
    <n v="62.827380952380949"/>
    <x v="1"/>
    <s v="plays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d v="2016-08-07T03:00:00"/>
    <b v="0"/>
    <n v="19"/>
    <b v="1"/>
    <s v="theater/plays"/>
    <n v="1.1200000000000001"/>
    <n v="58.94736842105263"/>
    <x v="1"/>
    <s v="plays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d v="2014-08-21T16:28:00"/>
    <b v="0"/>
    <n v="37"/>
    <b v="1"/>
    <s v="theater/plays"/>
    <n v="1.0589999999999999"/>
    <n v="143.1081081081081"/>
    <x v="1"/>
    <s v="plays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d v="2015-08-19T17:03:40"/>
    <b v="0"/>
    <n v="36"/>
    <b v="1"/>
    <s v="theater/plays"/>
    <n v="1.01"/>
    <n v="84.166666666666671"/>
    <x v="1"/>
    <s v="plays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d v="2015-05-02T21:00:00"/>
    <b v="0"/>
    <n v="14"/>
    <b v="1"/>
    <s v="theater/plays"/>
    <n v="1.042"/>
    <n v="186.07142857142858"/>
    <x v="1"/>
    <s v="plays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d v="2016-01-19T04:59:00"/>
    <b v="0"/>
    <n v="18"/>
    <b v="1"/>
    <s v="theater/plays"/>
    <n v="1.3467833333333334"/>
    <n v="89.785555555555561"/>
    <x v="1"/>
    <s v="plays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d v="2014-07-11T16:15:00"/>
    <b v="0"/>
    <n v="82"/>
    <b v="1"/>
    <s v="theater/plays"/>
    <n v="1.052184"/>
    <n v="64.157560975609755"/>
    <x v="1"/>
    <s v="plays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d v="2015-11-13T20:17:00"/>
    <b v="0"/>
    <n v="43"/>
    <b v="1"/>
    <s v="theater/plays"/>
    <n v="1.026"/>
    <n v="59.651162790697676"/>
    <x v="1"/>
    <s v="plays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d v="2015-05-30T20:11:12"/>
    <b v="0"/>
    <n v="8"/>
    <b v="1"/>
    <s v="theater/plays"/>
    <n v="1"/>
    <n v="31.25"/>
    <x v="1"/>
    <s v="plays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d v="2014-09-09T12:35:46"/>
    <b v="0"/>
    <n v="45"/>
    <b v="1"/>
    <s v="theater/plays"/>
    <n v="1.855"/>
    <n v="41.222222222222221"/>
    <x v="1"/>
    <s v="plays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d v="2016-06-08T13:59:00"/>
    <b v="0"/>
    <n v="20"/>
    <b v="1"/>
    <s v="theater/plays"/>
    <n v="2.89"/>
    <n v="43.35"/>
    <x v="1"/>
    <s v="plays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d v="2015-10-23T12:43:56"/>
    <b v="0"/>
    <n v="31"/>
    <b v="1"/>
    <s v="theater/plays"/>
    <n v="1"/>
    <n v="64.516129032258064"/>
    <x v="1"/>
    <s v="plays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d v="2015-02-05T12:20:00"/>
    <b v="0"/>
    <n v="25"/>
    <b v="1"/>
    <s v="theater/plays"/>
    <n v="1.0820000000000001"/>
    <n v="43.28"/>
    <x v="1"/>
    <s v="plays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d v="2016-03-18T20:20:12"/>
    <b v="0"/>
    <n v="14"/>
    <b v="1"/>
    <s v="theater/plays"/>
    <n v="1.0780000000000001"/>
    <n v="77"/>
    <x v="1"/>
    <s v="plays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d v="2014-12-17T02:51:29"/>
    <b v="0"/>
    <n v="45"/>
    <b v="1"/>
    <s v="theater/plays"/>
    <n v="1.0976190476190477"/>
    <n v="51.222222222222221"/>
    <x v="1"/>
    <s v="plays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d v="2016-07-09T04:00:00"/>
    <b v="0"/>
    <n v="20"/>
    <b v="1"/>
    <s v="theater/plays"/>
    <n v="1.70625"/>
    <n v="68.25"/>
    <x v="1"/>
    <s v="plays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d v="2015-04-02T15:54:31"/>
    <b v="0"/>
    <n v="39"/>
    <b v="1"/>
    <s v="theater/plays"/>
    <n v="1.52"/>
    <n v="19.487179487179485"/>
    <x v="1"/>
    <s v="plays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d v="2015-04-21T17:22:07"/>
    <b v="0"/>
    <n v="16"/>
    <b v="1"/>
    <s v="theater/plays"/>
    <n v="1.0123076923076924"/>
    <n v="41.125"/>
    <x v="1"/>
    <s v="plays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d v="2014-07-23T03:59:00"/>
    <b v="0"/>
    <n v="37"/>
    <b v="1"/>
    <s v="theater/plays"/>
    <n v="1.532"/>
    <n v="41.405405405405403"/>
    <x v="1"/>
    <s v="plays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d v="2016-08-13T23:29:16"/>
    <b v="0"/>
    <n v="14"/>
    <b v="1"/>
    <s v="theater/plays"/>
    <n v="1.2833333333333334"/>
    <n v="27.5"/>
    <x v="1"/>
    <s v="plays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d v="2014-07-31T16:45:59"/>
    <b v="0"/>
    <n v="21"/>
    <b v="1"/>
    <s v="theater/plays"/>
    <n v="1.0071428571428571"/>
    <n v="33.571428571428569"/>
    <x v="1"/>
    <s v="plays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d v="2016-10-13T18:00:27"/>
    <b v="0"/>
    <n v="69"/>
    <b v="1"/>
    <s v="theater/plays"/>
    <n v="1.0065"/>
    <n v="145.86956521739131"/>
    <x v="1"/>
    <s v="plays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d v="2014-08-01T06:59:00"/>
    <b v="0"/>
    <n v="16"/>
    <b v="1"/>
    <s v="theater/plays"/>
    <n v="1.913"/>
    <n v="358.6875"/>
    <x v="1"/>
    <s v="plays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d v="2015-02-12T05:59:00"/>
    <b v="0"/>
    <n v="55"/>
    <b v="1"/>
    <s v="theater/plays"/>
    <n v="1.4019999999999999"/>
    <n v="50.981818181818184"/>
    <x v="1"/>
    <s v="plays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d v="2015-02-03T04:27:00"/>
    <b v="0"/>
    <n v="27"/>
    <b v="1"/>
    <s v="theater/plays"/>
    <n v="1.2433537832310839"/>
    <n v="45.037037037037038"/>
    <x v="1"/>
    <s v="plays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d v="2016-05-20T11:31:00"/>
    <b v="0"/>
    <n v="36"/>
    <b v="1"/>
    <s v="theater/plays"/>
    <n v="1.262"/>
    <n v="17.527777777777779"/>
    <x v="1"/>
    <s v="plays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d v="2014-08-15T12:39:12"/>
    <b v="0"/>
    <n v="19"/>
    <b v="1"/>
    <s v="theater/plays"/>
    <n v="1.9"/>
    <n v="50"/>
    <x v="1"/>
    <s v="plays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d v="2016-10-29T03:00:00"/>
    <b v="0"/>
    <n v="12"/>
    <b v="1"/>
    <s v="theater/plays"/>
    <n v="1.39"/>
    <n v="57.916666666666664"/>
    <x v="1"/>
    <s v="plays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d v="2015-07-10T18:00:00"/>
    <b v="0"/>
    <n v="17"/>
    <b v="1"/>
    <s v="theater/plays"/>
    <n v="2.02"/>
    <n v="29.705882352941178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d v="2016-10-11T03:59:00"/>
    <b v="0"/>
    <n v="114"/>
    <b v="1"/>
    <s v="theater/plays"/>
    <n v="1.0338000000000001"/>
    <n v="90.684210526315795"/>
    <x v="1"/>
    <s v="plays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d v="2016-08-23T03:07:17"/>
    <b v="0"/>
    <n v="93"/>
    <b v="1"/>
    <s v="theater/plays"/>
    <n v="1.023236"/>
    <n v="55.012688172043013"/>
    <x v="1"/>
    <s v="plays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d v="2015-08-09T16:00:00"/>
    <b v="0"/>
    <n v="36"/>
    <b v="1"/>
    <s v="theater/plays"/>
    <n v="1.03"/>
    <n v="57.222222222222221"/>
    <x v="1"/>
    <s v="plays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d v="2016-04-19T23:27:30"/>
    <b v="0"/>
    <n v="61"/>
    <b v="1"/>
    <s v="theater/plays"/>
    <n v="1.2714285714285714"/>
    <n v="72.950819672131146"/>
    <x v="1"/>
    <s v="plays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d v="2015-03-20T15:07:12"/>
    <b v="0"/>
    <n v="47"/>
    <b v="1"/>
    <s v="theater/plays"/>
    <n v="1.01"/>
    <n v="64.468085106382972"/>
    <x v="1"/>
    <s v="plays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d v="2016-09-21T03:00:00"/>
    <b v="0"/>
    <n v="17"/>
    <b v="1"/>
    <s v="theater/plays"/>
    <n v="1.2178"/>
    <n v="716.35294117647061"/>
    <x v="1"/>
    <s v="plays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d v="2016-04-28T15:24:05"/>
    <b v="0"/>
    <n v="63"/>
    <b v="1"/>
    <s v="theater/plays"/>
    <n v="1.1339285714285714"/>
    <n v="50.396825396825399"/>
    <x v="1"/>
    <s v="plays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d v="2016-07-15T21:38:00"/>
    <b v="0"/>
    <n v="9"/>
    <b v="1"/>
    <s v="theater/plays"/>
    <n v="1.5"/>
    <n v="41.666666666666664"/>
    <x v="1"/>
    <s v="plays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d v="2014-08-31T20:00:00"/>
    <b v="0"/>
    <n v="30"/>
    <b v="1"/>
    <s v="theater/plays"/>
    <n v="2.1459999999999999"/>
    <n v="35.766666666666666"/>
    <x v="1"/>
    <s v="plays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d v="2014-11-06T05:59:00"/>
    <b v="0"/>
    <n v="23"/>
    <b v="1"/>
    <s v="theater/plays"/>
    <n v="1.0205"/>
    <n v="88.739130434782609"/>
    <x v="1"/>
    <s v="plays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d v="2015-03-20T20:27:00"/>
    <b v="0"/>
    <n v="33"/>
    <b v="1"/>
    <s v="theater/plays"/>
    <n v="1"/>
    <n v="148.4848484848485"/>
    <x v="1"/>
    <s v="plays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d v="2016-07-20T12:02:11"/>
    <b v="0"/>
    <n v="39"/>
    <b v="1"/>
    <s v="theater/plays"/>
    <n v="1.01"/>
    <n v="51.794871794871796"/>
    <x v="1"/>
    <s v="plays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d v="2014-11-03T00:00:00"/>
    <b v="0"/>
    <n v="17"/>
    <b v="1"/>
    <s v="theater/plays"/>
    <n v="1.1333333333333333"/>
    <n v="20"/>
    <x v="1"/>
    <s v="plays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d v="2014-10-27T03:00:00"/>
    <b v="0"/>
    <n v="6"/>
    <b v="1"/>
    <s v="theater/plays"/>
    <n v="1.04"/>
    <n v="52"/>
    <x v="1"/>
    <s v="plays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d v="2015-05-17T03:00:00"/>
    <b v="0"/>
    <n v="39"/>
    <b v="1"/>
    <s v="theater/plays"/>
    <n v="1.1533333333333333"/>
    <n v="53.230769230769234"/>
    <x v="1"/>
    <s v="plays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d v="2015-03-16T21:00:00"/>
    <b v="0"/>
    <n v="57"/>
    <b v="1"/>
    <s v="theater/plays"/>
    <n v="1.1285000000000001"/>
    <n v="39.596491228070178"/>
    <x v="1"/>
    <s v="plays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d v="2014-06-21T20:31:20"/>
    <b v="0"/>
    <n v="56"/>
    <b v="1"/>
    <s v="theater/plays"/>
    <n v="1.2786666666666666"/>
    <n v="34.25"/>
    <x v="1"/>
    <s v="plays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d v="2015-07-10T21:00:00"/>
    <b v="0"/>
    <n v="13"/>
    <b v="1"/>
    <s v="theater/plays"/>
    <n v="1.4266666666666667"/>
    <n v="164.61538461538461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d v="2015-01-02T05:56:28"/>
    <b v="0"/>
    <n v="95"/>
    <b v="1"/>
    <s v="theater/plays"/>
    <n v="1.1879999999999999"/>
    <n v="125.05263157894737"/>
    <x v="1"/>
    <s v="plays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d v="2014-07-06T18:31:06"/>
    <b v="0"/>
    <n v="80"/>
    <b v="1"/>
    <s v="theater/plays"/>
    <n v="1.3833333333333333"/>
    <n v="51.875"/>
    <x v="1"/>
    <s v="plays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d v="2014-07-03T16:03:01"/>
    <b v="0"/>
    <n v="133"/>
    <b v="1"/>
    <s v="theater/plays"/>
    <n v="1.599402985074627"/>
    <n v="40.285714285714285"/>
    <x v="1"/>
    <s v="plays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d v="2016-06-15T18:14:59"/>
    <b v="0"/>
    <n v="44"/>
    <b v="1"/>
    <s v="theater/plays"/>
    <n v="1.1424000000000001"/>
    <n v="64.909090909090907"/>
    <x v="1"/>
    <s v="plays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d v="2016-02-02T16:38:00"/>
    <b v="0"/>
    <n v="30"/>
    <b v="1"/>
    <s v="theater/plays"/>
    <n v="1.0060606060606061"/>
    <n v="55.333333333333336"/>
    <x v="1"/>
    <s v="plays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d v="2015-06-03T06:59:00"/>
    <b v="0"/>
    <n v="56"/>
    <b v="1"/>
    <s v="theater/plays"/>
    <n v="1.552"/>
    <n v="83.142857142857139"/>
    <x v="1"/>
    <s v="plays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d v="2015-06-24T22:34:12"/>
    <b v="0"/>
    <n v="66"/>
    <b v="1"/>
    <s v="theater/plays"/>
    <n v="1.2775000000000001"/>
    <n v="38.712121212121211"/>
    <x v="1"/>
    <s v="plays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d v="2015-04-17T16:00:00"/>
    <b v="0"/>
    <n v="29"/>
    <b v="1"/>
    <s v="theater/plays"/>
    <n v="1.212"/>
    <n v="125.37931034482759"/>
    <x v="1"/>
    <s v="plays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d v="2014-05-24T21:00:00"/>
    <b v="0"/>
    <n v="72"/>
    <b v="1"/>
    <s v="theater/plays"/>
    <n v="1.127"/>
    <n v="78.263888888888886"/>
    <x v="1"/>
    <s v="plays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d v="2016-04-13T19:15:24"/>
    <b v="0"/>
    <n v="27"/>
    <b v="1"/>
    <s v="theater/plays"/>
    <n v="1.2749999999999999"/>
    <n v="47.222222222222221"/>
    <x v="1"/>
    <s v="plays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d v="2015-05-18T05:59:44"/>
    <b v="0"/>
    <n v="10"/>
    <b v="1"/>
    <s v="theater/plays"/>
    <n v="1.5820000000000001"/>
    <n v="79.099999999999994"/>
    <x v="1"/>
    <s v="plays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d v="2015-10-26T00:13:17"/>
    <b v="0"/>
    <n v="35"/>
    <b v="1"/>
    <s v="theater/plays"/>
    <n v="1.0526894736842105"/>
    <n v="114.29199999999999"/>
    <x v="1"/>
    <s v="plays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d v="2014-08-17T05:11:00"/>
    <b v="0"/>
    <n v="29"/>
    <b v="1"/>
    <s v="theater/plays"/>
    <n v="1"/>
    <n v="51.724137931034484"/>
    <x v="1"/>
    <s v="plays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d v="2016-11-26T06:00:00"/>
    <b v="0"/>
    <n v="13"/>
    <b v="1"/>
    <s v="theater/plays"/>
    <n v="1"/>
    <n v="30.76923076923077"/>
    <x v="1"/>
    <s v="plays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d v="2014-11-01T17:18:00"/>
    <b v="0"/>
    <n v="72"/>
    <b v="1"/>
    <s v="theater/plays"/>
    <n v="1.0686"/>
    <n v="74.208333333333329"/>
    <x v="1"/>
    <s v="plays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d v="2016-09-11T20:19:26"/>
    <b v="0"/>
    <n v="78"/>
    <b v="1"/>
    <s v="theater/plays"/>
    <n v="1.244"/>
    <n v="47.846153846153847"/>
    <x v="1"/>
    <s v="plays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d v="2016-06-02T22:00:00"/>
    <b v="0"/>
    <n v="49"/>
    <b v="1"/>
    <s v="theater/plays"/>
    <n v="1.0870406189555126"/>
    <n v="34.408163265306122"/>
    <x v="1"/>
    <s v="plays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d v="2016-05-28T21:44:00"/>
    <b v="0"/>
    <n v="42"/>
    <b v="1"/>
    <s v="theater/plays"/>
    <n v="1.0242424242424242"/>
    <n v="40.238095238095241"/>
    <x v="1"/>
    <s v="plays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d v="2015-07-01T06:59:00"/>
    <b v="0"/>
    <n v="35"/>
    <b v="1"/>
    <s v="theater/plays"/>
    <n v="1.0549999999999999"/>
    <n v="60.285714285714285"/>
    <x v="1"/>
    <s v="plays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d v="2016-03-07T04:59:00"/>
    <b v="0"/>
    <n v="42"/>
    <b v="1"/>
    <s v="theater/plays"/>
    <n v="1.0629999999999999"/>
    <n v="25.30952380952381"/>
    <x v="1"/>
    <s v="plays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d v="2015-09-11T18:19:55"/>
    <b v="0"/>
    <n v="42"/>
    <b v="1"/>
    <s v="theater/plays"/>
    <n v="1.0066666666666666"/>
    <n v="35.952380952380949"/>
    <x v="1"/>
    <s v="plays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d v="2016-03-16T03:59:00"/>
    <b v="0"/>
    <n v="31"/>
    <b v="1"/>
    <s v="theater/plays"/>
    <n v="1.054"/>
    <n v="136"/>
    <x v="1"/>
    <s v="plays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d v="2016-07-24T11:28:48"/>
    <b v="0"/>
    <n v="38"/>
    <b v="1"/>
    <s v="theater/plays"/>
    <n v="1.0755999999999999"/>
    <n v="70.763157894736835"/>
    <x v="1"/>
    <s v="plays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d v="2015-11-19T18:58:11"/>
    <b v="0"/>
    <n v="8"/>
    <b v="1"/>
    <s v="theater/plays"/>
    <n v="1"/>
    <n v="125"/>
    <x v="1"/>
    <s v="plays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d v="2014-05-13T04:00:00"/>
    <b v="0"/>
    <n v="39"/>
    <b v="1"/>
    <s v="theater/plays"/>
    <n v="1.0376000000000001"/>
    <n v="66.512820512820511"/>
    <x v="1"/>
    <s v="plays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d v="2014-08-23T17:37:20"/>
    <b v="0"/>
    <n v="29"/>
    <b v="1"/>
    <s v="theater/plays"/>
    <n v="1.0149999999999999"/>
    <n v="105"/>
    <x v="1"/>
    <s v="plays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d v="2016-05-31T22:08:57"/>
    <b v="0"/>
    <n v="72"/>
    <b v="1"/>
    <s v="theater/plays"/>
    <n v="1.044"/>
    <n v="145"/>
    <x v="1"/>
    <s v="plays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d v="2016-05-10T21:00:00"/>
    <b v="0"/>
    <n v="15"/>
    <b v="1"/>
    <s v="theater/plays"/>
    <n v="1.8"/>
    <n v="12"/>
    <x v="1"/>
    <s v="plays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d v="2014-11-21T04:55:00"/>
    <b v="0"/>
    <n v="33"/>
    <b v="1"/>
    <s v="theater/plays"/>
    <n v="1.0633333333333332"/>
    <n v="96.666666666666671"/>
    <x v="1"/>
    <s v="plays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d v="2014-07-02T14:54:06"/>
    <b v="0"/>
    <n v="15"/>
    <b v="1"/>
    <s v="theater/plays"/>
    <n v="1.0055555555555555"/>
    <n v="60.333333333333336"/>
    <x v="1"/>
    <s v="plays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d v="2014-11-07T18:30:00"/>
    <b v="0"/>
    <n v="19"/>
    <b v="1"/>
    <s v="theater/plays"/>
    <n v="1.012"/>
    <n v="79.89473684210526"/>
    <x v="1"/>
    <s v="plays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d v="2015-04-23T11:53:12"/>
    <b v="0"/>
    <n v="17"/>
    <b v="1"/>
    <s v="theater/plays"/>
    <n v="1"/>
    <n v="58.823529411764703"/>
    <x v="1"/>
    <s v="plays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d v="2014-06-04T04:59:00"/>
    <b v="0"/>
    <n v="44"/>
    <b v="1"/>
    <s v="theater/plays"/>
    <n v="1.1839285714285714"/>
    <n v="75.340909090909093"/>
    <x v="1"/>
    <s v="plays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d v="2015-02-02T04:59:00"/>
    <b v="0"/>
    <n v="10"/>
    <b v="1"/>
    <s v="theater/plays"/>
    <n v="1.1000000000000001"/>
    <n v="55"/>
    <x v="1"/>
    <s v="plays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d v="2015-05-31T18:32:51"/>
    <b v="0"/>
    <n v="46"/>
    <b v="1"/>
    <s v="theater/plays"/>
    <n v="1.0266666666666666"/>
    <n v="66.956521739130437"/>
    <x v="1"/>
    <s v="plays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d v="2014-09-08T03:00:00"/>
    <b v="0"/>
    <n v="11"/>
    <b v="1"/>
    <s v="theater/plays"/>
    <n v="1"/>
    <n v="227.27272727272728"/>
    <x v="1"/>
    <s v="plays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d v="2014-07-04T11:00:00"/>
    <b v="0"/>
    <n v="13"/>
    <b v="1"/>
    <s v="theater/plays"/>
    <n v="1"/>
    <n v="307.69230769230768"/>
    <x v="1"/>
    <s v="plays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d v="2014-10-02T14:21:00"/>
    <b v="0"/>
    <n v="33"/>
    <b v="1"/>
    <s v="theater/plays"/>
    <n v="1.10046"/>
    <n v="50.020909090909093"/>
    <x v="1"/>
    <s v="plays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d v="2015-03-04T14:22:30"/>
    <b v="0"/>
    <n v="28"/>
    <b v="1"/>
    <s v="theater/plays"/>
    <n v="1.0135000000000001"/>
    <n v="72.392857142857139"/>
    <x v="1"/>
    <s v="plays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d v="2015-09-06T13:47:00"/>
    <b v="0"/>
    <n v="21"/>
    <b v="1"/>
    <s v="theater/plays"/>
    <n v="1.0075000000000001"/>
    <n v="95.952380952380949"/>
    <x v="1"/>
    <s v="plays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d v="2014-09-29T08:40:20"/>
    <b v="0"/>
    <n v="13"/>
    <b v="1"/>
    <s v="theater/plays"/>
    <n v="1.6942857142857144"/>
    <n v="45.615384615384613"/>
    <x v="1"/>
    <s v="plays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d v="2015-09-15T10:06:00"/>
    <b v="0"/>
    <n v="34"/>
    <b v="1"/>
    <s v="theater/plays"/>
    <n v="1"/>
    <n v="41.029411764705884"/>
    <x v="1"/>
    <s v="plays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d v="2016-09-25T23:00:00"/>
    <b v="0"/>
    <n v="80"/>
    <b v="1"/>
    <s v="theater/plays"/>
    <n v="1.1365000000000001"/>
    <n v="56.825000000000003"/>
    <x v="1"/>
    <s v="plays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d v="2014-09-13T04:00:00"/>
    <b v="0"/>
    <n v="74"/>
    <b v="1"/>
    <s v="theater/plays"/>
    <n v="1.0156000000000001"/>
    <n v="137.24324324324326"/>
    <x v="1"/>
    <s v="plays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d v="2015-08-09T16:00:00"/>
    <b v="0"/>
    <n v="7"/>
    <b v="1"/>
    <s v="theater/plays"/>
    <n v="1.06"/>
    <n v="75.714285714285708"/>
    <x v="1"/>
    <s v="plays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d v="2016-04-28T05:59:00"/>
    <b v="0"/>
    <n v="34"/>
    <b v="1"/>
    <s v="theater/plays"/>
    <n v="1.02"/>
    <n v="99"/>
    <x v="1"/>
    <s v="plays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d v="2015-07-11T03:59:00"/>
    <b v="0"/>
    <n v="86"/>
    <b v="1"/>
    <s v="theater/plays"/>
    <n v="1.1691666666666667"/>
    <n v="81.569767441860463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d v="2017-01-18T12:01:58"/>
    <b v="0"/>
    <n v="37"/>
    <b v="1"/>
    <s v="theater/plays"/>
    <n v="1.0115151515151515"/>
    <n v="45.108108108108105"/>
    <x v="1"/>
    <s v="plays"/>
    <x v="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d v="2015-07-13T01:00:00"/>
    <b v="0"/>
    <n v="18"/>
    <b v="1"/>
    <s v="theater/plays"/>
    <n v="1.32"/>
    <n v="36.666666666666664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d v="2016-04-10T20:00:00"/>
    <b v="0"/>
    <n v="22"/>
    <b v="1"/>
    <s v="theater/plays"/>
    <n v="1"/>
    <n v="125"/>
    <x v="1"/>
    <s v="plays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d v="2016-06-30T15:42:14"/>
    <b v="0"/>
    <n v="26"/>
    <b v="1"/>
    <s v="theater/plays"/>
    <n v="1.28"/>
    <n v="49.230769230769234"/>
    <x v="1"/>
    <s v="plays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d v="2014-09-18T03:59:00"/>
    <b v="0"/>
    <n v="27"/>
    <b v="1"/>
    <s v="theater/plays"/>
    <n v="1.1895833333333334"/>
    <n v="42.296296296296298"/>
    <x v="1"/>
    <s v="plays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d v="2015-11-11T19:16:07"/>
    <b v="0"/>
    <n v="8"/>
    <b v="1"/>
    <s v="theater/plays"/>
    <n v="1.262"/>
    <n v="78.875"/>
    <x v="1"/>
    <s v="plays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d v="2015-10-01T15:00:23"/>
    <b v="0"/>
    <n v="204"/>
    <b v="1"/>
    <s v="theater/plays"/>
    <n v="1.5620000000000001"/>
    <n v="38.284313725490193"/>
    <x v="1"/>
    <s v="plays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d v="2015-10-02T18:00:00"/>
    <b v="0"/>
    <n v="46"/>
    <b v="1"/>
    <s v="theater/plays"/>
    <n v="1.0315000000000001"/>
    <n v="44.847826086956523"/>
    <x v="1"/>
    <s v="plays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d v="2015-12-20T11:59:00"/>
    <b v="0"/>
    <n v="17"/>
    <b v="1"/>
    <s v="theater/plays"/>
    <n v="1.5333333333333334"/>
    <n v="13.529411764705882"/>
    <x v="1"/>
    <s v="plays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d v="2014-11-17T07:59:00"/>
    <b v="0"/>
    <n v="28"/>
    <b v="1"/>
    <s v="theater/plays"/>
    <n v="1.8044444444444445"/>
    <n v="43.5"/>
    <x v="1"/>
    <s v="plays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d v="2016-08-17T10:05:40"/>
    <b v="0"/>
    <n v="83"/>
    <b v="1"/>
    <s v="theater/plays"/>
    <n v="1.2845"/>
    <n v="30.951807228915662"/>
    <x v="1"/>
    <s v="plays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d v="2016-09-08T18:08:42"/>
    <b v="0"/>
    <n v="13"/>
    <b v="1"/>
    <s v="theater/plays"/>
    <n v="1.1966666666666668"/>
    <n v="55.230769230769234"/>
    <x v="1"/>
    <s v="plays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d v="2016-06-26T00:04:51"/>
    <b v="0"/>
    <n v="8"/>
    <b v="1"/>
    <s v="theater/plays"/>
    <n v="1.23"/>
    <n v="46.125"/>
    <x v="1"/>
    <s v="plays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d v="2015-08-31T17:31:15"/>
    <b v="0"/>
    <n v="32"/>
    <b v="1"/>
    <s v="theater/plays"/>
    <n v="1.05"/>
    <n v="39.375"/>
    <x v="1"/>
    <s v="plays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d v="2014-09-07T14:23:42"/>
    <b v="0"/>
    <n v="85"/>
    <b v="1"/>
    <s v="theater/plays"/>
    <n v="1.0223636363636364"/>
    <n v="66.152941176470591"/>
    <x v="1"/>
    <s v="plays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d v="2015-06-25T18:07:39"/>
    <b v="0"/>
    <n v="29"/>
    <b v="1"/>
    <s v="theater/plays"/>
    <n v="1.0466666666666666"/>
    <n v="54.137931034482762"/>
    <x v="1"/>
    <s v="plays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d v="2015-03-07T19:57:37"/>
    <b v="0"/>
    <n v="24"/>
    <b v="1"/>
    <s v="theater/plays"/>
    <n v="1"/>
    <n v="104.16666666666667"/>
    <x v="1"/>
    <s v="plays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d v="2015-04-11T19:22:39"/>
    <b v="0"/>
    <n v="8"/>
    <b v="1"/>
    <s v="theater/plays"/>
    <n v="1.004"/>
    <n v="31.375"/>
    <x v="1"/>
    <s v="plays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d v="2015-04-01T03:59:00"/>
    <b v="0"/>
    <n v="19"/>
    <b v="1"/>
    <s v="theater/plays"/>
    <n v="1.0227272727272727"/>
    <n v="59.210526315789473"/>
    <x v="1"/>
    <s v="plays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d v="2016-05-14T03:59:00"/>
    <b v="0"/>
    <n v="336"/>
    <b v="1"/>
    <s v="theater/plays"/>
    <n v="1.1440928571428572"/>
    <n v="119.17633928571429"/>
    <x v="1"/>
    <s v="plays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d v="2016-03-05T01:00:00"/>
    <b v="0"/>
    <n v="13"/>
    <b v="1"/>
    <s v="theater/plays"/>
    <n v="1.019047619047619"/>
    <n v="164.61538461538461"/>
    <x v="1"/>
    <s v="plays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d v="2015-09-04T09:27:53"/>
    <b v="0"/>
    <n v="42"/>
    <b v="1"/>
    <s v="theater/plays"/>
    <n v="1.02"/>
    <n v="24.285714285714285"/>
    <x v="1"/>
    <s v="plays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d v="2016-05-02T21:26:38"/>
    <b v="0"/>
    <n v="64"/>
    <b v="1"/>
    <s v="theater/plays"/>
    <n v="1.048"/>
    <n v="40.9375"/>
    <x v="1"/>
    <s v="plays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d v="2014-05-22T22:07:00"/>
    <b v="0"/>
    <n v="25"/>
    <b v="1"/>
    <s v="theater/plays"/>
    <n v="1.0183333333333333"/>
    <n v="61.1"/>
    <x v="1"/>
    <s v="plays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d v="2014-06-28T14:05:24"/>
    <b v="0"/>
    <n v="20"/>
    <b v="1"/>
    <s v="theater/plays"/>
    <n v="1"/>
    <n v="38.65"/>
    <x v="1"/>
    <s v="plays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d v="2015-08-12T00:00:00"/>
    <b v="0"/>
    <n v="104"/>
    <b v="1"/>
    <s v="theater/plays"/>
    <n v="1.0627272727272727"/>
    <n v="56.20192307692308"/>
    <x v="1"/>
    <s v="plays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d v="2015-02-11T17:00:00"/>
    <b v="0"/>
    <n v="53"/>
    <b v="1"/>
    <s v="theater/plays"/>
    <n v="1.1342219999999998"/>
    <n v="107.00207547169811"/>
    <x v="1"/>
    <s v="plays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d v="2016-11-17T11:36:34"/>
    <b v="0"/>
    <n v="14"/>
    <b v="1"/>
    <s v="theater/plays"/>
    <n v="1"/>
    <n v="171.42857142857142"/>
    <x v="1"/>
    <s v="plays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d v="2014-08-17T15:35:24"/>
    <b v="0"/>
    <n v="20"/>
    <b v="1"/>
    <s v="theater/plays"/>
    <n v="1.0045454545454546"/>
    <n v="110.5"/>
    <x v="1"/>
    <s v="plays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d v="2014-05-05T06:38:31"/>
    <b v="0"/>
    <n v="558"/>
    <b v="1"/>
    <s v="theater/plays"/>
    <n v="1.0003599999999999"/>
    <n v="179.27598566308242"/>
    <x v="1"/>
    <s v="plays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d v="2015-06-26T21:00:00"/>
    <b v="0"/>
    <n v="22"/>
    <b v="1"/>
    <s v="theater/plays"/>
    <n v="1.44"/>
    <n v="22.90909090909091"/>
    <x v="1"/>
    <s v="plays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d v="2015-07-31T08:58:00"/>
    <b v="0"/>
    <n v="24"/>
    <b v="1"/>
    <s v="theater/plays"/>
    <n v="1.0349999999999999"/>
    <n v="43.125"/>
    <x v="1"/>
    <s v="plays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d v="2015-05-27T02:45:00"/>
    <b v="0"/>
    <n v="74"/>
    <b v="1"/>
    <s v="theater/plays"/>
    <n v="1.0843750000000001"/>
    <n v="46.891891891891895"/>
    <x v="1"/>
    <s v="plays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d v="2015-08-05T18:36:00"/>
    <b v="0"/>
    <n v="54"/>
    <b v="1"/>
    <s v="theater/plays"/>
    <n v="1.024"/>
    <n v="47.407407407407405"/>
    <x v="1"/>
    <s v="plays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d v="2016-03-13T22:00:00"/>
    <b v="0"/>
    <n v="31"/>
    <b v="1"/>
    <s v="theater/plays"/>
    <n v="1.4888888888888889"/>
    <n v="15.129032258064516"/>
    <x v="1"/>
    <s v="plays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d v="2016-08-01T19:00:00"/>
    <b v="0"/>
    <n v="25"/>
    <b v="1"/>
    <s v="theater/plays"/>
    <n v="1.0549000000000002"/>
    <n v="21.098000000000003"/>
    <x v="1"/>
    <s v="plays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d v="2015-10-05T16:00:00"/>
    <b v="0"/>
    <n v="17"/>
    <b v="1"/>
    <s v="theater/plays"/>
    <n v="1.0049999999999999"/>
    <n v="59.117647058823529"/>
    <x v="1"/>
    <s v="plays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d v="2014-12-31T17:50:08"/>
    <b v="0"/>
    <n v="12"/>
    <b v="1"/>
    <s v="theater/plays"/>
    <n v="1.3055555555555556"/>
    <n v="97.916666666666671"/>
    <x v="1"/>
    <s v="plays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d v="2015-01-23T12:11:23"/>
    <b v="0"/>
    <n v="38"/>
    <b v="1"/>
    <s v="theater/plays"/>
    <n v="1.0475000000000001"/>
    <n v="55.131578947368418"/>
    <x v="1"/>
    <s v="plays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d v="2015-06-10T19:27:24"/>
    <b v="0"/>
    <n v="41"/>
    <b v="1"/>
    <s v="theater/plays"/>
    <n v="1.0880000000000001"/>
    <n v="26.536585365853657"/>
    <x v="1"/>
    <s v="plays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d v="2014-09-17T17:46:34"/>
    <b v="0"/>
    <n v="19"/>
    <b v="1"/>
    <s v="theater/plays"/>
    <n v="1.1100000000000001"/>
    <n v="58.421052631578945"/>
    <x v="1"/>
    <s v="plays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d v="2015-01-08T16:31:36"/>
    <b v="0"/>
    <n v="41"/>
    <b v="1"/>
    <s v="theater/plays"/>
    <n v="1.0047999999999999"/>
    <n v="122.53658536585365"/>
    <x v="1"/>
    <s v="plays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d v="2014-12-31T07:00:00"/>
    <b v="0"/>
    <n v="26"/>
    <b v="1"/>
    <s v="theater/plays"/>
    <n v="1.1435"/>
    <n v="87.961538461538467"/>
    <x v="1"/>
    <s v="plays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d v="2014-10-30T20:36:53"/>
    <b v="0"/>
    <n v="25"/>
    <b v="1"/>
    <s v="theater/plays"/>
    <n v="1.2206666666666666"/>
    <n v="73.239999999999995"/>
    <x v="1"/>
    <s v="plays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d v="2015-06-21T13:41:22"/>
    <b v="0"/>
    <n v="9"/>
    <b v="1"/>
    <s v="theater/plays"/>
    <n v="1"/>
    <n v="55.555555555555557"/>
    <x v="1"/>
    <s v="plays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d v="2014-11-08T10:00:46"/>
    <b v="0"/>
    <n v="78"/>
    <b v="1"/>
    <s v="theater/plays"/>
    <n v="1.028"/>
    <n v="39.53846153846154"/>
    <x v="1"/>
    <s v="plays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d v="2014-11-13T23:37:28"/>
    <b v="0"/>
    <n v="45"/>
    <b v="1"/>
    <s v="theater/plays"/>
    <n v="1.0612068965517241"/>
    <n v="136.77777777777777"/>
    <x v="1"/>
    <s v="plays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d v="2016-08-11T03:59:00"/>
    <b v="0"/>
    <n v="102"/>
    <b v="1"/>
    <s v="theater/plays"/>
    <n v="1.0133000000000001"/>
    <n v="99.343137254901961"/>
    <x v="1"/>
    <s v="plays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d v="2016-12-05T14:10:54"/>
    <b v="0"/>
    <n v="5"/>
    <b v="1"/>
    <s v="theater/plays"/>
    <n v="1"/>
    <n v="20"/>
    <x v="1"/>
    <s v="plays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d v="2015-04-26T06:28:00"/>
    <b v="0"/>
    <n v="27"/>
    <b v="1"/>
    <s v="theater/plays"/>
    <n v="1.3"/>
    <n v="28.888888888888889"/>
    <x v="1"/>
    <s v="plays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d v="2016-04-30T17:36:17"/>
    <b v="0"/>
    <n v="37"/>
    <b v="1"/>
    <s v="theater/plays"/>
    <n v="1.0001333333333333"/>
    <n v="40.545945945945945"/>
    <x v="1"/>
    <s v="plays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d v="2016-03-31T17:17:36"/>
    <b v="0"/>
    <n v="14"/>
    <b v="1"/>
    <s v="theater/plays"/>
    <n v="1"/>
    <n v="35.714285714285715"/>
    <x v="1"/>
    <s v="plays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d v="2015-03-01T04:59:00"/>
    <b v="0"/>
    <n v="27"/>
    <b v="1"/>
    <s v="theater/plays"/>
    <n v="1.1388888888888888"/>
    <n v="37.962962962962962"/>
    <x v="1"/>
    <s v="plays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d v="2014-07-30T11:18:30"/>
    <b v="0"/>
    <n v="45"/>
    <b v="1"/>
    <s v="theater/plays"/>
    <n v="1"/>
    <n v="33.333333333333336"/>
    <x v="1"/>
    <s v="plays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d v="2016-04-05T02:18:02"/>
    <b v="0"/>
    <n v="49"/>
    <b v="1"/>
    <s v="theater/plays"/>
    <n v="2.87"/>
    <n v="58.571428571428569"/>
    <x v="1"/>
    <s v="plays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d v="2016-04-18T09:13:25"/>
    <b v="0"/>
    <n v="24"/>
    <b v="1"/>
    <s v="theater/plays"/>
    <n v="1.085"/>
    <n v="135.625"/>
    <x v="1"/>
    <s v="plays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d v="2015-07-13T07:35:44"/>
    <b v="0"/>
    <n v="112"/>
    <b v="1"/>
    <s v="theater/plays"/>
    <n v="1.155"/>
    <n v="30.9375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d v="2014-12-21T17:11:30"/>
    <b v="0"/>
    <n v="23"/>
    <b v="1"/>
    <s v="theater/plays"/>
    <n v="1.1911764705882353"/>
    <n v="176.08695652173913"/>
    <x v="1"/>
    <s v="plays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d v="2016-09-23T16:44:30"/>
    <b v="0"/>
    <n v="54"/>
    <b v="1"/>
    <s v="theater/plays"/>
    <n v="1.0942666666666667"/>
    <n v="151.9814814814815"/>
    <x v="1"/>
    <s v="plays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d v="2016-06-27T19:00:00"/>
    <b v="0"/>
    <n v="28"/>
    <b v="1"/>
    <s v="theater/plays"/>
    <n v="1.266"/>
    <n v="22.607142857142858"/>
    <x v="1"/>
    <s v="plays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d v="2015-04-29T23:00:00"/>
    <b v="0"/>
    <n v="11"/>
    <b v="1"/>
    <s v="theater/plays"/>
    <n v="1.0049999999999999"/>
    <n v="18.272727272727273"/>
    <x v="1"/>
    <s v="plays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d v="2015-05-26T15:32:27"/>
    <b v="0"/>
    <n v="62"/>
    <b v="1"/>
    <s v="theater/plays"/>
    <n v="1.2749999999999999"/>
    <n v="82.258064516129039"/>
    <x v="1"/>
    <s v="plays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d v="2014-10-20T08:00:34"/>
    <b v="0"/>
    <n v="73"/>
    <b v="1"/>
    <s v="theater/plays"/>
    <n v="1.0005999999999999"/>
    <n v="68.534246575342465"/>
    <x v="1"/>
    <s v="plays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d v="2015-01-24T04:59:00"/>
    <b v="0"/>
    <n v="18"/>
    <b v="1"/>
    <s v="theater/plays"/>
    <n v="1.75"/>
    <n v="68.055555555555557"/>
    <x v="1"/>
    <s v="plays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d v="2015-02-11T04:59:00"/>
    <b v="0"/>
    <n v="35"/>
    <b v="1"/>
    <s v="theater/plays"/>
    <n v="1.2725"/>
    <n v="72.714285714285708"/>
    <x v="1"/>
    <s v="plays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d v="2015-01-05T20:26:00"/>
    <b v="0"/>
    <n v="43"/>
    <b v="1"/>
    <s v="theater/plays"/>
    <n v="1.1063333333333334"/>
    <n v="77.186046511627907"/>
    <x v="1"/>
    <s v="plays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d v="2016-09-04T01:36:22"/>
    <b v="0"/>
    <n v="36"/>
    <b v="1"/>
    <s v="theater/plays"/>
    <n v="1.2593749999999999"/>
    <n v="55.972222222222221"/>
    <x v="1"/>
    <s v="plays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d v="2015-03-13T06:59:00"/>
    <b v="0"/>
    <n v="62"/>
    <b v="1"/>
    <s v="theater/plays"/>
    <n v="1.1850000000000001"/>
    <n v="49.693548387096776"/>
    <x v="1"/>
    <s v="plays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d v="2014-08-26T17:09:42"/>
    <b v="0"/>
    <n v="15"/>
    <b v="1"/>
    <s v="theater/plays"/>
    <n v="1.0772727272727274"/>
    <n v="79"/>
    <x v="1"/>
    <s v="plays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d v="2016-03-03T05:59:00"/>
    <b v="0"/>
    <n v="33"/>
    <b v="1"/>
    <s v="theater/plays"/>
    <n v="1.026"/>
    <n v="77.727272727272734"/>
    <x v="1"/>
    <s v="plays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d v="2014-09-03T04:59:00"/>
    <b v="0"/>
    <n v="27"/>
    <b v="1"/>
    <s v="theater/plays"/>
    <n v="1.101"/>
    <n v="40.777777777777779"/>
    <x v="1"/>
    <s v="plays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d v="2015-08-30T00:00:00"/>
    <b v="0"/>
    <n v="17"/>
    <b v="1"/>
    <s v="theater/plays"/>
    <n v="2.02"/>
    <n v="59.411764705882355"/>
    <x v="1"/>
    <s v="plays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d v="2016-10-13T20:22:44"/>
    <b v="0"/>
    <n v="4"/>
    <b v="1"/>
    <s v="theater/plays"/>
    <n v="1.3"/>
    <n v="3.25"/>
    <x v="1"/>
    <s v="plays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d v="2015-01-16T23:58:02"/>
    <b v="0"/>
    <n v="53"/>
    <b v="1"/>
    <s v="theater/plays"/>
    <n v="1.0435000000000001"/>
    <n v="39.377358490566039"/>
    <x v="1"/>
    <s v="plays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d v="2016-05-17T21:27:59"/>
    <b v="0"/>
    <n v="49"/>
    <b v="1"/>
    <s v="theater/plays"/>
    <n v="1.0004999999999999"/>
    <n v="81.673469387755105"/>
    <x v="1"/>
    <s v="plays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d v="2015-11-05T21:44:40"/>
    <b v="0"/>
    <n v="57"/>
    <b v="1"/>
    <s v="theater/plays"/>
    <n v="1.7066666666666668"/>
    <n v="44.912280701754383"/>
    <x v="1"/>
    <s v="plays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d v="2016-04-29T06:59:00"/>
    <b v="0"/>
    <n v="69"/>
    <b v="1"/>
    <s v="theater/plays"/>
    <n v="1.1283333333333334"/>
    <n v="49.05797101449275"/>
    <x v="1"/>
    <s v="plays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d v="2016-02-13T19:02:06"/>
    <b v="0"/>
    <n v="15"/>
    <b v="1"/>
    <s v="theater/plays"/>
    <n v="1.84"/>
    <n v="30.666666666666668"/>
    <x v="1"/>
    <s v="plays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d v="2016-08-14T14:30:57"/>
    <b v="0"/>
    <n v="64"/>
    <b v="1"/>
    <s v="theater/plays"/>
    <n v="1.3026666666666666"/>
    <n v="61.0625"/>
    <x v="1"/>
    <s v="plays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d v="2015-12-15T00:00:00"/>
    <b v="0"/>
    <n v="20"/>
    <b v="1"/>
    <s v="theater/plays"/>
    <n v="1.0545454545454545"/>
    <n v="29"/>
    <x v="1"/>
    <s v="plays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d v="2016-06-17T14:00:00"/>
    <b v="0"/>
    <n v="27"/>
    <b v="1"/>
    <s v="theater/plays"/>
    <n v="1"/>
    <n v="29.62962962962963"/>
    <x v="1"/>
    <s v="plays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d v="2016-03-30T22:48:05"/>
    <b v="0"/>
    <n v="21"/>
    <b v="1"/>
    <s v="theater/plays"/>
    <n v="1.5331632653061225"/>
    <n v="143.0952380952381"/>
    <x v="1"/>
    <s v="plays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d v="2015-08-17T10:22:16"/>
    <b v="0"/>
    <n v="31"/>
    <b v="1"/>
    <s v="theater/plays"/>
    <n v="1.623"/>
    <n v="52.354838709677416"/>
    <x v="1"/>
    <s v="plays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d v="2015-04-08T08:53:21"/>
    <b v="0"/>
    <n v="51"/>
    <b v="1"/>
    <s v="theater/plays"/>
    <n v="1.36"/>
    <n v="66.666666666666671"/>
    <x v="1"/>
    <s v="plays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d v="2014-06-09T17:26:51"/>
    <b v="0"/>
    <n v="57"/>
    <b v="1"/>
    <s v="theater/plays"/>
    <n v="1.444"/>
    <n v="126.66666666666667"/>
    <x v="1"/>
    <s v="plays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d v="2014-06-28T14:09:34"/>
    <b v="0"/>
    <n v="20"/>
    <b v="1"/>
    <s v="theater/plays"/>
    <n v="1"/>
    <n v="62.5"/>
    <x v="1"/>
    <s v="plays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d v="2015-06-19T01:00:16"/>
    <b v="0"/>
    <n v="71"/>
    <b v="1"/>
    <s v="theater/plays"/>
    <n v="1.008"/>
    <n v="35.492957746478872"/>
    <x v="1"/>
    <s v="plays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d v="2015-12-10T14:14:56"/>
    <b v="0"/>
    <n v="72"/>
    <b v="1"/>
    <s v="theater/plays"/>
    <n v="1.0680000000000001"/>
    <n v="37.083333333333336"/>
    <x v="1"/>
    <s v="plays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d v="2015-03-19T21:47:44"/>
    <b v="0"/>
    <n v="45"/>
    <b v="1"/>
    <s v="theater/plays"/>
    <n v="1.248"/>
    <n v="69.333333333333329"/>
    <x v="1"/>
    <s v="plays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d v="2017-02-28T00:00:00"/>
    <b v="0"/>
    <n v="51"/>
    <b v="1"/>
    <s v="theater/plays"/>
    <n v="1.1891891891891893"/>
    <n v="17.254901960784313"/>
    <x v="1"/>
    <s v="plays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d v="2015-06-03T15:04:10"/>
    <b v="0"/>
    <n v="56"/>
    <b v="1"/>
    <s v="theater/plays"/>
    <n v="1.01"/>
    <n v="36.071428571428569"/>
    <x v="1"/>
    <s v="plays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d v="2016-11-19T22:00:00"/>
    <b v="0"/>
    <n v="17"/>
    <b v="1"/>
    <s v="theater/plays"/>
    <n v="1.1299999999999999"/>
    <n v="66.470588235294116"/>
    <x v="1"/>
    <s v="plays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d v="2015-03-05T04:00:00"/>
    <b v="0"/>
    <n v="197"/>
    <b v="1"/>
    <s v="theater/plays"/>
    <n v="1.0519047619047619"/>
    <n v="56.065989847715734"/>
    <x v="1"/>
    <s v="plays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d v="2016-09-30T21:00:00"/>
    <b v="0"/>
    <n v="70"/>
    <b v="1"/>
    <s v="theater/plays"/>
    <n v="1.0973333333333333"/>
    <n v="47.028571428571432"/>
    <x v="1"/>
    <s v="plays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d v="2014-09-28T03:23:00"/>
    <b v="0"/>
    <n v="21"/>
    <b v="1"/>
    <s v="theater/plays"/>
    <n v="1.00099"/>
    <n v="47.666190476190479"/>
    <x v="1"/>
    <s v="plays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d v="2014-07-26T07:00:00"/>
    <b v="0"/>
    <n v="34"/>
    <b v="1"/>
    <s v="theater/plays"/>
    <n v="1.2"/>
    <n v="88.235294117647058"/>
    <x v="1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d v="2016-08-23T18:34:50"/>
    <b v="0"/>
    <n v="39"/>
    <b v="1"/>
    <s v="theater/plays"/>
    <n v="1.0493333333333332"/>
    <n v="80.717948717948715"/>
    <x v="1"/>
    <s v="plays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d v="2015-07-02T15:39:37"/>
    <b v="0"/>
    <n v="78"/>
    <b v="1"/>
    <s v="theater/plays"/>
    <n v="1.0266666666666666"/>
    <n v="39.487179487179489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d v="2014-08-16T16:00:57"/>
    <b v="0"/>
    <n v="48"/>
    <b v="1"/>
    <s v="theater/plays"/>
    <n v="1.0182500000000001"/>
    <n v="84.854166666666671"/>
    <x v="1"/>
    <s v="plays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d v="2016-05-21T03:59:00"/>
    <b v="0"/>
    <n v="29"/>
    <b v="1"/>
    <s v="theater/plays"/>
    <n v="1"/>
    <n v="68.965517241379317"/>
    <x v="1"/>
    <s v="plays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d v="2015-12-13T20:59:56"/>
    <b v="0"/>
    <n v="0"/>
    <b v="0"/>
    <s v="theater/musical"/>
    <n v="0"/>
    <e v="#DIV/0!"/>
    <x v="1"/>
    <s v="musical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d v="2016-05-05T17:00:00"/>
    <b v="0"/>
    <n v="2"/>
    <b v="0"/>
    <s v="theater/musical"/>
    <n v="1.9999999999999999E-6"/>
    <n v="1"/>
    <x v="1"/>
    <s v="musical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d v="2014-11-29T21:19:50"/>
    <b v="0"/>
    <n v="1"/>
    <b v="0"/>
    <s v="theater/musical"/>
    <n v="3.3333333333333332E-4"/>
    <n v="1"/>
    <x v="1"/>
    <s v="musical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d v="2014-09-23T03:59:00"/>
    <b v="0"/>
    <n v="59"/>
    <b v="0"/>
    <s v="theater/musical"/>
    <n v="0.51023391812865493"/>
    <n v="147.88135593220338"/>
    <x v="1"/>
    <s v="musical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d v="2014-11-23T22:29:09"/>
    <b v="0"/>
    <n v="1"/>
    <b v="0"/>
    <s v="theater/musical"/>
    <n v="0.2"/>
    <n v="100"/>
    <x v="1"/>
    <s v="musical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0-06T14:57:47"/>
    <d v="2016-11-19T01:00:00"/>
    <b v="0"/>
    <n v="31"/>
    <b v="0"/>
    <s v="theater/musical"/>
    <n v="0.35239999999999999"/>
    <n v="56.838709677419352"/>
    <x v="1"/>
    <s v="musical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d v="2017-01-14T03:59:00"/>
    <b v="0"/>
    <n v="18"/>
    <b v="0"/>
    <s v="theater/musical"/>
    <n v="4.2466666666666666E-2"/>
    <n v="176.94444444444446"/>
    <x v="1"/>
    <s v="musical"/>
    <x v="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d v="2016-04-20T21:11:16"/>
    <b v="0"/>
    <n v="10"/>
    <b v="0"/>
    <s v="theater/musical"/>
    <n v="0.36457142857142855"/>
    <n v="127.6"/>
    <x v="1"/>
    <s v="musical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8-10T16:40:29"/>
    <d v="2015-09-14T16:40:29"/>
    <b v="0"/>
    <n v="0"/>
    <b v="0"/>
    <s v="theater/musical"/>
    <n v="0"/>
    <e v="#DIV/0!"/>
    <x v="1"/>
    <s v="musical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d v="2015-01-01T16:48:55"/>
    <b v="0"/>
    <n v="14"/>
    <b v="0"/>
    <s v="theater/musical"/>
    <n v="0.30866666666666664"/>
    <n v="66.142857142857139"/>
    <x v="1"/>
    <s v="musical"/>
    <x v="1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d v="2015-04-19T15:08:52"/>
    <b v="0"/>
    <n v="2"/>
    <b v="0"/>
    <s v="theater/musical"/>
    <n v="6.545454545454546E-2"/>
    <n v="108"/>
    <x v="1"/>
    <s v="musical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d v="2016-10-07T15:11:00"/>
    <b v="0"/>
    <n v="1"/>
    <b v="0"/>
    <s v="theater/musical"/>
    <n v="4.0000000000000003E-5"/>
    <n v="1"/>
    <x v="1"/>
    <s v="musical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4-10T18:45:30"/>
    <d v="2015-05-10T18:45:30"/>
    <b v="0"/>
    <n v="3"/>
    <b v="0"/>
    <s v="theater/musical"/>
    <n v="5.5E-2"/>
    <n v="18.333333333333332"/>
    <x v="1"/>
    <s v="musical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d v="2014-10-05T05:00:00"/>
    <b v="0"/>
    <n v="0"/>
    <b v="0"/>
    <s v="theater/musical"/>
    <n v="0"/>
    <e v="#DIV/0!"/>
    <x v="1"/>
    <s v="musical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0-20T19:35:27"/>
    <d v="2015-11-30T17:00:00"/>
    <b v="0"/>
    <n v="2"/>
    <b v="0"/>
    <s v="theater/musical"/>
    <n v="2.1428571428571429E-2"/>
    <n v="7.5"/>
    <x v="1"/>
    <s v="musical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d v="2015-11-17T04:27:19"/>
    <b v="0"/>
    <n v="0"/>
    <b v="0"/>
    <s v="theater/musical"/>
    <n v="0"/>
    <e v="#DIV/0!"/>
    <x v="1"/>
    <s v="musical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d v="2016-03-08T04:59:00"/>
    <b v="0"/>
    <n v="12"/>
    <b v="0"/>
    <s v="theater/musical"/>
    <n v="0.16420000000000001"/>
    <n v="68.416666666666671"/>
    <x v="1"/>
    <s v="musical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d v="2016-11-22T00:17:18"/>
    <b v="0"/>
    <n v="1"/>
    <b v="0"/>
    <s v="theater/musical"/>
    <n v="1E-3"/>
    <n v="1"/>
    <x v="1"/>
    <s v="musical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d v="2015-06-16T23:30:00"/>
    <b v="0"/>
    <n v="8"/>
    <b v="0"/>
    <s v="theater/musical"/>
    <n v="4.8099999999999997E-2"/>
    <n v="60.125"/>
    <x v="1"/>
    <s v="musical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d v="2016-09-30T17:58:47"/>
    <b v="0"/>
    <n v="2"/>
    <b v="0"/>
    <s v="theater/musical"/>
    <n v="0.06"/>
    <n v="15"/>
    <x v="1"/>
    <s v="musical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d v="2014-10-05T07:00:45"/>
    <b v="0"/>
    <n v="73"/>
    <b v="1"/>
    <s v="theater/plays"/>
    <n v="1.003825"/>
    <n v="550.04109589041093"/>
    <x v="1"/>
    <s v="plays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d v="2014-06-16T17:06:34"/>
    <b v="0"/>
    <n v="8"/>
    <b v="1"/>
    <s v="theater/plays"/>
    <n v="1.04"/>
    <n v="97.5"/>
    <x v="1"/>
    <s v="plays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d v="2016-02-02T11:29:44"/>
    <b v="0"/>
    <n v="17"/>
    <b v="1"/>
    <s v="theater/plays"/>
    <n v="1"/>
    <n v="29.411764705882351"/>
    <x v="1"/>
    <s v="plays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d v="2014-08-10T15:59:00"/>
    <b v="0"/>
    <n v="9"/>
    <b v="1"/>
    <s v="theater/plays"/>
    <n v="1.04"/>
    <n v="57.777777777777779"/>
    <x v="1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d v="2016-08-25T03:59:00"/>
    <b v="0"/>
    <n v="17"/>
    <b v="1"/>
    <s v="theater/plays"/>
    <n v="2.5066666666666668"/>
    <n v="44.235294117647058"/>
    <x v="1"/>
    <s v="plays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d v="2015-08-05T08:43:27"/>
    <b v="0"/>
    <n v="33"/>
    <b v="1"/>
    <s v="theater/plays"/>
    <n v="1.0049999999999999"/>
    <n v="60.909090909090907"/>
    <x v="1"/>
    <s v="plays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d v="2016-04-03T17:00:00"/>
    <b v="0"/>
    <n v="38"/>
    <b v="1"/>
    <s v="theater/plays"/>
    <n v="1.744"/>
    <n v="68.84210526315789"/>
    <x v="1"/>
    <s v="plays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d v="2015-07-18T06:59:00"/>
    <b v="0"/>
    <n v="79"/>
    <b v="1"/>
    <s v="theater/plays"/>
    <n v="1.1626000000000001"/>
    <n v="73.582278481012665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d v="2017-02-01T22:59:00"/>
    <b v="0"/>
    <n v="46"/>
    <b v="1"/>
    <s v="theater/plays"/>
    <n v="1.0582"/>
    <n v="115.02173913043478"/>
    <x v="1"/>
    <s v="plays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d v="2016-06-01T21:42:00"/>
    <b v="0"/>
    <n v="20"/>
    <b v="1"/>
    <s v="theater/plays"/>
    <n v="1.1074999999999999"/>
    <n v="110.75"/>
    <x v="1"/>
    <s v="plays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d v="2014-07-02T03:59:00"/>
    <b v="0"/>
    <n v="20"/>
    <b v="1"/>
    <s v="theater/plays"/>
    <n v="1.0066666666666666"/>
    <n v="75.5"/>
    <x v="1"/>
    <s v="plays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d v="2015-03-19T14:39:00"/>
    <b v="0"/>
    <n v="13"/>
    <b v="1"/>
    <s v="theater/plays"/>
    <n v="1.0203333333333333"/>
    <n v="235.46153846153845"/>
    <x v="1"/>
    <s v="plays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d v="2014-12-23T21:08:45"/>
    <b v="0"/>
    <n v="22"/>
    <b v="1"/>
    <s v="theater/plays"/>
    <n v="1"/>
    <n v="11.363636363636363"/>
    <x v="1"/>
    <s v="plays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d v="2016-04-10T04:00:00"/>
    <b v="0"/>
    <n v="36"/>
    <b v="1"/>
    <s v="theater/plays"/>
    <n v="1.1100000000000001"/>
    <n v="92.5"/>
    <x v="1"/>
    <s v="plays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d v="2015-03-31T04:16:54"/>
    <b v="0"/>
    <n v="40"/>
    <b v="1"/>
    <s v="theater/plays"/>
    <n v="1.0142500000000001"/>
    <n v="202.85"/>
    <x v="1"/>
    <s v="plays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d v="2016-12-21T11:50:30"/>
    <b v="0"/>
    <n v="9"/>
    <b v="1"/>
    <s v="theater/plays"/>
    <n v="1.04"/>
    <n v="26"/>
    <x v="1"/>
    <s v="plays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d v="2016-06-16T05:58:09"/>
    <b v="0"/>
    <n v="19"/>
    <b v="1"/>
    <s v="theater/plays"/>
    <n v="1.09375"/>
    <n v="46.05263157894737"/>
    <x v="1"/>
    <s v="plays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d v="2015-10-28T19:54:00"/>
    <b v="0"/>
    <n v="14"/>
    <b v="1"/>
    <s v="theater/plays"/>
    <n v="1.1516129032258065"/>
    <n v="51"/>
    <x v="1"/>
    <s v="plays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d v="2014-07-24T07:00:00"/>
    <b v="0"/>
    <n v="38"/>
    <b v="1"/>
    <s v="theater/plays"/>
    <n v="1"/>
    <n v="31.578947368421051"/>
    <x v="1"/>
    <s v="plays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d v="2015-07-18T23:16:59"/>
    <b v="0"/>
    <n v="58"/>
    <b v="1"/>
    <s v="theater/plays"/>
    <n v="1.0317033333333334"/>
    <n v="53.363965517241382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d v="2015-07-23T18:33:00"/>
    <b v="0"/>
    <n v="28"/>
    <b v="1"/>
    <s v="theater/plays"/>
    <n v="1.0349999999999999"/>
    <n v="36.964285714285715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d v="2015-06-11T16:12:17"/>
    <b v="0"/>
    <n v="17"/>
    <b v="1"/>
    <s v="theater/plays"/>
    <n v="1.3819999999999999"/>
    <n v="81.294117647058826"/>
    <x v="1"/>
    <s v="plays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d v="2015-05-31T23:00:00"/>
    <b v="0"/>
    <n v="12"/>
    <b v="1"/>
    <s v="theater/plays"/>
    <n v="1.0954545454545455"/>
    <n v="20.083333333333332"/>
    <x v="1"/>
    <s v="plays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d v="2014-07-21T03:59:00"/>
    <b v="0"/>
    <n v="40"/>
    <b v="1"/>
    <s v="theater/plays"/>
    <n v="1.0085714285714287"/>
    <n v="88.25"/>
    <x v="1"/>
    <s v="plays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d v="2014-09-26T22:43:04"/>
    <b v="0"/>
    <n v="57"/>
    <b v="1"/>
    <s v="theater/plays"/>
    <n v="1.0153333333333334"/>
    <n v="53.438596491228068"/>
    <x v="1"/>
    <s v="plays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d v="2014-11-05T12:52:00"/>
    <b v="0"/>
    <n v="114"/>
    <b v="1"/>
    <s v="theater/plays"/>
    <n v="1.13625"/>
    <n v="39.868421052631582"/>
    <x v="1"/>
    <s v="plays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d v="2016-09-03T20:57:09"/>
    <b v="0"/>
    <n v="31"/>
    <b v="1"/>
    <s v="theater/plays"/>
    <n v="1"/>
    <n v="145.16129032258064"/>
    <x v="1"/>
    <s v="plays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d v="2016-05-15T23:00:00"/>
    <b v="0"/>
    <n v="3"/>
    <b v="1"/>
    <s v="theater/plays"/>
    <n v="1.4"/>
    <n v="23.333333333333332"/>
    <x v="1"/>
    <s v="plays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d v="2014-09-12T19:34:44"/>
    <b v="0"/>
    <n v="16"/>
    <b v="1"/>
    <s v="theater/plays"/>
    <n v="1.2875000000000001"/>
    <n v="64.375"/>
    <x v="1"/>
    <s v="plays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d v="2014-07-03T03:59:00"/>
    <b v="0"/>
    <n v="199"/>
    <b v="1"/>
    <s v="theater/plays"/>
    <n v="1.0290416666666666"/>
    <n v="62.052763819095475"/>
    <x v="1"/>
    <s v="plays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d v="2015-05-31T12:44:58"/>
    <b v="0"/>
    <n v="31"/>
    <b v="1"/>
    <s v="theater/plays"/>
    <n v="1.0249999999999999"/>
    <n v="66.129032258064512"/>
    <x v="1"/>
    <s v="plays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d v="2014-07-01T04:59:00"/>
    <b v="0"/>
    <n v="30"/>
    <b v="1"/>
    <s v="theater/plays"/>
    <n v="1.101"/>
    <n v="73.400000000000006"/>
    <x v="1"/>
    <s v="plays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d v="2016-10-05T10:53:54"/>
    <b v="0"/>
    <n v="34"/>
    <b v="1"/>
    <s v="theater/plays"/>
    <n v="1.1276666666666666"/>
    <n v="99.5"/>
    <x v="1"/>
    <s v="plays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d v="2016-01-15T15:38:10"/>
    <b v="0"/>
    <n v="18"/>
    <b v="1"/>
    <s v="theater/plays"/>
    <n v="1.119"/>
    <n v="62.166666666666664"/>
    <x v="1"/>
    <s v="plays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d v="2014-06-16T06:59:00"/>
    <b v="0"/>
    <n v="67"/>
    <b v="1"/>
    <s v="theater/plays"/>
    <n v="1.3919999999999999"/>
    <n v="62.328358208955223"/>
    <x v="1"/>
    <s v="plays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d v="2016-10-20T02:48:16"/>
    <b v="0"/>
    <n v="66"/>
    <b v="1"/>
    <s v="theater/plays"/>
    <n v="1.1085714285714285"/>
    <n v="58.787878787878789"/>
    <x v="1"/>
    <s v="plays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d v="2015-09-02T04:19:46"/>
    <b v="0"/>
    <n v="23"/>
    <b v="1"/>
    <s v="theater/plays"/>
    <n v="1.3906666666666667"/>
    <n v="45.347826086956523"/>
    <x v="1"/>
    <s v="plays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d v="2014-05-19T21:00:00"/>
    <b v="0"/>
    <n v="126"/>
    <b v="1"/>
    <s v="theater/plays"/>
    <n v="1.0569999999999999"/>
    <n v="41.944444444444443"/>
    <x v="1"/>
    <s v="plays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d v="2015-08-29T03:59:00"/>
    <b v="0"/>
    <n v="6"/>
    <b v="1"/>
    <s v="theater/plays"/>
    <n v="1.0142857142857142"/>
    <n v="59.166666666666664"/>
    <x v="1"/>
    <s v="plays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d v="2014-06-27T05:14:15"/>
    <b v="0"/>
    <n v="25"/>
    <b v="1"/>
    <s v="theater/plays"/>
    <n v="1.0024500000000001"/>
    <n v="200.49"/>
    <x v="1"/>
    <s v="plays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d v="2014-08-08T18:53:24"/>
    <b v="0"/>
    <n v="39"/>
    <b v="1"/>
    <s v="theater/plays"/>
    <n v="1.0916666666666666"/>
    <n v="83.974358974358978"/>
    <x v="1"/>
    <s v="plays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d v="2015-06-21T22:25:00"/>
    <b v="0"/>
    <n v="62"/>
    <b v="1"/>
    <s v="theater/plays"/>
    <n v="1.1833333333333333"/>
    <n v="57.258064516129032"/>
    <x v="1"/>
    <s v="plays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d v="2014-11-27T15:21:23"/>
    <b v="0"/>
    <n v="31"/>
    <b v="1"/>
    <s v="theater/plays"/>
    <n v="1.2"/>
    <n v="58.064516129032256"/>
    <x v="1"/>
    <s v="plays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d v="2015-03-02T04:59:00"/>
    <b v="0"/>
    <n v="274"/>
    <b v="1"/>
    <s v="theater/plays"/>
    <n v="1.2796000000000001"/>
    <n v="186.80291970802921"/>
    <x v="1"/>
    <s v="plays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d v="2014-09-19T00:00:00"/>
    <b v="0"/>
    <n v="17"/>
    <b v="1"/>
    <s v="theater/plays"/>
    <n v="1.26"/>
    <n v="74.117647058823536"/>
    <x v="1"/>
    <s v="plays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d v="2015-11-30T22:30:00"/>
    <b v="0"/>
    <n v="14"/>
    <b v="1"/>
    <s v="theater/plays"/>
    <n v="1.2912912912912913"/>
    <n v="30.714285714285715"/>
    <x v="1"/>
    <s v="plays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d v="2016-06-06T02:00:00"/>
    <b v="0"/>
    <n v="60"/>
    <b v="1"/>
    <s v="theater/plays"/>
    <n v="1.0742857142857143"/>
    <n v="62.666666666666664"/>
    <x v="1"/>
    <s v="plays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d v="2015-01-11T20:53:30"/>
    <b v="0"/>
    <n v="33"/>
    <b v="1"/>
    <s v="theater/plays"/>
    <n v="1.00125"/>
    <n v="121.36363636363636"/>
    <x v="1"/>
    <s v="plays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d v="2015-02-13T14:48:36"/>
    <b v="0"/>
    <n v="78"/>
    <b v="1"/>
    <s v="theater/plays"/>
    <n v="1.55"/>
    <n v="39.743589743589745"/>
    <x v="1"/>
    <s v="plays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d v="2016-05-10T11:10:48"/>
    <b v="0"/>
    <n v="30"/>
    <b v="1"/>
    <s v="theater/plays"/>
    <n v="1.08"/>
    <n v="72"/>
    <x v="1"/>
    <s v="plays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d v="2016-03-02T19:21:27"/>
    <b v="0"/>
    <n v="136"/>
    <b v="1"/>
    <s v="theater/plays"/>
    <n v="1.1052"/>
    <n v="40.632352941176471"/>
    <x v="1"/>
    <s v="plays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d v="2014-10-15T14:26:56"/>
    <b v="0"/>
    <n v="40"/>
    <b v="1"/>
    <s v="theater/plays"/>
    <n v="1.008"/>
    <n v="63"/>
    <x v="1"/>
    <s v="plays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d v="2014-09-30T16:00:00"/>
    <b v="0"/>
    <n v="18"/>
    <b v="1"/>
    <s v="theater/plays"/>
    <n v="1.212"/>
    <n v="33.666666666666664"/>
    <x v="1"/>
    <s v="plays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d v="2015-06-04T12:59:53"/>
    <b v="0"/>
    <n v="39"/>
    <b v="1"/>
    <s v="theater/plays"/>
    <n v="1.0033333333333334"/>
    <n v="38.589743589743591"/>
    <x v="1"/>
    <s v="plays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d v="2016-07-10T22:59:00"/>
    <b v="0"/>
    <n v="21"/>
    <b v="1"/>
    <s v="theater/plays"/>
    <n v="1.0916666666666666"/>
    <n v="155.95238095238096"/>
    <x v="1"/>
    <s v="plays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d v="2016-08-13T06:59:00"/>
    <b v="0"/>
    <n v="30"/>
    <b v="1"/>
    <s v="theater/plays"/>
    <n v="1.2342857142857142"/>
    <n v="43.2"/>
    <x v="1"/>
    <s v="plays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d v="2016-05-31T16:33:14"/>
    <b v="0"/>
    <n v="27"/>
    <b v="1"/>
    <s v="theater/plays"/>
    <n v="1.3633666666666666"/>
    <n v="15.148518518518518"/>
    <x v="1"/>
    <s v="plays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d v="2014-06-23T18:00:00"/>
    <b v="0"/>
    <n v="35"/>
    <b v="1"/>
    <s v="theater/plays"/>
    <n v="1.0346657233816767"/>
    <n v="83.571428571428569"/>
    <x v="1"/>
    <s v="plays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d v="2014-09-12T21:55:49"/>
    <b v="0"/>
    <n v="13"/>
    <b v="1"/>
    <s v="theater/plays"/>
    <n v="1.2133333333333334"/>
    <n v="140"/>
    <x v="1"/>
    <s v="plays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d v="2016-07-22T05:26:00"/>
    <b v="0"/>
    <n v="23"/>
    <b v="1"/>
    <s v="theater/plays"/>
    <n v="1.86"/>
    <n v="80.869565217391298"/>
    <x v="1"/>
    <s v="plays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d v="2014-07-04T03:24:46"/>
    <b v="0"/>
    <n v="39"/>
    <b v="1"/>
    <s v="theater/plays"/>
    <n v="3"/>
    <n v="53.846153846153847"/>
    <x v="1"/>
    <s v="plays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d v="2014-06-25T16:59:06"/>
    <b v="0"/>
    <n v="35"/>
    <b v="1"/>
    <s v="theater/plays"/>
    <n v="1.0825"/>
    <n v="30.928571428571427"/>
    <x v="1"/>
    <s v="plays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d v="2015-04-03T13:49:48"/>
    <b v="0"/>
    <n v="27"/>
    <b v="1"/>
    <s v="theater/plays"/>
    <n v="1.4115384615384616"/>
    <n v="67.962962962962962"/>
    <x v="1"/>
    <s v="plays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d v="2014-06-15T16:00:00"/>
    <b v="0"/>
    <n v="21"/>
    <b v="1"/>
    <s v="theater/plays"/>
    <n v="1.1399999999999999"/>
    <n v="27.142857142857142"/>
    <x v="1"/>
    <s v="plays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d v="2015-05-31T06:59:00"/>
    <b v="0"/>
    <n v="104"/>
    <b v="1"/>
    <s v="theater/plays"/>
    <n v="1.5373333333333334"/>
    <n v="110.86538461538461"/>
    <x v="1"/>
    <s v="plays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d v="2016-06-04T17:42:46"/>
    <b v="0"/>
    <n v="19"/>
    <b v="1"/>
    <s v="theater/plays"/>
    <n v="1.0149999999999999"/>
    <n v="106.84210526315789"/>
    <x v="1"/>
    <s v="plays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d v="2015-05-26T03:59:00"/>
    <b v="0"/>
    <n v="97"/>
    <b v="1"/>
    <s v="theater/plays"/>
    <n v="1.0235000000000001"/>
    <n v="105.51546391752578"/>
    <x v="1"/>
    <s v="plays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d v="2015-03-31T12:52:00"/>
    <b v="0"/>
    <n v="27"/>
    <b v="1"/>
    <s v="theater/plays"/>
    <n v="1.0257142857142858"/>
    <n v="132.96296296296296"/>
    <x v="1"/>
    <s v="plays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d v="2016-01-21T21:18:29"/>
    <b v="0"/>
    <n v="24"/>
    <b v="1"/>
    <s v="theater/plays"/>
    <n v="1.5575000000000001"/>
    <n v="51.916666666666664"/>
    <x v="1"/>
    <s v="plays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d v="2015-05-09T20:47:29"/>
    <b v="0"/>
    <n v="13"/>
    <b v="1"/>
    <s v="theater/plays"/>
    <n v="1.0075000000000001"/>
    <n v="310"/>
    <x v="1"/>
    <s v="plays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d v="2015-02-27T17:11:15"/>
    <b v="0"/>
    <n v="46"/>
    <b v="1"/>
    <s v="theater/plays"/>
    <n v="2.3940000000000001"/>
    <n v="26.021739130434781"/>
    <x v="1"/>
    <s v="plays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d v="2015-06-22T17:31:06"/>
    <b v="0"/>
    <n v="4"/>
    <b v="1"/>
    <s v="theater/plays"/>
    <n v="2.1"/>
    <n v="105"/>
    <x v="1"/>
    <s v="plays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d v="2015-07-02T23:50:06"/>
    <b v="0"/>
    <n v="40"/>
    <b v="1"/>
    <s v="theater/plays"/>
    <n v="1.0451515151515152"/>
    <n v="86.224999999999994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d v="2014-11-05T23:28:04"/>
    <b v="0"/>
    <n v="44"/>
    <b v="1"/>
    <s v="theater/plays"/>
    <n v="1.008"/>
    <n v="114.54545454545455"/>
    <x v="1"/>
    <s v="plays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d v="2016-02-11T22:59:00"/>
    <b v="0"/>
    <n v="35"/>
    <b v="1"/>
    <s v="theater/plays"/>
    <n v="1.1120000000000001"/>
    <n v="47.657142857142858"/>
    <x v="1"/>
    <s v="plays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d v="2014-11-30T19:04:22"/>
    <b v="0"/>
    <n v="63"/>
    <b v="1"/>
    <s v="theater/plays"/>
    <n v="1.0204444444444445"/>
    <n v="72.888888888888886"/>
    <x v="1"/>
    <s v="plays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d v="2016-05-04T23:00:00"/>
    <b v="0"/>
    <n v="89"/>
    <b v="1"/>
    <s v="theater/plays"/>
    <n v="1.0254767441860466"/>
    <n v="49.545505617977533"/>
    <x v="1"/>
    <s v="plays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d v="2016-02-18T21:30:00"/>
    <b v="0"/>
    <n v="15"/>
    <b v="1"/>
    <s v="theater/plays"/>
    <n v="1.27"/>
    <n v="25.4"/>
    <x v="1"/>
    <s v="play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d v="2016-04-29T21:00:00"/>
    <b v="0"/>
    <n v="46"/>
    <b v="1"/>
    <s v="theater/plays"/>
    <n v="3.3870588235294119"/>
    <n v="62.586956521739133"/>
    <x v="1"/>
    <s v="plays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d v="2016-10-20T04:55:00"/>
    <b v="0"/>
    <n v="33"/>
    <b v="1"/>
    <s v="theater/plays"/>
    <n v="1.0075000000000001"/>
    <n v="61.060606060606062"/>
    <x v="1"/>
    <s v="plays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d v="2015-08-19T04:06:16"/>
    <b v="0"/>
    <n v="31"/>
    <b v="0"/>
    <s v="theater/plays"/>
    <n v="9.3100000000000002E-2"/>
    <n v="60.064516129032256"/>
    <x v="1"/>
    <s v="plays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d v="2015-03-23T03:55:12"/>
    <b v="0"/>
    <n v="5"/>
    <b v="0"/>
    <s v="theater/plays"/>
    <n v="7.2400000000000006E-2"/>
    <n v="72.400000000000006"/>
    <x v="1"/>
    <s v="plays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d v="2015-08-17T16:15:59"/>
    <b v="0"/>
    <n v="1"/>
    <b v="0"/>
    <s v="theater/plays"/>
    <n v="0.1"/>
    <n v="100"/>
    <x v="1"/>
    <s v="plays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d v="2015-01-10T03:23:00"/>
    <b v="0"/>
    <n v="12"/>
    <b v="0"/>
    <s v="theater/plays"/>
    <n v="0.11272727272727273"/>
    <n v="51.666666666666664"/>
    <x v="1"/>
    <s v="plays"/>
    <x v="1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d v="2015-01-24T12:00:00"/>
    <b v="0"/>
    <n v="4"/>
    <b v="0"/>
    <s v="theater/plays"/>
    <n v="0.15411764705882353"/>
    <n v="32.75"/>
    <x v="1"/>
    <s v="plays"/>
    <x v="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d v="2015-04-18T22:30:00"/>
    <b v="0"/>
    <n v="0"/>
    <b v="0"/>
    <s v="theater/plays"/>
    <n v="0"/>
    <e v="#DIV/0!"/>
    <x v="1"/>
    <s v="plays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d v="2015-05-25T21:38:16"/>
    <b v="0"/>
    <n v="7"/>
    <b v="0"/>
    <s v="theater/plays"/>
    <n v="0.28466666666666668"/>
    <n v="61"/>
    <x v="1"/>
    <s v="plays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d v="2015-05-28T16:38:09"/>
    <b v="0"/>
    <n v="2"/>
    <b v="0"/>
    <s v="theater/plays"/>
    <n v="0.13333333333333333"/>
    <n v="10"/>
    <x v="1"/>
    <s v="plays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d v="2015-03-23T18:00:00"/>
    <b v="0"/>
    <n v="1"/>
    <b v="0"/>
    <s v="theater/plays"/>
    <n v="6.6666666666666671E-3"/>
    <n v="10"/>
    <x v="1"/>
    <s v="plays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d v="2015-11-12T06:59:00"/>
    <b v="0"/>
    <n v="4"/>
    <b v="0"/>
    <s v="theater/plays"/>
    <n v="0.21428571428571427"/>
    <n v="37.5"/>
    <x v="1"/>
    <s v="plays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d v="2014-07-15T22:00:00"/>
    <b v="0"/>
    <n v="6"/>
    <b v="0"/>
    <s v="theater/plays"/>
    <n v="0.18"/>
    <n v="45"/>
    <x v="1"/>
    <s v="plays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d v="2016-07-17T10:47:48"/>
    <b v="0"/>
    <n v="8"/>
    <b v="0"/>
    <s v="theater/plays"/>
    <n v="0.20125000000000001"/>
    <n v="100.625"/>
    <x v="1"/>
    <s v="plays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d v="2014-08-12T01:53:58"/>
    <b v="0"/>
    <n v="14"/>
    <b v="0"/>
    <s v="theater/plays"/>
    <n v="0.17899999999999999"/>
    <n v="25.571428571428573"/>
    <x v="1"/>
    <s v="plays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d v="2015-12-17T22:05:50"/>
    <b v="0"/>
    <n v="0"/>
    <b v="0"/>
    <s v="theater/plays"/>
    <n v="0"/>
    <e v="#DIV/0!"/>
    <x v="1"/>
    <s v="plays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d v="2014-09-06T05:09:04"/>
    <b v="0"/>
    <n v="4"/>
    <b v="0"/>
    <s v="theater/plays"/>
    <n v="0.02"/>
    <n v="25"/>
    <x v="1"/>
    <s v="plays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d v="2014-07-03T17:02:44"/>
    <b v="0"/>
    <n v="0"/>
    <b v="0"/>
    <s v="theater/plays"/>
    <n v="0"/>
    <e v="#DIV/0!"/>
    <x v="1"/>
    <s v="plays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d v="2014-07-05T03:59:00"/>
    <b v="0"/>
    <n v="0"/>
    <b v="0"/>
    <s v="theater/plays"/>
    <n v="0"/>
    <e v="#DIV/0!"/>
    <x v="1"/>
    <s v="plays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d v="2014-08-10T16:45:02"/>
    <b v="0"/>
    <n v="1"/>
    <b v="0"/>
    <s v="theater/plays"/>
    <n v="0.1"/>
    <n v="10"/>
    <x v="1"/>
    <s v="plays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d v="2016-10-08T09:20:39"/>
    <b v="0"/>
    <n v="1"/>
    <b v="0"/>
    <s v="theater/plays"/>
    <n v="2.3764705882352941E-2"/>
    <n v="202"/>
    <x v="1"/>
    <s v="plays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d v="2015-07-05T22:59:00"/>
    <b v="0"/>
    <n v="1"/>
    <b v="0"/>
    <s v="theater/plays"/>
    <n v="0.01"/>
    <n v="25"/>
    <x v="1"/>
    <s v="plays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d v="2016-02-16T05:59:00"/>
    <b v="0"/>
    <n v="52"/>
    <b v="1"/>
    <s v="theater/musical"/>
    <n v="1.0351999999999999"/>
    <n v="99.538461538461533"/>
    <x v="1"/>
    <s v="musical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d v="2016-04-29T03:59:00"/>
    <b v="0"/>
    <n v="7"/>
    <b v="1"/>
    <s v="theater/musical"/>
    <n v="1.05"/>
    <n v="75"/>
    <x v="1"/>
    <s v="musical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d v="2015-02-10T07:59:00"/>
    <b v="0"/>
    <n v="28"/>
    <b v="1"/>
    <s v="theater/musical"/>
    <n v="1.0044999999999999"/>
    <n v="215.25"/>
    <x v="1"/>
    <s v="musical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d v="2016-04-02T23:51:13"/>
    <b v="0"/>
    <n v="11"/>
    <b v="1"/>
    <s v="theater/musical"/>
    <n v="1.3260000000000001"/>
    <n v="120.54545454545455"/>
    <x v="1"/>
    <s v="musical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d v="2016-10-16T21:00:00"/>
    <b v="0"/>
    <n v="15"/>
    <b v="1"/>
    <s v="theater/musical"/>
    <n v="1.1299999999999999"/>
    <n v="37.666666666666664"/>
    <x v="1"/>
    <s v="musical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d v="2015-06-03T00:00:00"/>
    <b v="0"/>
    <n v="30"/>
    <b v="1"/>
    <s v="theater/musical"/>
    <n v="1.0334000000000001"/>
    <n v="172.23333333333332"/>
    <x v="1"/>
    <s v="musical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d v="2014-07-26T04:59:00"/>
    <b v="0"/>
    <n v="27"/>
    <b v="1"/>
    <s v="theater/musical"/>
    <n v="1.2"/>
    <n v="111.11111111111111"/>
    <x v="1"/>
    <s v="musical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d v="2016-04-15T20:48:27"/>
    <b v="0"/>
    <n v="28"/>
    <b v="1"/>
    <s v="theater/musical"/>
    <n v="1.2963636363636364"/>
    <n v="25.464285714285715"/>
    <x v="1"/>
    <s v="musical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d v="2014-06-11T19:33:18"/>
    <b v="0"/>
    <n v="17"/>
    <b v="1"/>
    <s v="theater/musical"/>
    <n v="1.0111111111111111"/>
    <n v="267.64705882352939"/>
    <x v="1"/>
    <s v="musical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d v="2014-12-01T20:25:15"/>
    <b v="0"/>
    <n v="50"/>
    <b v="1"/>
    <s v="theater/musical"/>
    <n v="1.0851428571428572"/>
    <n v="75.959999999999994"/>
    <x v="1"/>
    <s v="musical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d v="2014-05-19T05:00:00"/>
    <b v="0"/>
    <n v="26"/>
    <b v="1"/>
    <s v="theater/musical"/>
    <n v="1.0233333333333334"/>
    <n v="59.03846153846154"/>
    <x v="1"/>
    <s v="musical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d v="2015-08-26T02:35:53"/>
    <b v="0"/>
    <n v="88"/>
    <b v="1"/>
    <s v="theater/musical"/>
    <n v="1.1024425000000002"/>
    <n v="50.111022727272733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d v="2014-05-05T12:36:26"/>
    <b v="0"/>
    <n v="91"/>
    <b v="1"/>
    <s v="theater/musical"/>
    <n v="1.010154"/>
    <n v="55.502967032967035"/>
    <x v="1"/>
    <s v="musical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d v="2015-08-10T23:00:00"/>
    <b v="0"/>
    <n v="3"/>
    <b v="1"/>
    <s v="theater/musical"/>
    <n v="1"/>
    <n v="166.66666666666666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d v="2015-08-02T19:31:29"/>
    <b v="0"/>
    <n v="28"/>
    <b v="1"/>
    <s v="theater/musical"/>
    <n v="1.0624"/>
    <n v="47.428571428571431"/>
    <x v="1"/>
    <s v="musical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d v="2015-04-01T17:00:26"/>
    <b v="0"/>
    <n v="77"/>
    <b v="1"/>
    <s v="theater/musical"/>
    <n v="1"/>
    <n v="64.935064935064929"/>
    <x v="1"/>
    <s v="musical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d v="2016-05-29T00:36:00"/>
    <b v="0"/>
    <n v="27"/>
    <b v="1"/>
    <s v="theater/musical"/>
    <n v="1"/>
    <n v="55.555555555555557"/>
    <x v="1"/>
    <s v="musical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d v="2014-07-30T18:38:02"/>
    <b v="0"/>
    <n v="107"/>
    <b v="1"/>
    <s v="theater/musical"/>
    <n v="1.1345714285714286"/>
    <n v="74.224299065420567"/>
    <x v="1"/>
    <s v="musical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d v="2014-07-03T04:00:45"/>
    <b v="0"/>
    <n v="96"/>
    <b v="1"/>
    <s v="theater/musical"/>
    <n v="1.0265010000000001"/>
    <n v="106.9271875"/>
    <x v="1"/>
    <s v="musical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d v="2015-03-01T04:59:00"/>
    <b v="0"/>
    <n v="56"/>
    <b v="1"/>
    <s v="theater/musical"/>
    <n v="1.1675"/>
    <n v="41.696428571428569"/>
    <x v="1"/>
    <s v="musical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d v="2014-06-12T17:28:10"/>
    <b v="0"/>
    <n v="58"/>
    <b v="1"/>
    <s v="theater/musical"/>
    <n v="1.0765274999999999"/>
    <n v="74.243275862068955"/>
    <x v="1"/>
    <s v="musical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d v="2016-04-15T14:21:19"/>
    <b v="0"/>
    <n v="15"/>
    <b v="1"/>
    <s v="theater/musical"/>
    <n v="1"/>
    <n v="73.333333333333329"/>
    <x v="1"/>
    <s v="musical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d v="2015-06-13T22:20:10"/>
    <b v="0"/>
    <n v="20"/>
    <b v="1"/>
    <s v="theater/musical"/>
    <n v="1"/>
    <n v="100"/>
    <x v="1"/>
    <s v="musical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d v="2016-05-18T00:00:00"/>
    <b v="0"/>
    <n v="38"/>
    <b v="1"/>
    <s v="theater/musical"/>
    <n v="1.46"/>
    <n v="38.421052631578945"/>
    <x v="1"/>
    <s v="musical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d v="2016-11-29T06:00:00"/>
    <b v="0"/>
    <n v="33"/>
    <b v="1"/>
    <s v="theater/musical"/>
    <n v="1.1020000000000001"/>
    <n v="166.96969696969697"/>
    <x v="1"/>
    <s v="musical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d v="2016-11-15T02:08:00"/>
    <b v="0"/>
    <n v="57"/>
    <b v="1"/>
    <s v="theater/musical"/>
    <n v="1.0820000000000001"/>
    <n v="94.912280701754383"/>
    <x v="1"/>
    <s v="musical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d v="2015-04-09T19:00:55"/>
    <b v="0"/>
    <n v="25"/>
    <b v="1"/>
    <s v="theater/musical"/>
    <n v="1"/>
    <n v="100"/>
    <x v="1"/>
    <s v="musical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d v="2015-04-09T04:00:00"/>
    <b v="0"/>
    <n v="14"/>
    <b v="1"/>
    <s v="theater/musical"/>
    <n v="1.0024999999999999"/>
    <n v="143.21428571428572"/>
    <x v="1"/>
    <s v="musical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d v="2014-08-01T01:00:00"/>
    <b v="0"/>
    <n v="94"/>
    <b v="1"/>
    <s v="theater/musical"/>
    <n v="1.0671250000000001"/>
    <n v="90.819148936170208"/>
    <x v="1"/>
    <s v="musical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d v="2014-09-27T04:00:00"/>
    <b v="0"/>
    <n v="59"/>
    <b v="1"/>
    <s v="theater/musical"/>
    <n v="1.4319999999999999"/>
    <n v="48.542372881355931"/>
    <x v="1"/>
    <s v="musical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d v="2015-02-14T19:39:40"/>
    <b v="0"/>
    <n v="36"/>
    <b v="1"/>
    <s v="theater/musical"/>
    <n v="1.0504166666666668"/>
    <n v="70.027777777777771"/>
    <x v="1"/>
    <s v="musical"/>
    <x v="1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d v="2016-03-26T16:39:00"/>
    <b v="0"/>
    <n v="115"/>
    <b v="1"/>
    <s v="theater/musical"/>
    <n v="1.0398000000000001"/>
    <n v="135.62608695652173"/>
    <x v="1"/>
    <s v="musical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d v="2015-07-13T20:06:00"/>
    <b v="0"/>
    <n v="30"/>
    <b v="1"/>
    <s v="theater/musical"/>
    <n v="1.2"/>
    <n v="100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d v="2014-09-08T21:11:25"/>
    <b v="0"/>
    <n v="52"/>
    <b v="1"/>
    <s v="theater/musical"/>
    <n v="1.0966666666666667"/>
    <n v="94.90384615384616"/>
    <x v="1"/>
    <s v="musical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d v="2016-07-24T23:00:00"/>
    <b v="0"/>
    <n v="27"/>
    <b v="1"/>
    <s v="theater/musical"/>
    <n v="1.0175000000000001"/>
    <n v="75.370370370370367"/>
    <x v="1"/>
    <s v="musical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d v="2016-03-15T16:00:00"/>
    <b v="0"/>
    <n v="24"/>
    <b v="1"/>
    <s v="theater/musical"/>
    <n v="1.2891666666666666"/>
    <n v="64.458333333333329"/>
    <x v="1"/>
    <s v="musical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d v="2016-07-10T23:32:12"/>
    <b v="0"/>
    <n v="10"/>
    <b v="1"/>
    <s v="theater/musical"/>
    <n v="1.1499999999999999"/>
    <n v="115"/>
    <x v="1"/>
    <s v="musical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d v="2016-08-02T10:03:00"/>
    <b v="0"/>
    <n v="30"/>
    <b v="1"/>
    <s v="theater/musical"/>
    <n v="1.5075000000000001"/>
    <n v="100.5"/>
    <x v="1"/>
    <s v="musical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d v="2016-05-27T00:54:35"/>
    <b v="0"/>
    <n v="71"/>
    <b v="1"/>
    <s v="theater/musical"/>
    <n v="1.1096666666666666"/>
    <n v="93.774647887323937"/>
    <x v="1"/>
    <s v="musical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d v="2015-07-11T03:59:00"/>
    <b v="0"/>
    <n v="10"/>
    <b v="1"/>
    <s v="theater/musical"/>
    <n v="1.0028571428571429"/>
    <n v="35.1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1-25T16:41:59"/>
    <d v="2015-12-23T16:18:00"/>
    <b v="0"/>
    <n v="1"/>
    <b v="0"/>
    <s v="theater/musical"/>
    <n v="6.6666666666666671E-3"/>
    <n v="500"/>
    <x v="1"/>
    <s v="musical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d v="2015-06-15T19:10:18"/>
    <b v="0"/>
    <n v="4"/>
    <b v="0"/>
    <s v="theater/musical"/>
    <n v="3.267605633802817E-2"/>
    <n v="29"/>
    <x v="1"/>
    <s v="musical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d v="2016-11-22T17:00:23"/>
    <b v="0"/>
    <n v="0"/>
    <b v="0"/>
    <s v="theater/musical"/>
    <n v="0"/>
    <e v="#DIV/0!"/>
    <x v="1"/>
    <s v="musical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d v="2014-07-06T16:36:32"/>
    <b v="0"/>
    <n v="0"/>
    <b v="0"/>
    <s v="theater/musical"/>
    <n v="0"/>
    <e v="#DIV/0!"/>
    <x v="1"/>
    <s v="musical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d v="2015-07-15T10:43:42"/>
    <b v="0"/>
    <n v="2"/>
    <b v="0"/>
    <s v="theater/musical"/>
    <n v="2.8E-3"/>
    <n v="17.5"/>
    <x v="1"/>
    <s v="musica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d v="2014-12-16T22:32:09"/>
    <b v="0"/>
    <n v="24"/>
    <b v="0"/>
    <s v="theater/musical"/>
    <n v="0.59657142857142853"/>
    <n v="174"/>
    <x v="1"/>
    <s v="musical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d v="2015-06-07T13:55:54"/>
    <b v="0"/>
    <n v="1"/>
    <b v="0"/>
    <s v="theater/musical"/>
    <n v="0.01"/>
    <n v="50"/>
    <x v="1"/>
    <s v="musical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d v="2015-08-28T22:30:00"/>
    <b v="0"/>
    <n v="2"/>
    <b v="0"/>
    <s v="theater/musical"/>
    <n v="1.6666666666666666E-2"/>
    <n v="5"/>
    <x v="1"/>
    <s v="musical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d v="2017-01-14T00:42:36"/>
    <b v="0"/>
    <n v="1"/>
    <b v="0"/>
    <s v="theater/musical"/>
    <n v="4.4444444444444447E-5"/>
    <n v="1"/>
    <x v="1"/>
    <s v="musical"/>
    <x v="4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d v="2015-04-20T21:09:25"/>
    <b v="0"/>
    <n v="37"/>
    <b v="0"/>
    <s v="theater/musical"/>
    <n v="0.89666666666666661"/>
    <n v="145.40540540540542"/>
    <x v="1"/>
    <s v="musical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d v="2014-08-10T17:20:48"/>
    <b v="0"/>
    <n v="5"/>
    <b v="0"/>
    <s v="theater/musical"/>
    <n v="1.4642857142857143E-2"/>
    <n v="205"/>
    <x v="1"/>
    <s v="musical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d v="2016-03-11T22:20:43"/>
    <b v="0"/>
    <n v="4"/>
    <b v="0"/>
    <s v="theater/musical"/>
    <n v="4.02E-2"/>
    <n v="100.5"/>
    <x v="1"/>
    <s v="musical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d v="2015-01-11T04:59:00"/>
    <b v="0"/>
    <n v="16"/>
    <b v="0"/>
    <s v="theater/musical"/>
    <n v="4.0045454545454544E-2"/>
    <n v="55.0625"/>
    <x v="1"/>
    <s v="musical"/>
    <x v="1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d v="2015-01-02T16:13:36"/>
    <b v="0"/>
    <n v="9"/>
    <b v="0"/>
    <s v="theater/musical"/>
    <n v="8.5199999999999998E-2"/>
    <n v="47.333333333333336"/>
    <x v="1"/>
    <s v="musical"/>
    <x v="1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d v="2015-10-22T03:01:46"/>
    <b v="0"/>
    <n v="0"/>
    <b v="0"/>
    <s v="theater/musical"/>
    <n v="0"/>
    <e v="#DIV/0!"/>
    <x v="1"/>
    <s v="musical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d v="2016-03-04T23:19:28"/>
    <b v="0"/>
    <n v="40"/>
    <b v="0"/>
    <s v="theater/musical"/>
    <n v="0.19650000000000001"/>
    <n v="58.95"/>
    <x v="1"/>
    <s v="musical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d v="2016-07-31T07:00:00"/>
    <b v="0"/>
    <n v="0"/>
    <b v="0"/>
    <s v="theater/musical"/>
    <n v="0"/>
    <e v="#DIV/0!"/>
    <x v="1"/>
    <s v="musical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7-29T21:17:20"/>
    <d v="2014-09-27T21:17:20"/>
    <b v="0"/>
    <n v="2"/>
    <b v="0"/>
    <s v="theater/musical"/>
    <n v="2.0000000000000002E-5"/>
    <n v="1.5"/>
    <x v="1"/>
    <s v="musical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d v="2014-06-29T06:13:01"/>
    <b v="0"/>
    <n v="1"/>
    <b v="0"/>
    <s v="theater/musical"/>
    <n v="6.6666666666666664E-4"/>
    <n v="5"/>
    <x v="1"/>
    <s v="musical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d v="2015-04-03T21:48:59"/>
    <b v="0"/>
    <n v="9"/>
    <b v="0"/>
    <s v="theater/musical"/>
    <n v="0.30333333333333334"/>
    <n v="50.555555555555557"/>
    <x v="1"/>
    <s v="musical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d v="2015-04-25T09:53:39"/>
    <b v="0"/>
    <n v="24"/>
    <b v="1"/>
    <s v="theater/plays"/>
    <n v="1"/>
    <n v="41.666666666666664"/>
    <x v="1"/>
    <s v="plays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d v="2014-07-30T23:00:00"/>
    <b v="0"/>
    <n v="38"/>
    <b v="1"/>
    <s v="theater/plays"/>
    <n v="1.0125"/>
    <n v="53.289473684210527"/>
    <x v="1"/>
    <s v="plays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d v="2015-03-21T19:22:38"/>
    <b v="0"/>
    <n v="26"/>
    <b v="1"/>
    <s v="theater/plays"/>
    <n v="1.2173333333333334"/>
    <n v="70.230769230769226"/>
    <x v="1"/>
    <s v="plays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d v="2016-05-31T11:00:00"/>
    <b v="0"/>
    <n v="19"/>
    <b v="1"/>
    <s v="theater/plays"/>
    <n v="3.3"/>
    <n v="43.421052631578945"/>
    <x v="1"/>
    <s v="plays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d v="2015-06-01T03:59:00"/>
    <b v="0"/>
    <n v="11"/>
    <b v="1"/>
    <s v="theater/plays"/>
    <n v="1.0954999999999999"/>
    <n v="199.18181818181819"/>
    <x v="1"/>
    <s v="plays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d v="2016-06-14T21:43:00"/>
    <b v="0"/>
    <n v="27"/>
    <b v="1"/>
    <s v="theater/plays"/>
    <n v="1.0095190476190474"/>
    <n v="78.518148148148143"/>
    <x v="1"/>
    <s v="plays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d v="2015-04-01T03:59:00"/>
    <b v="0"/>
    <n v="34"/>
    <b v="1"/>
    <s v="theater/plays"/>
    <n v="1.4013333333333333"/>
    <n v="61.823529411764703"/>
    <x v="1"/>
    <s v="plays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d v="2015-08-20T23:00:00"/>
    <b v="0"/>
    <n v="20"/>
    <b v="1"/>
    <s v="theater/plays"/>
    <n v="1.0000100000000001"/>
    <n v="50.000500000000002"/>
    <x v="1"/>
    <s v="plays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d v="2014-07-17T16:33:43"/>
    <b v="0"/>
    <n v="37"/>
    <b v="1"/>
    <s v="theater/plays"/>
    <n v="1.19238"/>
    <n v="48.339729729729726"/>
    <x v="1"/>
    <s v="plays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d v="2015-10-24T03:59:00"/>
    <b v="0"/>
    <n v="20"/>
    <b v="1"/>
    <s v="theater/plays"/>
    <n v="1.0725"/>
    <n v="107.25"/>
    <x v="1"/>
    <s v="plays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d v="2015-03-12T19:13:02"/>
    <b v="0"/>
    <n v="10"/>
    <b v="1"/>
    <s v="theater/plays"/>
    <n v="2.2799999999999998"/>
    <n v="57"/>
    <x v="1"/>
    <s v="plays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d v="2015-07-17T21:02:00"/>
    <b v="0"/>
    <n v="26"/>
    <b v="1"/>
    <s v="theater/plays"/>
    <n v="1.0640000000000001"/>
    <n v="40.92307692307692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d v="2015-07-05T15:38:37"/>
    <b v="0"/>
    <n v="20"/>
    <b v="1"/>
    <s v="theater/plays"/>
    <n v="1.4333333333333333"/>
    <n v="21.5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d v="2016-01-04T04:20:07"/>
    <b v="0"/>
    <n v="46"/>
    <b v="1"/>
    <s v="theater/plays"/>
    <n v="1.0454285714285714"/>
    <n v="79.543478260869563"/>
    <x v="1"/>
    <s v="plays"/>
    <x v="1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d v="2016-01-19T22:59:00"/>
    <b v="0"/>
    <n v="76"/>
    <b v="1"/>
    <s v="theater/plays"/>
    <n v="1.1002000000000001"/>
    <n v="72.381578947368425"/>
    <x v="1"/>
    <s v="plays"/>
    <x v="4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d v="2015-07-20T03:59:00"/>
    <b v="0"/>
    <n v="41"/>
    <b v="1"/>
    <s v="theater/plays"/>
    <n v="1.06"/>
    <n v="64.634146341463421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d v="2016-08-01T13:41:00"/>
    <b v="0"/>
    <n v="7"/>
    <b v="1"/>
    <s v="theater/plays"/>
    <n v="1.08"/>
    <n v="38.571428571428569"/>
    <x v="1"/>
    <s v="plays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d v="2015-06-17T01:40:14"/>
    <b v="0"/>
    <n v="49"/>
    <b v="1"/>
    <s v="theater/plays"/>
    <n v="1.0542"/>
    <n v="107.57142857142857"/>
    <x v="1"/>
    <s v="plays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d v="2015-05-07T10:09:54"/>
    <b v="0"/>
    <n v="26"/>
    <b v="1"/>
    <s v="theater/plays"/>
    <n v="1.1916666666666667"/>
    <n v="27.5"/>
    <x v="1"/>
    <s v="plays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d v="2015-03-27T00:00:00"/>
    <b v="0"/>
    <n v="65"/>
    <b v="1"/>
    <s v="theater/plays"/>
    <n v="1.5266666666666666"/>
    <n v="70.461538461538467"/>
    <x v="1"/>
    <s v="plays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d v="2014-12-31T13:39:47"/>
    <b v="0"/>
    <n v="28"/>
    <b v="1"/>
    <s v="theater/plays"/>
    <n v="1"/>
    <n v="178.57142857142858"/>
    <x v="1"/>
    <s v="plays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d v="2016-08-31T20:46:11"/>
    <b v="0"/>
    <n v="8"/>
    <b v="1"/>
    <s v="theater/plays"/>
    <n v="1.002"/>
    <n v="62.625"/>
    <x v="1"/>
    <s v="plays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d v="2016-05-27T17:46:51"/>
    <b v="0"/>
    <n v="3"/>
    <b v="1"/>
    <s v="theater/plays"/>
    <n v="2.25"/>
    <n v="75"/>
    <x v="1"/>
    <s v="plays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d v="2014-11-05T21:22:25"/>
    <b v="0"/>
    <n v="9"/>
    <b v="1"/>
    <s v="theater/plays"/>
    <n v="1.0602199999999999"/>
    <n v="58.901111111111113"/>
    <x v="1"/>
    <s v="plays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d v="2016-02-20T02:45:35"/>
    <b v="0"/>
    <n v="9"/>
    <b v="1"/>
    <s v="theater/plays"/>
    <n v="1.0466666666666666"/>
    <n v="139.55555555555554"/>
    <x v="1"/>
    <s v="plays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d v="2014-12-01T19:09:00"/>
    <b v="0"/>
    <n v="20"/>
    <b v="1"/>
    <s v="theater/plays"/>
    <n v="1.1666666666666667"/>
    <n v="70"/>
    <x v="1"/>
    <s v="plays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d v="2015-06-18T10:41:07"/>
    <b v="0"/>
    <n v="57"/>
    <b v="1"/>
    <s v="theater/plays"/>
    <n v="1.0903333333333334"/>
    <n v="57.385964912280699"/>
    <x v="1"/>
    <s v="plays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d v="2016-04-21T22:36:48"/>
    <b v="0"/>
    <n v="8"/>
    <b v="1"/>
    <s v="theater/plays"/>
    <n v="1.6"/>
    <n v="40"/>
    <x v="1"/>
    <s v="plays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d v="2016-08-03T04:09:00"/>
    <b v="0"/>
    <n v="14"/>
    <b v="1"/>
    <s v="theater/plays"/>
    <n v="1.125"/>
    <n v="64.285714285714292"/>
    <x v="1"/>
    <s v="plays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d v="2015-07-03T18:22:38"/>
    <b v="0"/>
    <n v="17"/>
    <b v="1"/>
    <s v="theater/plays"/>
    <n v="1.0209999999999999"/>
    <n v="120.11764705882354"/>
    <x v="1"/>
    <s v="plays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d v="2015-05-22T17:03:29"/>
    <b v="0"/>
    <n v="100"/>
    <b v="1"/>
    <s v="theater/plays"/>
    <n v="1.00824"/>
    <n v="1008.24"/>
    <x v="1"/>
    <s v="plays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d v="2015-07-30T03:25:24"/>
    <b v="0"/>
    <n v="32"/>
    <b v="1"/>
    <s v="theater/plays"/>
    <n v="1.0125"/>
    <n v="63.28125"/>
    <x v="1"/>
    <s v="plays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d v="2016-03-28T15:50:29"/>
    <b v="0"/>
    <n v="3"/>
    <b v="1"/>
    <s v="theater/plays"/>
    <n v="65"/>
    <n v="21.666666666666668"/>
    <x v="1"/>
    <s v="plays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5-21T18:51:27"/>
    <d v="2014-07-20T18:51:27"/>
    <b v="1"/>
    <n v="34"/>
    <b v="0"/>
    <s v="theater/plays"/>
    <n v="8.72E-2"/>
    <n v="25.647058823529413"/>
    <x v="1"/>
    <s v="plays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d v="2014-05-11T11:50:52"/>
    <b v="1"/>
    <n v="23"/>
    <b v="0"/>
    <s v="theater/plays"/>
    <n v="0.21940000000000001"/>
    <n v="47.695652173913047"/>
    <x v="1"/>
    <s v="plays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d v="2014-06-01T01:44:24"/>
    <b v="1"/>
    <n v="19"/>
    <b v="0"/>
    <s v="theater/plays"/>
    <n v="0.21299999999999999"/>
    <n v="56.05263157894737"/>
    <x v="1"/>
    <s v="plays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d v="2014-06-03T06:59:00"/>
    <b v="1"/>
    <n v="50"/>
    <b v="0"/>
    <s v="theater/plays"/>
    <n v="0.41489795918367345"/>
    <n v="81.319999999999993"/>
    <x v="1"/>
    <s v="plays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09-01T15:02:54"/>
    <d v="2015-10-01T15:02:54"/>
    <b v="1"/>
    <n v="12"/>
    <b v="0"/>
    <s v="theater/plays"/>
    <n v="2.1049999999999999E-2"/>
    <n v="70.166666666666671"/>
    <x v="1"/>
    <s v="plays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d v="2014-10-04T06:59:00"/>
    <b v="1"/>
    <n v="8"/>
    <b v="0"/>
    <s v="theater/plays"/>
    <n v="2.7E-2"/>
    <n v="23.625"/>
    <x v="1"/>
    <s v="plays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d v="2015-07-19T05:23:11"/>
    <b v="1"/>
    <n v="9"/>
    <b v="0"/>
    <s v="theater/plays"/>
    <n v="0.16161904761904761"/>
    <n v="188.55555555555554"/>
    <x v="1"/>
    <s v="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d v="2015-10-18T19:36:29"/>
    <b v="1"/>
    <n v="43"/>
    <b v="0"/>
    <s v="theater/plays"/>
    <n v="0.16376923076923078"/>
    <n v="49.511627906976742"/>
    <x v="1"/>
    <s v="plays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d v="2015-06-11T18:24:44"/>
    <b v="1"/>
    <n v="28"/>
    <b v="0"/>
    <s v="theater/plays"/>
    <n v="7.0433333333333334E-2"/>
    <n v="75.464285714285708"/>
    <x v="1"/>
    <s v="plays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d v="2015-01-01T02:59:03"/>
    <b v="1"/>
    <n v="4"/>
    <b v="0"/>
    <s v="theater/plays"/>
    <n v="3.7999999999999999E-2"/>
    <n v="9.5"/>
    <x v="1"/>
    <s v="plays"/>
    <x v="1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d v="2015-07-17T10:32:59"/>
    <b v="1"/>
    <n v="24"/>
    <b v="0"/>
    <s v="theater/plays"/>
    <n v="0.34079999999999999"/>
    <n v="35.5"/>
    <x v="1"/>
    <s v="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d v="2015-03-27T03:34:36"/>
    <b v="0"/>
    <n v="2"/>
    <b v="0"/>
    <s v="theater/plays"/>
    <n v="2E-3"/>
    <n v="10"/>
    <x v="1"/>
    <s v="plays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d v="2014-09-01T20:09:38"/>
    <b v="0"/>
    <n v="2"/>
    <b v="0"/>
    <s v="theater/plays"/>
    <n v="2.5999999999999998E-4"/>
    <n v="13"/>
    <x v="1"/>
    <s v="plays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d v="2015-05-09T21:14:18"/>
    <b v="0"/>
    <n v="20"/>
    <b v="0"/>
    <s v="theater/plays"/>
    <n v="0.16254545454545455"/>
    <n v="89.4"/>
    <x v="1"/>
    <s v="plays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2-24T23:17:51"/>
    <d v="2015-03-26T22:17:51"/>
    <b v="0"/>
    <n v="1"/>
    <b v="0"/>
    <s v="theater/plays"/>
    <n v="2.5000000000000001E-2"/>
    <n v="25"/>
    <x v="1"/>
    <s v="plays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d v="2015-03-08T16:50:03"/>
    <b v="0"/>
    <n v="1"/>
    <b v="0"/>
    <s v="theater/plays"/>
    <n v="2.0000000000000001E-4"/>
    <n v="1"/>
    <x v="1"/>
    <s v="plays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7-09T17:41:30"/>
    <d v="2014-08-01T17:12:00"/>
    <b v="0"/>
    <n v="4"/>
    <b v="0"/>
    <s v="theater/plays"/>
    <n v="5.1999999999999998E-2"/>
    <n v="65"/>
    <x v="1"/>
    <s v="plays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d v="2015-05-22T21:00:00"/>
    <b v="0"/>
    <n v="1"/>
    <b v="0"/>
    <s v="theater/plays"/>
    <n v="0.02"/>
    <n v="10"/>
    <x v="1"/>
    <s v="plays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d v="2014-06-25T21:00:00"/>
    <b v="0"/>
    <n v="1"/>
    <b v="0"/>
    <s v="theater/plays"/>
    <n v="4.0000000000000002E-4"/>
    <n v="1"/>
    <x v="1"/>
    <s v="plays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d v="2014-08-12T15:51:50"/>
    <b v="0"/>
    <n v="13"/>
    <b v="0"/>
    <s v="theater/plays"/>
    <n v="0.17666666666666667"/>
    <n v="81.538461538461533"/>
    <x v="1"/>
    <s v="plays"/>
    <x v="3"/>
    <x v="3"/>
  </r>
  <r>
    <n v="3861"/>
    <s v="READY OR NOT HERE I COME"/>
    <s v="THE COMING OF THE LORD!"/>
    <n v="2000"/>
    <n v="100"/>
    <x v="2"/>
    <s v="US"/>
    <s v="USD"/>
    <n v="1415828820"/>
    <n v="1412258977"/>
    <d v="2014-10-02T14:09:37"/>
    <d v="2014-11-12T21:47:00"/>
    <b v="0"/>
    <n v="1"/>
    <b v="0"/>
    <s v="theater/plays"/>
    <n v="0.05"/>
    <n v="100"/>
    <x v="1"/>
    <s v="plays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d v="2016-09-12T16:59:00"/>
    <b v="0"/>
    <n v="1"/>
    <b v="0"/>
    <s v="theater/plays"/>
    <n v="1.3333333333333334E-4"/>
    <n v="1"/>
    <x v="1"/>
    <s v="plays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d v="2015-11-05T16:11:45"/>
    <b v="0"/>
    <n v="0"/>
    <b v="0"/>
    <s v="theater/plays"/>
    <n v="0"/>
    <e v="#DIV/0!"/>
    <x v="1"/>
    <s v="plays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d v="2015-11-17T22:24:14"/>
    <b v="0"/>
    <n v="3"/>
    <b v="0"/>
    <s v="theater/plays"/>
    <n v="1.2E-2"/>
    <n v="20"/>
    <x v="1"/>
    <s v="plays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d v="2014-08-30T05:30:00"/>
    <b v="0"/>
    <n v="14"/>
    <b v="0"/>
    <s v="theater/plays"/>
    <n v="0.26937422295897223"/>
    <n v="46.428571428571431"/>
    <x v="1"/>
    <s v="plays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d v="2016-03-23T03:29:00"/>
    <b v="0"/>
    <n v="2"/>
    <b v="0"/>
    <s v="theater/plays"/>
    <n v="5.4999999999999997E-3"/>
    <n v="5.5"/>
    <x v="1"/>
    <s v="plays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d v="2016-06-18T19:32:19"/>
    <b v="0"/>
    <n v="5"/>
    <b v="0"/>
    <s v="theater/plays"/>
    <n v="0.1255"/>
    <n v="50.2"/>
    <x v="1"/>
    <s v="plays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d v="2014-09-08T15:50:05"/>
    <b v="0"/>
    <n v="1"/>
    <b v="0"/>
    <s v="theater/musical"/>
    <n v="2E-3"/>
    <n v="10"/>
    <x v="1"/>
    <s v="musical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d v="2015-03-14T03:11:00"/>
    <b v="0"/>
    <n v="15"/>
    <b v="0"/>
    <s v="theater/musical"/>
    <n v="3.44748684310884E-2"/>
    <n v="30.133333333333333"/>
    <x v="1"/>
    <s v="musical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d v="2014-07-03T04:07:58"/>
    <b v="0"/>
    <n v="10"/>
    <b v="0"/>
    <s v="theater/musical"/>
    <n v="0.15"/>
    <n v="150"/>
    <x v="1"/>
    <s v="musical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d v="2017-03-29T17:44:10"/>
    <b v="0"/>
    <n v="3"/>
    <b v="0"/>
    <s v="theater/musical"/>
    <n v="2.6666666666666668E-2"/>
    <n v="13.333333333333334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d v="2015-08-14T03:29:56"/>
    <b v="0"/>
    <n v="0"/>
    <b v="0"/>
    <s v="theater/musical"/>
    <n v="0"/>
    <e v="#DIV/0!"/>
    <x v="1"/>
    <s v="musical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d v="2015-10-08T16:42:15"/>
    <b v="0"/>
    <n v="0"/>
    <b v="0"/>
    <s v="theater/musical"/>
    <n v="0"/>
    <e v="#DIV/0!"/>
    <x v="1"/>
    <s v="musical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d v="2015-01-24T01:00:00"/>
    <b v="0"/>
    <n v="0"/>
    <b v="0"/>
    <s v="theater/musical"/>
    <n v="0"/>
    <e v="#DIV/0!"/>
    <x v="1"/>
    <s v="musical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d v="2016-09-03T10:00:00"/>
    <b v="0"/>
    <n v="0"/>
    <b v="0"/>
    <s v="theater/musical"/>
    <n v="0"/>
    <e v="#DIV/0!"/>
    <x v="1"/>
    <s v="musical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d v="2016-02-02T14:58:48"/>
    <b v="0"/>
    <n v="46"/>
    <b v="0"/>
    <s v="theater/musical"/>
    <n v="0.52794871794871789"/>
    <n v="44.760869565217391"/>
    <x v="1"/>
    <s v="musical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d v="2016-12-08T16:15:52"/>
    <b v="0"/>
    <n v="14"/>
    <b v="0"/>
    <s v="theater/musical"/>
    <n v="4.9639999999999997E-2"/>
    <n v="88.642857142857139"/>
    <x v="1"/>
    <s v="musical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d v="2015-06-30T03:59:00"/>
    <b v="0"/>
    <n v="1"/>
    <b v="0"/>
    <s v="theater/musical"/>
    <n v="5.5555555555555556E-4"/>
    <n v="10"/>
    <x v="1"/>
    <s v="musical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d v="2015-01-25T20:39:56"/>
    <b v="0"/>
    <n v="0"/>
    <b v="0"/>
    <s v="theater/musical"/>
    <n v="0"/>
    <e v="#DIV/0!"/>
    <x v="1"/>
    <s v="musical"/>
    <x v="1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d v="2014-07-30T23:00:00"/>
    <b v="0"/>
    <n v="17"/>
    <b v="0"/>
    <s v="theater/musical"/>
    <n v="0.13066666666666665"/>
    <n v="57.647058823529413"/>
    <x v="1"/>
    <s v="musical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d v="2017-02-20T00:26:39"/>
    <b v="0"/>
    <n v="1"/>
    <b v="0"/>
    <s v="theater/musical"/>
    <n v="0.05"/>
    <n v="25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d v="2016-01-31T23:03:00"/>
    <b v="0"/>
    <n v="0"/>
    <b v="0"/>
    <s v="theater/musical"/>
    <n v="0"/>
    <e v="#DIV/0!"/>
    <x v="1"/>
    <s v="musical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d v="2014-09-02T14:27:49"/>
    <b v="0"/>
    <n v="0"/>
    <b v="0"/>
    <s v="theater/musical"/>
    <n v="0"/>
    <e v="#DIV/0!"/>
    <x v="1"/>
    <s v="musical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d v="2015-03-27T17:59:52"/>
    <b v="0"/>
    <n v="0"/>
    <b v="0"/>
    <s v="theater/musical"/>
    <n v="0"/>
    <e v="#DIV/0!"/>
    <x v="1"/>
    <s v="musical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d v="2016-05-09T22:49:51"/>
    <b v="0"/>
    <n v="0"/>
    <b v="0"/>
    <s v="theater/musical"/>
    <n v="0"/>
    <e v="#DIV/0!"/>
    <x v="1"/>
    <s v="musical"/>
    <x v="6"/>
    <x v="2"/>
  </r>
  <r>
    <n v="3886"/>
    <s v="a (Canceled)"/>
    <n v="1"/>
    <n v="10000"/>
    <n v="0"/>
    <x v="1"/>
    <s v="AU"/>
    <s v="AUD"/>
    <n v="1418275702"/>
    <n v="1415683702"/>
    <d v="2014-11-11T05:28:22"/>
    <d v="2014-12-11T05:28:22"/>
    <b v="0"/>
    <n v="0"/>
    <b v="0"/>
    <s v="theater/musical"/>
    <n v="0"/>
    <e v="#DIV/0!"/>
    <x v="1"/>
    <s v="musical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d v="2015-05-01T22:00:00"/>
    <b v="0"/>
    <n v="2"/>
    <b v="0"/>
    <s v="theater/musical"/>
    <n v="1.7500000000000002E-2"/>
    <n v="17.5"/>
    <x v="1"/>
    <s v="musical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d v="2017-02-26T13:05:58"/>
    <b v="0"/>
    <n v="14"/>
    <b v="0"/>
    <s v="theater/plays"/>
    <n v="0.27100000000000002"/>
    <n v="38.714285714285715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d v="2015-01-04T23:26:00"/>
    <b v="0"/>
    <n v="9"/>
    <b v="0"/>
    <s v="theater/plays"/>
    <n v="1.4749999999999999E-2"/>
    <n v="13.111111111111111"/>
    <x v="1"/>
    <s v="plays"/>
    <x v="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d v="2015-08-15T18:12:24"/>
    <b v="0"/>
    <n v="8"/>
    <b v="0"/>
    <s v="theater/plays"/>
    <n v="0.16826666666666668"/>
    <n v="315.5"/>
    <x v="1"/>
    <s v="plays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d v="2015-03-23T04:59:00"/>
    <b v="0"/>
    <n v="7"/>
    <b v="0"/>
    <s v="theater/plays"/>
    <n v="0.32500000000000001"/>
    <n v="37.142857142857146"/>
    <x v="1"/>
    <s v="plays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d v="2014-08-24T07:00:00"/>
    <b v="0"/>
    <n v="0"/>
    <b v="0"/>
    <s v="theater/plays"/>
    <n v="0"/>
    <e v="#DIV/0!"/>
    <x v="1"/>
    <s v="plays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d v="2014-07-01T06:00:00"/>
    <b v="0"/>
    <n v="84"/>
    <b v="0"/>
    <s v="theater/plays"/>
    <n v="0.2155"/>
    <n v="128.27380952380952"/>
    <x v="1"/>
    <s v="plays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d v="2016-12-06T04:59:00"/>
    <b v="0"/>
    <n v="11"/>
    <b v="0"/>
    <s v="theater/plays"/>
    <n v="3.4666666666666665E-2"/>
    <n v="47.272727272727273"/>
    <x v="1"/>
    <s v="plays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d v="2015-02-28T06:00:18"/>
    <b v="0"/>
    <n v="1"/>
    <b v="0"/>
    <s v="theater/plays"/>
    <n v="0.05"/>
    <n v="50"/>
    <x v="1"/>
    <s v="plays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d v="2014-06-17T04:36:18"/>
    <b v="0"/>
    <n v="4"/>
    <b v="0"/>
    <s v="theater/plays"/>
    <n v="0.10625"/>
    <n v="42.5"/>
    <x v="1"/>
    <s v="plays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d v="2015-01-08T20:58:03"/>
    <b v="0"/>
    <n v="10"/>
    <b v="0"/>
    <s v="theater/plays"/>
    <n v="0.17599999999999999"/>
    <n v="44"/>
    <x v="1"/>
    <s v="plays"/>
    <x v="1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7-08T11:34:30"/>
    <d v="2015-08-17T16:00:00"/>
    <b v="0"/>
    <n v="16"/>
    <b v="0"/>
    <s v="theater/plays"/>
    <n v="0.3256"/>
    <n v="50.875"/>
    <x v="1"/>
    <s v="plays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d v="2014-08-12T18:36:01"/>
    <b v="0"/>
    <n v="2"/>
    <b v="0"/>
    <s v="theater/plays"/>
    <n v="1.2500000000000001E-2"/>
    <n v="62.5"/>
    <x v="1"/>
    <s v="plays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d v="2015-06-11T02:13:11"/>
    <b v="0"/>
    <n v="5"/>
    <b v="0"/>
    <s v="theater/plays"/>
    <n v="5.3999999999999999E-2"/>
    <n v="27"/>
    <x v="1"/>
    <s v="plays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d v="2015-12-19T19:49:59"/>
    <b v="0"/>
    <n v="1"/>
    <b v="0"/>
    <s v="theater/plays"/>
    <n v="8.3333333333333332E-3"/>
    <n v="25"/>
    <x v="1"/>
    <s v="plays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d v="2016-11-14T12:14:02"/>
    <b v="0"/>
    <n v="31"/>
    <b v="0"/>
    <s v="theater/plays"/>
    <n v="0.48833333333333334"/>
    <n v="47.258064516129032"/>
    <x v="1"/>
    <s v="plays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d v="2015-08-14T19:38:00"/>
    <b v="0"/>
    <n v="0"/>
    <b v="0"/>
    <s v="theater/plays"/>
    <n v="0"/>
    <e v="#DIV/0!"/>
    <x v="1"/>
    <s v="plays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d v="2015-04-15T05:04:00"/>
    <b v="0"/>
    <n v="2"/>
    <b v="0"/>
    <s v="theater/plays"/>
    <n v="2.9999999999999997E-4"/>
    <n v="1.5"/>
    <x v="1"/>
    <s v="plays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d v="2015-06-11T23:00:00"/>
    <b v="0"/>
    <n v="7"/>
    <b v="0"/>
    <s v="theater/plays"/>
    <n v="0.11533333333333333"/>
    <n v="24.714285714285715"/>
    <x v="1"/>
    <s v="plays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d v="2015-06-26T13:25:00"/>
    <b v="0"/>
    <n v="16"/>
    <b v="0"/>
    <s v="theater/plays"/>
    <n v="0.67333333333333334"/>
    <n v="63.125"/>
    <x v="1"/>
    <s v="plays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d v="2014-10-26T20:08:00"/>
    <b v="0"/>
    <n v="4"/>
    <b v="0"/>
    <s v="theater/plays"/>
    <n v="0.153"/>
    <n v="38.25"/>
    <x v="1"/>
    <s v="plays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d v="2014-07-29T03:14:56"/>
    <b v="0"/>
    <n v="4"/>
    <b v="0"/>
    <s v="theater/plays"/>
    <n v="8.666666666666667E-2"/>
    <n v="16.25"/>
    <x v="1"/>
    <s v="plays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d v="2014-09-11T08:37:22"/>
    <b v="0"/>
    <n v="4"/>
    <b v="0"/>
    <s v="theater/plays"/>
    <n v="2.2499999999999998E-3"/>
    <n v="33.75"/>
    <x v="1"/>
    <s v="plays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d v="2015-09-07T18:09:57"/>
    <b v="0"/>
    <n v="3"/>
    <b v="0"/>
    <s v="theater/plays"/>
    <n v="3.0833333333333334E-2"/>
    <n v="61.666666666666664"/>
    <x v="1"/>
    <s v="plays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d v="2014-11-26T20:29:37"/>
    <b v="0"/>
    <n v="36"/>
    <b v="0"/>
    <s v="theater/plays"/>
    <n v="0.37412499999999999"/>
    <n v="83.138888888888886"/>
    <x v="1"/>
    <s v="plays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d v="2015-04-25T04:35:00"/>
    <b v="0"/>
    <n v="1"/>
    <b v="0"/>
    <s v="theater/plays"/>
    <n v="6.666666666666667E-5"/>
    <n v="1"/>
    <x v="1"/>
    <s v="plays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d v="2015-11-30T06:04:09"/>
    <b v="0"/>
    <n v="7"/>
    <b v="0"/>
    <s v="theater/plays"/>
    <n v="0.1"/>
    <n v="142.85714285714286"/>
    <x v="1"/>
    <s v="plays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d v="2015-05-10T22:59:00"/>
    <b v="0"/>
    <n v="27"/>
    <b v="0"/>
    <s v="theater/plays"/>
    <n v="0.36359999999999998"/>
    <n v="33.666666666666664"/>
    <x v="1"/>
    <s v="plays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d v="2016-06-01T23:38:29"/>
    <b v="0"/>
    <n v="1"/>
    <b v="0"/>
    <s v="theater/plays"/>
    <n v="3.3333333333333335E-3"/>
    <n v="5"/>
    <x v="1"/>
    <s v="plays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d v="2016-06-03T11:19:12"/>
    <b v="0"/>
    <n v="0"/>
    <b v="0"/>
    <s v="theater/plays"/>
    <n v="0"/>
    <e v="#DIV/0!"/>
    <x v="1"/>
    <s v="plays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d v="2014-09-11T12:39:21"/>
    <b v="0"/>
    <n v="1"/>
    <b v="0"/>
    <s v="theater/plays"/>
    <n v="2.8571428571428571E-3"/>
    <n v="10"/>
    <x v="1"/>
    <s v="plays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d v="2014-08-04T16:00:00"/>
    <b v="0"/>
    <n v="3"/>
    <b v="0"/>
    <s v="theater/plays"/>
    <n v="2E-3"/>
    <n v="40"/>
    <x v="1"/>
    <s v="plays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d v="2016-01-18T00:00:00"/>
    <b v="0"/>
    <n v="3"/>
    <b v="0"/>
    <s v="theater/plays"/>
    <n v="1.7999999999999999E-2"/>
    <n v="30"/>
    <x v="1"/>
    <s v="plays"/>
    <x v="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d v="2016-11-13T10:17:40"/>
    <b v="0"/>
    <n v="3"/>
    <b v="0"/>
    <s v="theater/plays"/>
    <n v="5.3999999999999999E-2"/>
    <n v="45"/>
    <x v="1"/>
    <s v="plays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d v="2014-10-26T18:00:00"/>
    <b v="0"/>
    <n v="0"/>
    <b v="0"/>
    <s v="theater/plays"/>
    <n v="0"/>
    <e v="#DIV/0!"/>
    <x v="1"/>
    <s v="plays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d v="2015-03-02T23:00:00"/>
    <b v="0"/>
    <n v="6"/>
    <b v="0"/>
    <s v="theater/plays"/>
    <n v="8.1333333333333327E-2"/>
    <n v="10.166666666666666"/>
    <x v="1"/>
    <s v="plays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d v="2015-04-09T23:31:11"/>
    <b v="0"/>
    <n v="17"/>
    <b v="0"/>
    <s v="theater/plays"/>
    <n v="0.12034782608695652"/>
    <n v="81.411764705882348"/>
    <x v="1"/>
    <s v="plays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d v="2014-06-26T23:02:02"/>
    <b v="0"/>
    <n v="40"/>
    <b v="0"/>
    <s v="theater/plays"/>
    <n v="0.15266666666666667"/>
    <n v="57.25"/>
    <x v="1"/>
    <s v="plays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6-30T20:53:59"/>
    <d v="2014-07-30T20:53:59"/>
    <b v="0"/>
    <n v="3"/>
    <b v="0"/>
    <s v="theater/plays"/>
    <n v="0.1"/>
    <n v="5"/>
    <x v="1"/>
    <s v="plays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d v="2014-12-27T02:02:28"/>
    <b v="0"/>
    <n v="1"/>
    <b v="0"/>
    <s v="theater/plays"/>
    <n v="3.0000000000000001E-3"/>
    <n v="15"/>
    <x v="1"/>
    <s v="plays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d v="2014-08-09T06:25:04"/>
    <b v="0"/>
    <n v="2"/>
    <b v="0"/>
    <s v="theater/plays"/>
    <n v="0.01"/>
    <n v="12.5"/>
    <x v="1"/>
    <s v="plays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d v="2015-10-16T04:59:00"/>
    <b v="0"/>
    <n v="7"/>
    <b v="0"/>
    <s v="theater/plays"/>
    <n v="0.13020000000000001"/>
    <n v="93"/>
    <x v="1"/>
    <s v="plays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d v="2016-09-18T19:51:05"/>
    <b v="0"/>
    <n v="14"/>
    <b v="0"/>
    <s v="theater/plays"/>
    <n v="2.265E-2"/>
    <n v="32.357142857142854"/>
    <x v="1"/>
    <s v="plays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d v="2016-04-01T06:00:00"/>
    <b v="0"/>
    <n v="0"/>
    <b v="0"/>
    <s v="theater/plays"/>
    <n v="0"/>
    <e v="#DIV/0!"/>
    <x v="1"/>
    <s v="plays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d v="2015-09-06T03:38:27"/>
    <b v="0"/>
    <n v="0"/>
    <b v="0"/>
    <s v="theater/plays"/>
    <n v="0"/>
    <e v="#DIV/0!"/>
    <x v="1"/>
    <s v="plays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d v="2016-03-16T03:02:44"/>
    <b v="0"/>
    <n v="1"/>
    <b v="0"/>
    <s v="theater/plays"/>
    <n v="8.3333333333333331E-5"/>
    <n v="1"/>
    <x v="1"/>
    <s v="plays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d v="2016-07-17T00:43:00"/>
    <b v="0"/>
    <n v="12"/>
    <b v="0"/>
    <s v="theater/plays"/>
    <n v="0.15742857142857142"/>
    <n v="91.833333333333329"/>
    <x v="1"/>
    <s v="plays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d v="2015-10-01T13:00:00"/>
    <b v="0"/>
    <n v="12"/>
    <b v="0"/>
    <s v="theater/plays"/>
    <n v="0.11"/>
    <n v="45.833333333333336"/>
    <x v="1"/>
    <s v="plays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08-05T15:45:46"/>
    <d v="2015-10-04T15:45:46"/>
    <b v="0"/>
    <n v="23"/>
    <b v="0"/>
    <s v="theater/plays"/>
    <n v="0.43833333333333335"/>
    <n v="57.173913043478258"/>
    <x v="1"/>
    <s v="plays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d v="2016-12-01T07:18:40"/>
    <b v="0"/>
    <n v="0"/>
    <b v="0"/>
    <s v="theater/plays"/>
    <n v="0"/>
    <e v="#DIV/0!"/>
    <x v="1"/>
    <s v="plays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d v="2016-07-11T15:09:20"/>
    <b v="0"/>
    <n v="10"/>
    <b v="0"/>
    <s v="theater/plays"/>
    <n v="0.86135181975736563"/>
    <n v="248.5"/>
    <x v="1"/>
    <s v="plays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d v="2015-06-27T21:44:14"/>
    <b v="0"/>
    <n v="5"/>
    <b v="0"/>
    <s v="theater/plays"/>
    <n v="0.12196620583717357"/>
    <n v="79.400000000000006"/>
    <x v="1"/>
    <s v="plays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d v="2014-10-07T04:30:00"/>
    <b v="0"/>
    <n v="1"/>
    <b v="0"/>
    <s v="theater/plays"/>
    <n v="1E-3"/>
    <n v="5"/>
    <x v="1"/>
    <s v="plays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d v="2015-01-02T11:49:11"/>
    <b v="0"/>
    <n v="2"/>
    <b v="0"/>
    <s v="theater/plays"/>
    <n v="2.2000000000000001E-3"/>
    <n v="5.5"/>
    <x v="1"/>
    <s v="plays"/>
    <x v="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0-28T14:05:37"/>
    <d v="2014-11-25T01:00:00"/>
    <b v="0"/>
    <n v="2"/>
    <b v="0"/>
    <s v="theater/plays"/>
    <n v="9.0909090909090905E-3"/>
    <n v="25"/>
    <x v="1"/>
    <s v="plays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d v="2015-06-16T21:41:54"/>
    <b v="0"/>
    <n v="0"/>
    <b v="0"/>
    <s v="theater/plays"/>
    <n v="0"/>
    <e v="#DIV/0!"/>
    <x v="1"/>
    <s v="plays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d v="2015-11-02T16:50:00"/>
    <b v="0"/>
    <n v="13"/>
    <b v="0"/>
    <s v="theater/plays"/>
    <n v="0.35639999999999999"/>
    <n v="137.07692307692307"/>
    <x v="1"/>
    <s v="plays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d v="2015-08-27T15:54:35"/>
    <b v="0"/>
    <n v="0"/>
    <b v="0"/>
    <s v="theater/plays"/>
    <n v="0"/>
    <e v="#DIV/0!"/>
    <x v="1"/>
    <s v="plays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d v="2015-05-15T19:14:28"/>
    <b v="0"/>
    <n v="1"/>
    <b v="0"/>
    <s v="theater/plays"/>
    <n v="2.5000000000000001E-3"/>
    <n v="5"/>
    <x v="1"/>
    <s v="plays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d v="2015-02-28T08:00:00"/>
    <b v="0"/>
    <n v="5"/>
    <b v="0"/>
    <s v="theater/plays"/>
    <n v="3.2500000000000001E-2"/>
    <n v="39"/>
    <x v="1"/>
    <s v="plays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d v="2016-10-02T03:25:44"/>
    <b v="0"/>
    <n v="2"/>
    <b v="0"/>
    <s v="theater/plays"/>
    <n v="3.3666666666666664E-2"/>
    <n v="50.5"/>
    <x v="1"/>
    <s v="plays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d v="2014-09-07T07:48:43"/>
    <b v="0"/>
    <n v="0"/>
    <b v="0"/>
    <s v="theater/plays"/>
    <n v="0"/>
    <e v="#DIV/0!"/>
    <x v="1"/>
    <s v="plays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d v="2015-02-11T02:53:41"/>
    <b v="0"/>
    <n v="32"/>
    <b v="0"/>
    <s v="theater/plays"/>
    <n v="0.15770000000000001"/>
    <n v="49.28125"/>
    <x v="1"/>
    <s v="plays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d v="2016-04-08T18:35:00"/>
    <b v="0"/>
    <n v="1"/>
    <b v="0"/>
    <s v="theater/plays"/>
    <n v="6.2500000000000003E-3"/>
    <n v="25"/>
    <x v="1"/>
    <s v="plays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d v="2016-05-03T18:49:02"/>
    <b v="0"/>
    <n v="1"/>
    <b v="0"/>
    <s v="theater/plays"/>
    <n v="5.0000000000000004E-6"/>
    <n v="1"/>
    <x v="1"/>
    <s v="plays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d v="2015-10-26T18:58:10"/>
    <b v="0"/>
    <n v="1"/>
    <b v="0"/>
    <s v="theater/plays"/>
    <n v="9.6153846153846159E-4"/>
    <n v="25"/>
    <x v="1"/>
    <s v="plays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d v="2016-07-29T23:29:00"/>
    <b v="0"/>
    <n v="0"/>
    <b v="0"/>
    <s v="theater/plays"/>
    <n v="0"/>
    <e v="#DIV/0!"/>
    <x v="1"/>
    <s v="plays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d v="2014-07-14T15:37:44"/>
    <b v="0"/>
    <n v="0"/>
    <b v="0"/>
    <s v="theater/plays"/>
    <n v="0"/>
    <e v="#DIV/0!"/>
    <x v="1"/>
    <s v="plays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d v="2015-11-28T21:22:21"/>
    <b v="0"/>
    <n v="8"/>
    <b v="0"/>
    <s v="theater/plays"/>
    <n v="0.24285714285714285"/>
    <n v="53.125"/>
    <x v="1"/>
    <s v="plays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d v="2016-04-25T00:20:00"/>
    <b v="0"/>
    <n v="0"/>
    <b v="0"/>
    <s v="theater/plays"/>
    <n v="0"/>
    <e v="#DIV/0!"/>
    <x v="1"/>
    <s v="plays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d v="2016-07-08T23:25:54"/>
    <b v="0"/>
    <n v="1"/>
    <b v="0"/>
    <s v="theater/plays"/>
    <n v="2.5000000000000001E-4"/>
    <n v="7"/>
    <x v="1"/>
    <s v="plays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d v="2014-08-02T14:00:00"/>
    <b v="0"/>
    <n v="16"/>
    <b v="0"/>
    <s v="theater/plays"/>
    <n v="0.32050000000000001"/>
    <n v="40.0625"/>
    <x v="1"/>
    <s v="plays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d v="2014-09-28T18:55:56"/>
    <b v="0"/>
    <n v="12"/>
    <b v="0"/>
    <s v="theater/plays"/>
    <n v="0.24333333333333335"/>
    <n v="24.333333333333332"/>
    <x v="1"/>
    <s v="plays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d v="2016-01-03T20:17:36"/>
    <b v="0"/>
    <n v="4"/>
    <b v="0"/>
    <s v="theater/plays"/>
    <n v="1.4999999999999999E-2"/>
    <n v="11.25"/>
    <x v="1"/>
    <s v="plays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d v="2014-05-08T21:23:30"/>
    <b v="0"/>
    <n v="2"/>
    <b v="0"/>
    <s v="theater/plays"/>
    <n v="4.1999999999999997E-3"/>
    <n v="10.5"/>
    <x v="1"/>
    <s v="plays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d v="2015-11-28T14:54:54"/>
    <b v="0"/>
    <n v="3"/>
    <b v="0"/>
    <s v="theater/plays"/>
    <n v="3.214285714285714E-2"/>
    <n v="15"/>
    <x v="1"/>
    <s v="plays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d v="2015-11-18T04:41:57"/>
    <b v="0"/>
    <n v="0"/>
    <b v="0"/>
    <s v="theater/plays"/>
    <n v="0"/>
    <e v="#DIV/0!"/>
    <x v="1"/>
    <s v="plays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d v="2015-04-19T16:19:46"/>
    <b v="0"/>
    <n v="3"/>
    <b v="0"/>
    <s v="theater/plays"/>
    <n v="6.3E-2"/>
    <n v="42"/>
    <x v="1"/>
    <s v="plays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d v="2016-04-14T04:39:40"/>
    <b v="0"/>
    <n v="4"/>
    <b v="0"/>
    <s v="theater/plays"/>
    <n v="0.14249999999999999"/>
    <n v="71.25"/>
    <x v="1"/>
    <s v="plays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d v="2014-07-24T02:59:00"/>
    <b v="0"/>
    <n v="2"/>
    <b v="0"/>
    <s v="theater/plays"/>
    <n v="6.0000000000000001E-3"/>
    <n v="22.5"/>
    <x v="1"/>
    <s v="plays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d v="2017-03-06T06:58:27"/>
    <b v="0"/>
    <n v="10"/>
    <b v="0"/>
    <s v="theater/plays"/>
    <n v="0.2411764705882353"/>
    <n v="41"/>
    <x v="1"/>
    <s v="plays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d v="2016-05-22T19:34:33"/>
    <b v="0"/>
    <n v="11"/>
    <b v="0"/>
    <s v="theater/plays"/>
    <n v="0.10539999999999999"/>
    <n v="47.909090909090907"/>
    <x v="1"/>
    <s v="plays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d v="2016-08-29T03:55:00"/>
    <b v="0"/>
    <n v="6"/>
    <b v="0"/>
    <s v="theater/plays"/>
    <n v="7.4690265486725665E-2"/>
    <n v="35.166666666666664"/>
    <x v="1"/>
    <s v="plays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d v="2016-04-17T20:43:31"/>
    <b v="0"/>
    <n v="2"/>
    <b v="0"/>
    <s v="theater/plays"/>
    <n v="7.3333333333333334E-4"/>
    <n v="5.5"/>
    <x v="1"/>
    <s v="plays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d v="2014-07-21T12:52:06"/>
    <b v="0"/>
    <n v="6"/>
    <b v="0"/>
    <s v="theater/plays"/>
    <n v="9.7142857142857135E-3"/>
    <n v="22.666666666666668"/>
    <x v="1"/>
    <s v="plays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d v="2015-02-06T01:37:14"/>
    <b v="0"/>
    <n v="8"/>
    <b v="0"/>
    <s v="theater/plays"/>
    <n v="0.21099999999999999"/>
    <n v="26.375"/>
    <x v="1"/>
    <s v="plays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d v="2016-05-09T04:00:00"/>
    <b v="0"/>
    <n v="37"/>
    <b v="0"/>
    <s v="theater/plays"/>
    <n v="0.78100000000000003"/>
    <n v="105.54054054054055"/>
    <x v="1"/>
    <s v="plays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d v="2016-06-02T13:07:28"/>
    <b v="0"/>
    <n v="11"/>
    <b v="0"/>
    <s v="theater/plays"/>
    <n v="0.32"/>
    <n v="29.09090909090909"/>
    <x v="1"/>
    <s v="plays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d v="2016-07-13T20:48:18"/>
    <b v="0"/>
    <n v="0"/>
    <b v="0"/>
    <s v="theater/plays"/>
    <n v="0"/>
    <e v="#DIV/0!"/>
    <x v="1"/>
    <s v="plays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d v="2014-08-01T07:00:00"/>
    <b v="0"/>
    <n v="10"/>
    <b v="0"/>
    <s v="theater/plays"/>
    <n v="0.47692307692307695"/>
    <n v="62"/>
    <x v="1"/>
    <s v="plays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d v="2016-07-22T18:55:32"/>
    <b v="0"/>
    <n v="6"/>
    <b v="0"/>
    <s v="theater/plays"/>
    <n v="1.4500000000000001E-2"/>
    <n v="217.5"/>
    <x v="1"/>
    <s v="plays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d v="2015-01-31T15:25:53"/>
    <b v="0"/>
    <n v="8"/>
    <b v="0"/>
    <s v="theater/plays"/>
    <n v="0.107"/>
    <n v="26.75"/>
    <x v="1"/>
    <s v="plays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d v="2015-03-29T20:00:00"/>
    <b v="0"/>
    <n v="6"/>
    <b v="0"/>
    <s v="theater/plays"/>
    <n v="1.8333333333333333E-2"/>
    <n v="18.333333333333332"/>
    <x v="1"/>
    <s v="plays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d v="2014-07-05T14:22:27"/>
    <b v="0"/>
    <n v="7"/>
    <b v="0"/>
    <s v="theater/plays"/>
    <n v="0.18"/>
    <n v="64.285714285714292"/>
    <x v="1"/>
    <s v="plays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d v="2016-07-17T04:19:09"/>
    <b v="0"/>
    <n v="7"/>
    <b v="0"/>
    <s v="theater/plays"/>
    <n v="4.0833333333333333E-2"/>
    <n v="175"/>
    <x v="1"/>
    <s v="plays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5-08T19:26:20"/>
    <d v="2015-07-07T19:26:20"/>
    <b v="0"/>
    <n v="5"/>
    <b v="0"/>
    <s v="theater/plays"/>
    <n v="0.2"/>
    <n v="34"/>
    <x v="1"/>
    <s v="plays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d v="2014-05-20T06:59:00"/>
    <b v="0"/>
    <n v="46"/>
    <b v="0"/>
    <s v="theater/plays"/>
    <n v="0.34802513464991025"/>
    <n v="84.282608695652172"/>
    <x v="1"/>
    <s v="plays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d v="2014-11-08T00:00:00"/>
    <b v="0"/>
    <n v="10"/>
    <b v="0"/>
    <s v="theater/plays"/>
    <n v="6.3333333333333339E-2"/>
    <n v="9.5"/>
    <x v="1"/>
    <s v="plays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d v="2016-02-20T21:05:00"/>
    <b v="0"/>
    <n v="19"/>
    <b v="0"/>
    <s v="theater/plays"/>
    <n v="0.32050000000000001"/>
    <n v="33.736842105263158"/>
    <x v="1"/>
    <s v="plays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d v="2016-05-06T13:04:00"/>
    <b v="0"/>
    <n v="13"/>
    <b v="0"/>
    <s v="theater/plays"/>
    <n v="9.7600000000000006E-2"/>
    <n v="37.53846153846154"/>
    <x v="1"/>
    <s v="plays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d v="2014-05-16T22:11:30"/>
    <b v="0"/>
    <n v="13"/>
    <b v="0"/>
    <s v="theater/plays"/>
    <n v="0.3775"/>
    <n v="11.615384615384615"/>
    <x v="1"/>
    <s v="plays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d v="2015-08-29T01:56:53"/>
    <b v="0"/>
    <n v="4"/>
    <b v="0"/>
    <s v="theater/plays"/>
    <n v="2.1333333333333333E-2"/>
    <n v="8"/>
    <x v="1"/>
    <s v="plays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d v="2015-11-08T18:59:41"/>
    <b v="0"/>
    <n v="0"/>
    <b v="0"/>
    <s v="theater/plays"/>
    <n v="0"/>
    <e v="#DIV/0!"/>
    <x v="1"/>
    <s v="plays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d v="2016-03-02T16:08:13"/>
    <b v="0"/>
    <n v="3"/>
    <b v="0"/>
    <s v="theater/plays"/>
    <n v="4.1818181818181817E-2"/>
    <n v="23"/>
    <x v="1"/>
    <s v="plays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d v="2015-05-31T15:28:02"/>
    <b v="0"/>
    <n v="1"/>
    <b v="0"/>
    <s v="theater/plays"/>
    <n v="0.2"/>
    <n v="100"/>
    <x v="1"/>
    <s v="plays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d v="2015-12-11T23:34:19"/>
    <b v="0"/>
    <n v="9"/>
    <b v="0"/>
    <s v="theater/plays"/>
    <n v="5.4100000000000002E-2"/>
    <n v="60.111111111111114"/>
    <x v="1"/>
    <s v="plays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d v="2015-05-13T20:45:12"/>
    <b v="0"/>
    <n v="1"/>
    <b v="0"/>
    <s v="theater/plays"/>
    <n v="6.0000000000000002E-5"/>
    <n v="3"/>
    <x v="1"/>
    <s v="plays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d v="2014-07-19T09:21:30"/>
    <b v="0"/>
    <n v="1"/>
    <b v="0"/>
    <s v="theater/plays"/>
    <n v="2.5000000000000001E-3"/>
    <n v="5"/>
    <x v="1"/>
    <s v="plays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d v="2015-02-14T11:27:00"/>
    <b v="0"/>
    <n v="4"/>
    <b v="0"/>
    <s v="theater/plays"/>
    <n v="0.35"/>
    <n v="17.5"/>
    <x v="1"/>
    <s v="plays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d v="2014-11-20T16:04:00"/>
    <b v="0"/>
    <n v="17"/>
    <b v="0"/>
    <s v="theater/plays"/>
    <n v="0.16566666666666666"/>
    <n v="29.235294117647058"/>
    <x v="1"/>
    <s v="plays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d v="2015-04-05T08:23:41"/>
    <b v="0"/>
    <n v="0"/>
    <b v="0"/>
    <s v="theater/plays"/>
    <n v="0"/>
    <e v="#DIV/0!"/>
    <x v="1"/>
    <s v="plays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d v="2015-03-28T22:07:06"/>
    <b v="0"/>
    <n v="12"/>
    <b v="0"/>
    <s v="theater/plays"/>
    <n v="0.57199999999999995"/>
    <n v="59.583333333333336"/>
    <x v="1"/>
    <s v="plays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d v="2014-08-31T19:51:49"/>
    <b v="0"/>
    <n v="14"/>
    <b v="0"/>
    <s v="theater/plays"/>
    <n v="0.16514285714285715"/>
    <n v="82.571428571428569"/>
    <x v="1"/>
    <s v="plays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d v="2016-05-07T14:29:18"/>
    <b v="0"/>
    <n v="1"/>
    <b v="0"/>
    <s v="theater/plays"/>
    <n v="1.25E-3"/>
    <n v="10"/>
    <x v="1"/>
    <s v="plays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d v="2017-03-01T19:00:00"/>
    <b v="0"/>
    <n v="14"/>
    <b v="0"/>
    <s v="theater/plays"/>
    <n v="0.3775"/>
    <n v="32.357142857142854"/>
    <x v="1"/>
    <s v="plays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d v="2014-09-27T01:02:41"/>
    <b v="0"/>
    <n v="4"/>
    <b v="0"/>
    <s v="theater/plays"/>
    <n v="1.84E-2"/>
    <n v="5.75"/>
    <x v="1"/>
    <s v="plays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d v="2015-02-15T14:05:47"/>
    <b v="0"/>
    <n v="2"/>
    <b v="0"/>
    <s v="theater/plays"/>
    <n v="0.10050000000000001"/>
    <n v="100.5"/>
    <x v="1"/>
    <s v="plays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d v="2014-10-08T03:54:17"/>
    <b v="0"/>
    <n v="1"/>
    <b v="0"/>
    <s v="theater/plays"/>
    <n v="2E-3"/>
    <n v="1"/>
    <x v="1"/>
    <s v="plays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d v="2014-10-20T19:23:05"/>
    <b v="0"/>
    <n v="2"/>
    <b v="0"/>
    <s v="theater/plays"/>
    <n v="1.3333333333333334E-2"/>
    <n v="20"/>
    <x v="1"/>
    <s v="plays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d v="2016-02-16T18:33:07"/>
    <b v="0"/>
    <n v="1"/>
    <b v="0"/>
    <s v="theater/plays"/>
    <n v="6.666666666666667E-5"/>
    <n v="2"/>
    <x v="1"/>
    <s v="plays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d v="2014-08-26T16:28:00"/>
    <b v="0"/>
    <n v="1"/>
    <b v="0"/>
    <s v="theater/plays"/>
    <n v="2.5000000000000001E-3"/>
    <n v="5"/>
    <x v="1"/>
    <s v="plays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d v="2015-07-22T23:08:27"/>
    <b v="0"/>
    <n v="4"/>
    <b v="0"/>
    <s v="theater/plays"/>
    <n v="0.06"/>
    <n v="15"/>
    <x v="1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d v="2014-09-09T16:49:20"/>
    <b v="0"/>
    <n v="3"/>
    <b v="0"/>
    <s v="theater/plays"/>
    <n v="3.8860103626943004E-2"/>
    <n v="25"/>
    <x v="1"/>
    <s v="plays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d v="2014-10-26T18:29:26"/>
    <b v="0"/>
    <n v="38"/>
    <b v="0"/>
    <s v="theater/plays"/>
    <n v="0.24194444444444443"/>
    <n v="45.842105263157897"/>
    <x v="1"/>
    <s v="plays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d v="2015-01-28T13:04:38"/>
    <b v="0"/>
    <n v="4"/>
    <b v="0"/>
    <s v="theater/plays"/>
    <n v="7.5999999999999998E-2"/>
    <n v="4.75"/>
    <x v="1"/>
    <s v="plays"/>
    <x v="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d v="2015-05-02T13:04:09"/>
    <b v="0"/>
    <n v="0"/>
    <b v="0"/>
    <s v="theater/plays"/>
    <n v="0"/>
    <e v="#DIV/0!"/>
    <x v="1"/>
    <s v="plays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d v="2015-02-16T07:13:43"/>
    <b v="0"/>
    <n v="2"/>
    <b v="0"/>
    <s v="theater/plays"/>
    <n v="1.2999999999999999E-2"/>
    <n v="13"/>
    <x v="1"/>
    <s v="plays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d v="2016-03-05T05:54:29"/>
    <b v="0"/>
    <n v="0"/>
    <b v="0"/>
    <s v="theater/plays"/>
    <n v="0"/>
    <e v="#DIV/0!"/>
    <x v="1"/>
    <s v="plays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d v="2015-07-19T18:44:23"/>
    <b v="0"/>
    <n v="1"/>
    <b v="0"/>
    <s v="theater/plays"/>
    <n v="1.4285714285714287E-4"/>
    <n v="1"/>
    <x v="1"/>
    <s v="plays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d v="2014-09-17T20:56:40"/>
    <b v="0"/>
    <n v="7"/>
    <b v="0"/>
    <s v="theater/plays"/>
    <n v="0.14000000000000001"/>
    <n v="10"/>
    <x v="1"/>
    <s v="plays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d v="2014-09-04T16:07:54"/>
    <b v="0"/>
    <n v="2"/>
    <b v="0"/>
    <s v="theater/plays"/>
    <n v="1.0500000000000001E-2"/>
    <n v="52.5"/>
    <x v="1"/>
    <s v="plays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d v="2016-10-07T21:51:48"/>
    <b v="0"/>
    <n v="4"/>
    <b v="0"/>
    <s v="theater/plays"/>
    <n v="8.666666666666667E-2"/>
    <n v="32.5"/>
    <x v="1"/>
    <s v="plays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d v="2016-04-15T16:28:00"/>
    <b v="0"/>
    <n v="4"/>
    <b v="0"/>
    <s v="theater/plays"/>
    <n v="8.2857142857142851E-3"/>
    <n v="7.25"/>
    <x v="1"/>
    <s v="plays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d v="2015-03-24T03:34:59"/>
    <b v="0"/>
    <n v="3"/>
    <b v="0"/>
    <s v="theater/plays"/>
    <n v="0.16666666666666666"/>
    <n v="33.333333333333336"/>
    <x v="1"/>
    <s v="plays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d v="2014-10-26T21:52:38"/>
    <b v="0"/>
    <n v="2"/>
    <b v="0"/>
    <s v="theater/plays"/>
    <n v="8.3333333333333332E-3"/>
    <n v="62.5"/>
    <x v="1"/>
    <s v="plays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d v="2015-02-01T02:54:00"/>
    <b v="0"/>
    <n v="197"/>
    <b v="0"/>
    <s v="theater/plays"/>
    <n v="0.69561111111111107"/>
    <n v="63.558375634517766"/>
    <x v="1"/>
    <s v="plays"/>
    <x v="1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d v="2016-03-24T22:59:23"/>
    <b v="0"/>
    <n v="0"/>
    <b v="0"/>
    <s v="theater/plays"/>
    <n v="0"/>
    <e v="#DIV/0!"/>
    <x v="1"/>
    <s v="plays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d v="2015-08-31T16:04:57"/>
    <b v="0"/>
    <n v="1"/>
    <b v="0"/>
    <s v="theater/plays"/>
    <n v="1.2500000000000001E-2"/>
    <n v="10"/>
    <x v="1"/>
    <s v="plays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d v="2015-07-26T05:42:16"/>
    <b v="0"/>
    <n v="4"/>
    <b v="0"/>
    <s v="theater/plays"/>
    <n v="0.05"/>
    <n v="62.5"/>
    <x v="1"/>
    <s v="plays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d v="2015-12-04T16:43:59"/>
    <b v="0"/>
    <n v="0"/>
    <b v="0"/>
    <s v="theater/plays"/>
    <n v="0"/>
    <e v="#DIV/0!"/>
    <x v="1"/>
    <s v="plays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d v="2017-02-23T01:00:00"/>
    <b v="0"/>
    <n v="7"/>
    <b v="0"/>
    <s v="theater/plays"/>
    <n v="7.166666666666667E-2"/>
    <n v="30.714285714285715"/>
    <x v="1"/>
    <s v="plays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d v="2014-06-05T22:31:40"/>
    <b v="0"/>
    <n v="11"/>
    <b v="0"/>
    <s v="theater/plays"/>
    <n v="0.28050000000000003"/>
    <n v="51"/>
    <x v="1"/>
    <s v="plays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d v="2015-12-14T00:36:10"/>
    <b v="0"/>
    <n v="0"/>
    <b v="0"/>
    <s v="theater/plays"/>
    <n v="0"/>
    <e v="#DIV/0!"/>
    <x v="1"/>
    <s v="plays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1-05T15:43:19"/>
    <d v="2016-02-03T18:49:00"/>
    <b v="0"/>
    <n v="6"/>
    <b v="0"/>
    <s v="theater/plays"/>
    <n v="0.16"/>
    <n v="66.666666666666671"/>
    <x v="1"/>
    <s v="plays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d v="2014-12-18T15:02:44"/>
    <b v="0"/>
    <n v="0"/>
    <b v="0"/>
    <s v="theater/plays"/>
    <n v="0"/>
    <e v="#DIV/0!"/>
    <x v="1"/>
    <s v="plays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d v="2015-12-15T20:25:16"/>
    <b v="0"/>
    <n v="7"/>
    <b v="0"/>
    <s v="theater/plays"/>
    <n v="6.8287037037037035E-2"/>
    <n v="59"/>
    <x v="1"/>
    <s v="plays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d v="2016-10-02T09:00:00"/>
    <b v="0"/>
    <n v="94"/>
    <b v="0"/>
    <s v="theater/plays"/>
    <n v="0.25698702928870293"/>
    <n v="65.340319148936175"/>
    <x v="1"/>
    <s v="plays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d v="2015-04-03T21:44:10"/>
    <b v="0"/>
    <n v="2"/>
    <b v="0"/>
    <s v="theater/plays"/>
    <n v="1.4814814814814815E-2"/>
    <n v="100"/>
    <x v="1"/>
    <s v="plays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d v="2014-10-21T21:11:27"/>
    <b v="0"/>
    <n v="25"/>
    <b v="0"/>
    <s v="theater/plays"/>
    <n v="0.36849999999999999"/>
    <n v="147.4"/>
    <x v="1"/>
    <s v="plays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d v="2014-07-01T22:30:00"/>
    <b v="0"/>
    <n v="17"/>
    <b v="0"/>
    <s v="theater/plays"/>
    <n v="0.47049999999999997"/>
    <n v="166.05882352941177"/>
    <x v="1"/>
    <s v="plays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d v="2016-05-24T14:25:00"/>
    <b v="0"/>
    <n v="2"/>
    <b v="0"/>
    <s v="theater/plays"/>
    <n v="0.11428571428571428"/>
    <n v="40"/>
    <x v="1"/>
    <s v="plays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d v="2014-10-17T19:10:10"/>
    <b v="0"/>
    <n v="4"/>
    <b v="0"/>
    <s v="theater/plays"/>
    <n v="0.12039999999999999"/>
    <n v="75.25"/>
    <x v="1"/>
    <s v="plays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d v="2015-12-01T05:59:00"/>
    <b v="0"/>
    <n v="5"/>
    <b v="0"/>
    <s v="theater/plays"/>
    <n v="0.6"/>
    <n v="60"/>
    <x v="1"/>
    <s v="plays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d v="2015-07-18T03:00:00"/>
    <b v="0"/>
    <n v="2"/>
    <b v="0"/>
    <s v="theater/plays"/>
    <n v="0.3125"/>
    <n v="1250"/>
    <x v="1"/>
    <s v="plays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d v="2016-09-06T11:22:34"/>
    <b v="0"/>
    <n v="2"/>
    <b v="0"/>
    <s v="theater/plays"/>
    <n v="4.1999999999999997E-3"/>
    <n v="10.5"/>
    <x v="1"/>
    <s v="plays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d v="2015-01-20T19:16:00"/>
    <b v="0"/>
    <n v="3"/>
    <b v="0"/>
    <s v="theater/plays"/>
    <n v="2.0999999999999999E-3"/>
    <n v="7"/>
    <x v="1"/>
    <s v="plays"/>
    <x v="1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d v="2014-11-20T22:58:45"/>
    <b v="0"/>
    <n v="0"/>
    <b v="0"/>
    <s v="theater/plays"/>
    <n v="0"/>
    <e v="#DIV/0!"/>
    <x v="1"/>
    <s v="plays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d v="2015-04-10T05:00:00"/>
    <b v="0"/>
    <n v="4"/>
    <b v="0"/>
    <s v="theater/plays"/>
    <n v="0.375"/>
    <n v="56.25"/>
    <x v="1"/>
    <s v="plays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d v="2014-08-21T04:49:49"/>
    <b v="0"/>
    <n v="1"/>
    <b v="0"/>
    <s v="theater/plays"/>
    <n v="2.0000000000000001E-4"/>
    <n v="1"/>
    <x v="1"/>
    <s v="plays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d v="2014-10-22T15:36:50"/>
    <b v="0"/>
    <n v="12"/>
    <b v="0"/>
    <s v="theater/plays"/>
    <n v="8.2142857142857142E-2"/>
    <n v="38.333333333333336"/>
    <x v="1"/>
    <s v="plays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d v="2015-01-11T01:00:00"/>
    <b v="0"/>
    <n v="4"/>
    <b v="0"/>
    <s v="theater/plays"/>
    <n v="2.1999999999999999E-2"/>
    <n v="27.5"/>
    <x v="1"/>
    <s v="plays"/>
    <x v="1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d v="2016-04-11T11:13:07"/>
    <b v="0"/>
    <n v="91"/>
    <b v="0"/>
    <s v="theater/plays"/>
    <n v="0.17652941176470588"/>
    <n v="32.978021978021978"/>
    <x v="1"/>
    <s v="plays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d v="2015-07-14T23:00:15"/>
    <b v="0"/>
    <n v="1"/>
    <b v="0"/>
    <s v="theater/plays"/>
    <n v="8.0000000000000004E-4"/>
    <n v="16"/>
    <x v="1"/>
    <s v="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d v="2014-10-23T15:16:31"/>
    <b v="0"/>
    <n v="1"/>
    <b v="0"/>
    <s v="theater/plays"/>
    <n v="6.6666666666666664E-4"/>
    <n v="1"/>
    <x v="1"/>
    <s v="plays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d v="2014-05-09T06:53:00"/>
    <b v="0"/>
    <n v="0"/>
    <b v="0"/>
    <s v="theater/plays"/>
    <n v="0"/>
    <e v="#DIV/0!"/>
    <x v="1"/>
    <s v="plays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08-14T21:05:16"/>
    <d v="2014-10-13T21:05:16"/>
    <b v="0"/>
    <n v="13"/>
    <b v="0"/>
    <s v="theater/plays"/>
    <n v="0.37533333333333335"/>
    <n v="86.615384615384613"/>
    <x v="1"/>
    <s v="plays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d v="2014-11-15T20:00:00"/>
    <b v="0"/>
    <n v="2"/>
    <b v="0"/>
    <s v="theater/plays"/>
    <n v="0.22"/>
    <n v="55"/>
    <x v="1"/>
    <s v="plays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d v="2016-10-01T04:00:00"/>
    <b v="0"/>
    <n v="0"/>
    <b v="0"/>
    <s v="theater/plays"/>
    <n v="0"/>
    <e v="#DIV/0!"/>
    <x v="1"/>
    <s v="plays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d v="2014-06-19T15:33:51"/>
    <b v="0"/>
    <n v="21"/>
    <b v="0"/>
    <s v="theater/plays"/>
    <n v="0.1762"/>
    <n v="41.952380952380949"/>
    <x v="1"/>
    <s v="plays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d v="2016-07-03T19:59:00"/>
    <b v="0"/>
    <n v="9"/>
    <b v="0"/>
    <s v="theater/plays"/>
    <n v="0.53"/>
    <n v="88.333333333333329"/>
    <x v="1"/>
    <s v="plays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d v="2015-11-25T23:00:00"/>
    <b v="0"/>
    <n v="6"/>
    <b v="0"/>
    <s v="theater/plays"/>
    <n v="0.22142857142857142"/>
    <n v="129.16666666666666"/>
    <x v="1"/>
    <s v="plays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d v="2016-04-01T03:59:00"/>
    <b v="0"/>
    <n v="4"/>
    <b v="0"/>
    <s v="theater/plays"/>
    <n v="2.5333333333333333E-2"/>
    <n v="23.75"/>
    <x v="1"/>
    <s v="plays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d v="2014-09-16T03:00:00"/>
    <b v="0"/>
    <n v="7"/>
    <b v="0"/>
    <s v="theater/plays"/>
    <n v="2.5000000000000001E-2"/>
    <n v="35.714285714285715"/>
    <x v="1"/>
    <s v="plays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d v="2014-06-23T16:00:00"/>
    <b v="0"/>
    <n v="5"/>
    <b v="0"/>
    <s v="theater/plays"/>
    <n v="2.8500000000000001E-2"/>
    <n v="57"/>
    <x v="1"/>
    <s v="plays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d v="2016-04-21T02:23:43"/>
    <b v="0"/>
    <n v="0"/>
    <b v="0"/>
    <s v="theater/plays"/>
    <n v="0"/>
    <e v="#DIV/0!"/>
    <x v="1"/>
    <s v="plays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d v="2016-07-02T17:44:28"/>
    <b v="0"/>
    <n v="3"/>
    <b v="0"/>
    <s v="theater/plays"/>
    <n v="2.4500000000000001E-2"/>
    <n v="163.33333333333334"/>
    <x v="1"/>
    <s v="plays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d v="2014-06-27T16:21:24"/>
    <b v="0"/>
    <n v="9"/>
    <b v="0"/>
    <s v="theater/plays"/>
    <n v="1.4210526315789474E-2"/>
    <n v="15"/>
    <x v="1"/>
    <s v="plays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d v="2015-04-29T14:07:06"/>
    <b v="0"/>
    <n v="6"/>
    <b v="0"/>
    <s v="theater/plays"/>
    <n v="0.1925"/>
    <n v="64.166666666666671"/>
    <x v="1"/>
    <s v="plays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d v="2014-08-12T22:50:11"/>
    <b v="0"/>
    <n v="4"/>
    <b v="0"/>
    <s v="theater/plays"/>
    <n v="6.7499999999999999E-3"/>
    <n v="6.75"/>
    <x v="1"/>
    <s v="plays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d v="2016-05-19T00:56:28"/>
    <b v="0"/>
    <n v="1"/>
    <b v="0"/>
    <s v="theater/plays"/>
    <n v="1.6666666666666668E-3"/>
    <n v="25"/>
    <x v="1"/>
    <s v="plays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d v="2015-09-28T02:49:10"/>
    <b v="0"/>
    <n v="17"/>
    <b v="0"/>
    <s v="theater/plays"/>
    <n v="0.60899999999999999"/>
    <n v="179.11764705882354"/>
    <x v="1"/>
    <s v="plays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d v="2017-01-13T23:05:00"/>
    <b v="0"/>
    <n v="1"/>
    <b v="0"/>
    <s v="theater/plays"/>
    <n v="0.01"/>
    <n v="34.950000000000003"/>
    <x v="1"/>
    <s v="plays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d v="2015-02-28T12:00:00"/>
    <b v="0"/>
    <n v="13"/>
    <b v="0"/>
    <s v="theater/plays"/>
    <n v="0.34399999999999997"/>
    <n v="33.07692307692308"/>
    <x v="1"/>
    <s v="plays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d v="2015-03-01T03:00:00"/>
    <b v="0"/>
    <n v="6"/>
    <b v="0"/>
    <s v="theater/plays"/>
    <n v="0.16500000000000001"/>
    <n v="27.5"/>
    <x v="1"/>
    <s v="plays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d v="2016-12-26T19:18:51"/>
    <b v="0"/>
    <n v="0"/>
    <b v="0"/>
    <s v="theater/plays"/>
    <n v="0"/>
    <e v="#DIV/0!"/>
    <x v="1"/>
    <s v="plays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d v="2014-08-21T18:35:11"/>
    <b v="0"/>
    <n v="2"/>
    <b v="0"/>
    <s v="theater/plays"/>
    <n v="4.0000000000000001E-3"/>
    <n v="2"/>
    <x v="1"/>
    <s v="plays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d v="2015-05-09T04:00:00"/>
    <b v="0"/>
    <n v="2"/>
    <b v="0"/>
    <s v="theater/plays"/>
    <n v="1.0571428571428572E-2"/>
    <n v="18.5"/>
    <x v="1"/>
    <s v="plays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d v="2015-11-05T14:16:15"/>
    <b v="0"/>
    <n v="21"/>
    <b v="0"/>
    <s v="theater/plays"/>
    <n v="0.26727272727272727"/>
    <n v="35"/>
    <x v="1"/>
    <s v="plays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d v="2014-06-30T17:28:00"/>
    <b v="0"/>
    <n v="13"/>
    <b v="0"/>
    <s v="theater/plays"/>
    <n v="0.28799999999999998"/>
    <n v="44.307692307692307"/>
    <x v="1"/>
    <s v="plays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d v="2014-10-21T19:51:00"/>
    <b v="0"/>
    <n v="0"/>
    <b v="0"/>
    <s v="theater/plays"/>
    <n v="0"/>
    <e v="#DIV/0!"/>
    <x v="1"/>
    <s v="plays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d v="2016-12-21T17:03:14"/>
    <b v="0"/>
    <n v="6"/>
    <b v="0"/>
    <s v="theater/plays"/>
    <n v="8.8999999999999996E-2"/>
    <n v="222.5"/>
    <x v="1"/>
    <s v="plays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d v="2017-01-27T18:54:02"/>
    <b v="0"/>
    <n v="0"/>
    <b v="0"/>
    <s v="theater/plays"/>
    <n v="0"/>
    <e v="#DIV/0!"/>
    <x v="1"/>
    <s v="plays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d v="2016-06-19T22:32:01"/>
    <b v="0"/>
    <n v="1"/>
    <b v="0"/>
    <s v="theater/plays"/>
    <n v="1.6666666666666668E-3"/>
    <n v="5"/>
    <x v="1"/>
    <s v="plays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d v="2016-06-14T18:54:00"/>
    <b v="0"/>
    <n v="0"/>
    <b v="0"/>
    <s v="theater/plays"/>
    <n v="0"/>
    <e v="#DIV/0!"/>
    <x v="1"/>
    <s v="plays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d v="2015-03-08T12:57:05"/>
    <b v="0"/>
    <n v="12"/>
    <b v="0"/>
    <s v="theater/plays"/>
    <n v="0.15737410071942445"/>
    <n v="29.166666666666668"/>
    <x v="1"/>
    <s v="plays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d v="2015-11-14T23:00:00"/>
    <b v="0"/>
    <n v="2"/>
    <b v="0"/>
    <s v="theater/plays"/>
    <n v="0.02"/>
    <n v="1.5"/>
    <x v="1"/>
    <s v="plays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d v="2016-01-14T18:16:56"/>
    <b v="0"/>
    <n v="6"/>
    <b v="0"/>
    <s v="theater/plays"/>
    <n v="0.21685714285714286"/>
    <n v="126.5"/>
    <x v="1"/>
    <s v="plays"/>
    <x v="1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09-09T10:28:26"/>
    <d v="2016-10-09T10:28:26"/>
    <b v="0"/>
    <n v="1"/>
    <b v="0"/>
    <s v="theater/plays"/>
    <n v="3.3333333333333335E-3"/>
    <n v="10"/>
    <x v="1"/>
    <s v="plays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d v="2015-03-24T03:59:00"/>
    <b v="0"/>
    <n v="1"/>
    <b v="0"/>
    <s v="theater/plays"/>
    <n v="2.8571428571428571E-3"/>
    <n v="10"/>
    <x v="1"/>
    <s v="plays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d v="2015-11-21T04:00:00"/>
    <b v="0"/>
    <n v="5"/>
    <b v="0"/>
    <s v="theater/plays"/>
    <n v="4.7E-2"/>
    <n v="9.4"/>
    <x v="1"/>
    <s v="plays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d v="2016-07-17T17:49:46"/>
    <b v="0"/>
    <n v="0"/>
    <b v="0"/>
    <s v="theater/plays"/>
    <n v="0"/>
    <e v="#DIV/0!"/>
    <x v="1"/>
    <s v="plays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d v="2015-01-16T10:26:00"/>
    <b v="0"/>
    <n v="3"/>
    <b v="0"/>
    <s v="theater/plays"/>
    <n v="0.108"/>
    <n v="72"/>
    <x v="1"/>
    <s v="plays"/>
    <x v="1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d v="2015-05-31T17:35:00"/>
    <b v="0"/>
    <n v="8"/>
    <b v="0"/>
    <s v="theater/plays"/>
    <n v="4.8000000000000001E-2"/>
    <n v="30"/>
    <x v="1"/>
    <s v="plays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d v="2015-08-07T15:00:00"/>
    <b v="0"/>
    <n v="3"/>
    <b v="0"/>
    <s v="theater/plays"/>
    <n v="3.2000000000000001E-2"/>
    <n v="10.666666666666666"/>
    <x v="1"/>
    <s v="plays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d v="2015-01-16T12:09:11"/>
    <b v="0"/>
    <n v="8"/>
    <b v="0"/>
    <s v="theater/plays"/>
    <n v="0.1275"/>
    <n v="25.5"/>
    <x v="1"/>
    <s v="plays"/>
    <x v="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d v="2015-04-05T03:40:47"/>
    <b v="0"/>
    <n v="1"/>
    <b v="0"/>
    <s v="theater/plays"/>
    <n v="1.8181818181818181E-4"/>
    <n v="20"/>
    <x v="1"/>
    <s v="plays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d v="2015-08-22T19:34:53"/>
    <b v="0"/>
    <n v="4"/>
    <b v="0"/>
    <s v="theater/plays"/>
    <n v="2.4E-2"/>
    <n v="15"/>
    <x v="1"/>
    <s v="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d v="2014-10-22T04:59:00"/>
    <b v="0"/>
    <n v="8"/>
    <b v="0"/>
    <s v="theater/plays"/>
    <n v="0.36499999999999999"/>
    <n v="91.25"/>
    <x v="1"/>
    <s v="plays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d v="2016-12-19T00:45:50"/>
    <b v="0"/>
    <n v="1"/>
    <b v="0"/>
    <s v="theater/plays"/>
    <n v="2.6666666666666668E-2"/>
    <n v="800"/>
    <x v="1"/>
    <s v="plays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d v="2017-02-28T08:51:00"/>
    <b v="0"/>
    <n v="5"/>
    <b v="0"/>
    <s v="theater/plays"/>
    <n v="0.11428571428571428"/>
    <n v="80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d v="2016-01-31T23:55:00"/>
    <b v="0"/>
    <n v="0"/>
    <b v="0"/>
    <s v="theater/plays"/>
    <n v="0"/>
    <e v="#DIV/0!"/>
    <x v="1"/>
    <s v="plays"/>
    <x v="11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d v="2016-06-04T17:19:57"/>
    <b v="0"/>
    <n v="0"/>
    <b v="0"/>
    <s v="theater/plays"/>
    <n v="0"/>
    <e v="#DIV/0!"/>
    <x v="1"/>
    <s v="plays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d v="2016-09-02T20:24:33"/>
    <b v="0"/>
    <n v="1"/>
    <b v="0"/>
    <s v="theater/plays"/>
    <n v="1.1111111111111112E-2"/>
    <n v="50"/>
    <x v="1"/>
    <s v="plays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d v="2014-10-25T02:59:50"/>
    <b v="0"/>
    <n v="0"/>
    <b v="0"/>
    <s v="theater/plays"/>
    <n v="0"/>
    <e v="#DIV/0!"/>
    <x v="1"/>
    <s v="plays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d v="2017-01-25T21:41:22"/>
    <b v="0"/>
    <n v="0"/>
    <b v="0"/>
    <s v="theater/plays"/>
    <n v="0"/>
    <e v="#DIV/0!"/>
    <x v="1"/>
    <s v="plays"/>
    <x v="1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d v="2016-05-15T20:21:13"/>
    <b v="0"/>
    <n v="6"/>
    <b v="0"/>
    <s v="theater/plays"/>
    <n v="0.27400000000000002"/>
    <n v="22.833333333333332"/>
    <x v="1"/>
    <s v="plays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d v="2015-08-26T18:32:00"/>
    <b v="0"/>
    <n v="6"/>
    <b v="0"/>
    <s v="theater/plays"/>
    <n v="0.1"/>
    <n v="16.666666666666668"/>
    <x v="1"/>
    <s v="plays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d v="2016-10-27T06:40:34"/>
    <b v="0"/>
    <n v="14"/>
    <b v="0"/>
    <s v="theater/plays"/>
    <n v="0.21366666666666667"/>
    <n v="45.785714285714285"/>
    <x v="1"/>
    <s v="plays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d v="2016-12-26T00:15:09"/>
    <b v="0"/>
    <n v="6"/>
    <b v="0"/>
    <s v="theater/plays"/>
    <n v="6.9696969696969702E-2"/>
    <n v="383.33333333333331"/>
    <x v="1"/>
    <s v="plays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d v="2015-04-02T01:00:00"/>
    <b v="0"/>
    <n v="33"/>
    <b v="0"/>
    <s v="theater/plays"/>
    <n v="0.70599999999999996"/>
    <n v="106.96969696969697"/>
    <x v="1"/>
    <s v="plays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d v="2014-09-24T22:00:01"/>
    <b v="0"/>
    <n v="4"/>
    <b v="0"/>
    <s v="theater/plays"/>
    <n v="2.0500000000000001E-2"/>
    <n v="10.25"/>
    <x v="1"/>
    <s v="plays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d v="2017-03-03T05:00:00"/>
    <b v="0"/>
    <n v="1"/>
    <b v="0"/>
    <s v="theater/plays"/>
    <n v="1.9666666666666666E-2"/>
    <n v="59"/>
    <x v="1"/>
    <s v="plays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d v="2015-11-29T13:56:44"/>
    <b v="0"/>
    <n v="0"/>
    <b v="0"/>
    <s v="theater/plays"/>
    <n v="0"/>
    <e v="#DIV/0!"/>
    <x v="1"/>
    <s v="plays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d v="2016-07-21T15:02:31"/>
    <b v="0"/>
    <n v="6"/>
    <b v="0"/>
    <s v="theater/plays"/>
    <n v="0.28666666666666668"/>
    <n v="14.333333333333334"/>
    <x v="1"/>
    <s v="plays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d v="2015-02-24T03:15:40"/>
    <b v="0"/>
    <n v="6"/>
    <b v="0"/>
    <s v="theater/plays"/>
    <n v="3.1333333333333331E-2"/>
    <n v="15.666666666666666"/>
    <x v="1"/>
    <s v="plays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d v="2016-02-28T00:00:00"/>
    <b v="0"/>
    <n v="1"/>
    <b v="0"/>
    <s v="theater/plays"/>
    <n v="4.0000000000000002E-4"/>
    <n v="1"/>
    <x v="1"/>
    <s v="plays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d v="2016-01-08T06:34:00"/>
    <b v="0"/>
    <n v="3"/>
    <b v="0"/>
    <s v="theater/plays"/>
    <n v="2E-3"/>
    <n v="1"/>
    <x v="1"/>
    <s v="plays"/>
    <x v="1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V4370"/>
  <sheetViews>
    <sheetView zoomScale="55" zoomScaleNormal="55" workbookViewId="0">
      <selection activeCell="D3842" sqref="D2:D384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customWidth="1"/>
    <col min="6" max="6" width="15.44140625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38.33203125" bestFit="1" customWidth="1"/>
    <col min="12" max="12" width="36.4414062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26.21875" bestFit="1" customWidth="1"/>
    <col min="19" max="19" width="11.77734375" customWidth="1"/>
    <col min="20" max="20" width="25.77734375" bestFit="1" customWidth="1"/>
    <col min="21" max="21" width="12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8345</v>
      </c>
      <c r="L1" s="1" t="s">
        <v>8346</v>
      </c>
      <c r="M1" s="1" t="s">
        <v>8261</v>
      </c>
      <c r="N1" s="1" t="s">
        <v>8262</v>
      </c>
      <c r="O1" s="1" t="s">
        <v>8263</v>
      </c>
      <c r="P1" s="1" t="s">
        <v>8264</v>
      </c>
      <c r="Q1" s="9" t="s">
        <v>8306</v>
      </c>
      <c r="R1" s="5" t="s">
        <v>8307</v>
      </c>
      <c r="S1" s="6" t="s">
        <v>8308</v>
      </c>
      <c r="T1" s="6" t="s">
        <v>8309</v>
      </c>
      <c r="U1" s="7" t="s">
        <v>8389</v>
      </c>
      <c r="V1" t="s">
        <v>8388</v>
      </c>
    </row>
    <row r="2" spans="1:22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</f>
        <v>1.3685882352941177</v>
      </c>
      <c r="R2">
        <f t="shared" ref="R2:R65" si="1">E2/N2</f>
        <v>63.917582417582416</v>
      </c>
      <c r="S2" t="str">
        <f>LEFT(P2,FIND("/",P2)-1)</f>
        <v>film &amp; video</v>
      </c>
      <c r="T2" t="str">
        <f>RIGHT(P2,LEN(P2)-FIND("/",P2))</f>
        <v>television</v>
      </c>
      <c r="U2" t="str">
        <f>TEXT(K2,"mmmm")</f>
        <v>June</v>
      </c>
      <c r="V2" t="str">
        <f>TEXT(L2,"YYYY")</f>
        <v>2015</v>
      </c>
    </row>
    <row r="3" spans="1:22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2">(((J3/60)/60)/24)+DATE(1970,1,1)</f>
        <v>42766.600497685184</v>
      </c>
      <c r="L3" s="13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1.4260827250608272</v>
      </c>
      <c r="R3">
        <f t="shared" si="1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  <c r="U3" t="str">
        <f t="shared" ref="U3:U66" si="6">TEXT(K3,"mmmm")</f>
        <v>January</v>
      </c>
      <c r="V3" t="str">
        <f t="shared" ref="V3:V66" si="7">TEXT(L3,"YYYY")</f>
        <v>2017</v>
      </c>
    </row>
    <row r="4" spans="1:22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2"/>
        <v>42405.702349537038</v>
      </c>
      <c r="L4" s="13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1.05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  <c r="U4" t="str">
        <f t="shared" si="6"/>
        <v>February</v>
      </c>
      <c r="V4" t="str">
        <f t="shared" si="7"/>
        <v>2016</v>
      </c>
    </row>
    <row r="5" spans="1:22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2"/>
        <v>41828.515127314815</v>
      </c>
      <c r="L5" s="13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1.0389999999999999</v>
      </c>
      <c r="R5">
        <f t="shared" si="1"/>
        <v>69.266666666666666</v>
      </c>
      <c r="S5" t="str">
        <f t="shared" si="4"/>
        <v>film &amp; video</v>
      </c>
      <c r="T5" t="str">
        <f t="shared" si="5"/>
        <v>television</v>
      </c>
      <c r="U5" t="str">
        <f t="shared" si="6"/>
        <v>July</v>
      </c>
      <c r="V5" t="str">
        <f t="shared" si="7"/>
        <v>2014</v>
      </c>
    </row>
    <row r="6" spans="1:22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2"/>
        <v>42327.834247685183</v>
      </c>
      <c r="L6" s="13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1.2299154545454545</v>
      </c>
      <c r="R6">
        <f t="shared" si="1"/>
        <v>190.55028169014085</v>
      </c>
      <c r="S6" t="str">
        <f t="shared" si="4"/>
        <v>film &amp; video</v>
      </c>
      <c r="T6" t="str">
        <f t="shared" si="5"/>
        <v>television</v>
      </c>
      <c r="U6" t="str">
        <f t="shared" si="6"/>
        <v>November</v>
      </c>
      <c r="V6" t="str">
        <f t="shared" si="7"/>
        <v>2015</v>
      </c>
    </row>
    <row r="7" spans="1:22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2"/>
        <v>42563.932951388888</v>
      </c>
      <c r="L7" s="13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1.0977744436109027</v>
      </c>
      <c r="R7">
        <f t="shared" si="1"/>
        <v>93.40425531914893</v>
      </c>
      <c r="S7" t="str">
        <f t="shared" si="4"/>
        <v>film &amp; video</v>
      </c>
      <c r="T7" t="str">
        <f t="shared" si="5"/>
        <v>television</v>
      </c>
      <c r="U7" t="str">
        <f t="shared" si="6"/>
        <v>July</v>
      </c>
      <c r="V7" t="str">
        <f t="shared" si="7"/>
        <v>2016</v>
      </c>
    </row>
    <row r="8" spans="1:22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2"/>
        <v>41794.072337962964</v>
      </c>
      <c r="L8" s="13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1.064875</v>
      </c>
      <c r="R8">
        <f t="shared" si="1"/>
        <v>146.87931034482759</v>
      </c>
      <c r="S8" t="str">
        <f t="shared" si="4"/>
        <v>film &amp; video</v>
      </c>
      <c r="T8" t="str">
        <f t="shared" si="5"/>
        <v>television</v>
      </c>
      <c r="U8" t="str">
        <f t="shared" si="6"/>
        <v>June</v>
      </c>
      <c r="V8" t="str">
        <f t="shared" si="7"/>
        <v>2014</v>
      </c>
    </row>
    <row r="9" spans="1:22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2"/>
        <v>42516.047071759262</v>
      </c>
      <c r="L9" s="13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1.0122222222222221</v>
      </c>
      <c r="R9">
        <f t="shared" si="1"/>
        <v>159.82456140350877</v>
      </c>
      <c r="S9" t="str">
        <f t="shared" si="4"/>
        <v>film &amp; video</v>
      </c>
      <c r="T9" t="str">
        <f t="shared" si="5"/>
        <v>television</v>
      </c>
      <c r="U9" t="str">
        <f t="shared" si="6"/>
        <v>May</v>
      </c>
      <c r="V9" t="str">
        <f t="shared" si="7"/>
        <v>2016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2"/>
        <v>42468.94458333333</v>
      </c>
      <c r="L10" s="13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1.0004342857142856</v>
      </c>
      <c r="R10">
        <f t="shared" si="1"/>
        <v>291.79333333333335</v>
      </c>
      <c r="S10" t="str">
        <f t="shared" si="4"/>
        <v>film &amp; video</v>
      </c>
      <c r="T10" t="str">
        <f t="shared" si="5"/>
        <v>television</v>
      </c>
      <c r="U10" t="str">
        <f t="shared" si="6"/>
        <v>April</v>
      </c>
      <c r="V10" t="str">
        <f t="shared" si="7"/>
        <v>2016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2"/>
        <v>42447.103518518517</v>
      </c>
      <c r="L11" s="13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1.2599800000000001</v>
      </c>
      <c r="R11">
        <f t="shared" si="1"/>
        <v>31.499500000000001</v>
      </c>
      <c r="S11" t="str">
        <f t="shared" si="4"/>
        <v>film &amp; video</v>
      </c>
      <c r="T11" t="str">
        <f t="shared" si="5"/>
        <v>television</v>
      </c>
      <c r="U11" t="str">
        <f t="shared" si="6"/>
        <v>March</v>
      </c>
      <c r="V11" t="str">
        <f t="shared" si="7"/>
        <v>2016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2"/>
        <v>41780.068043981482</v>
      </c>
      <c r="L12" s="13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1.0049999999999999</v>
      </c>
      <c r="R12">
        <f t="shared" si="1"/>
        <v>158.68421052631578</v>
      </c>
      <c r="S12" t="str">
        <f t="shared" si="4"/>
        <v>film &amp; video</v>
      </c>
      <c r="T12" t="str">
        <f t="shared" si="5"/>
        <v>television</v>
      </c>
      <c r="U12" t="str">
        <f t="shared" si="6"/>
        <v>May</v>
      </c>
      <c r="V12" t="str">
        <f t="shared" si="7"/>
        <v>2014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>(((J13/60)/60)/24)+DATE(1970,1,1)</f>
        <v>42572.778495370367</v>
      </c>
      <c r="L13" s="13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1.2050000000000001</v>
      </c>
      <c r="R13">
        <f t="shared" si="1"/>
        <v>80.333333333333329</v>
      </c>
      <c r="S13" t="str">
        <f t="shared" si="4"/>
        <v>film &amp; video</v>
      </c>
      <c r="T13" t="str">
        <f t="shared" si="5"/>
        <v>television</v>
      </c>
      <c r="U13" t="str">
        <f t="shared" si="6"/>
        <v>July</v>
      </c>
      <c r="V13" t="str">
        <f t="shared" si="7"/>
        <v>2016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2"/>
        <v>41791.713252314818</v>
      </c>
      <c r="L14" s="13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1.6529333333333334</v>
      </c>
      <c r="R14">
        <f t="shared" si="1"/>
        <v>59.961305925030231</v>
      </c>
      <c r="S14" t="str">
        <f t="shared" si="4"/>
        <v>film &amp; video</v>
      </c>
      <c r="T14" t="str">
        <f t="shared" si="5"/>
        <v>television</v>
      </c>
      <c r="U14" t="str">
        <f t="shared" si="6"/>
        <v>June</v>
      </c>
      <c r="V14" t="str">
        <f t="shared" si="7"/>
        <v>2014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2"/>
        <v>42508.677187499998</v>
      </c>
      <c r="L15" s="13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1.5997142857142856</v>
      </c>
      <c r="R15">
        <f t="shared" si="1"/>
        <v>109.78431372549019</v>
      </c>
      <c r="S15" t="str">
        <f t="shared" si="4"/>
        <v>film &amp; video</v>
      </c>
      <c r="T15" t="str">
        <f t="shared" si="5"/>
        <v>television</v>
      </c>
      <c r="U15" t="str">
        <f t="shared" si="6"/>
        <v>May</v>
      </c>
      <c r="V15" t="str">
        <f t="shared" si="7"/>
        <v>2016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2"/>
        <v>41808.02648148148</v>
      </c>
      <c r="L16" s="13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1.0093333333333334</v>
      </c>
      <c r="R16">
        <f t="shared" si="1"/>
        <v>147.70731707317074</v>
      </c>
      <c r="S16" t="str">
        <f t="shared" si="4"/>
        <v>film &amp; video</v>
      </c>
      <c r="T16" t="str">
        <f t="shared" si="5"/>
        <v>television</v>
      </c>
      <c r="U16" t="str">
        <f t="shared" si="6"/>
        <v>June</v>
      </c>
      <c r="V16" t="str">
        <f t="shared" si="7"/>
        <v>2014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2"/>
        <v>42256.391875000001</v>
      </c>
      <c r="L17" s="13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1.0660000000000001</v>
      </c>
      <c r="R17">
        <f t="shared" si="1"/>
        <v>21.755102040816325</v>
      </c>
      <c r="S17" t="str">
        <f t="shared" si="4"/>
        <v>film &amp; video</v>
      </c>
      <c r="T17" t="str">
        <f t="shared" si="5"/>
        <v>television</v>
      </c>
      <c r="U17" t="str">
        <f t="shared" si="6"/>
        <v>September</v>
      </c>
      <c r="V17" t="str">
        <f t="shared" si="7"/>
        <v>2015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2"/>
        <v>41760.796423611115</v>
      </c>
      <c r="L18" s="13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1.0024166666666667</v>
      </c>
      <c r="R18">
        <f t="shared" si="1"/>
        <v>171.84285714285716</v>
      </c>
      <c r="S18" t="str">
        <f t="shared" si="4"/>
        <v>film &amp; video</v>
      </c>
      <c r="T18" t="str">
        <f t="shared" si="5"/>
        <v>television</v>
      </c>
      <c r="U18" t="str">
        <f t="shared" si="6"/>
        <v>May</v>
      </c>
      <c r="V18" t="str">
        <f t="shared" si="7"/>
        <v>2014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2"/>
        <v>41917.731736111113</v>
      </c>
      <c r="L19" s="13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1.0066666666666666</v>
      </c>
      <c r="R19">
        <f t="shared" si="1"/>
        <v>41.944444444444443</v>
      </c>
      <c r="S19" t="str">
        <f t="shared" si="4"/>
        <v>film &amp; video</v>
      </c>
      <c r="T19" t="str">
        <f t="shared" si="5"/>
        <v>television</v>
      </c>
      <c r="U19" t="str">
        <f t="shared" si="6"/>
        <v>October</v>
      </c>
      <c r="V19" t="str">
        <f t="shared" si="7"/>
        <v>2014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2"/>
        <v>41869.542314814818</v>
      </c>
      <c r="L20" s="13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1.0632110000000001</v>
      </c>
      <c r="R20">
        <f t="shared" si="1"/>
        <v>93.264122807017543</v>
      </c>
      <c r="S20" t="str">
        <f t="shared" si="4"/>
        <v>film &amp; video</v>
      </c>
      <c r="T20" t="str">
        <f t="shared" si="5"/>
        <v>television</v>
      </c>
      <c r="U20" t="str">
        <f t="shared" si="6"/>
        <v>August</v>
      </c>
      <c r="V20" t="str">
        <f t="shared" si="7"/>
        <v>2014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2"/>
        <v>42175.816365740742</v>
      </c>
      <c r="L21" s="13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1.4529411764705882</v>
      </c>
      <c r="R21">
        <f t="shared" si="1"/>
        <v>56.136363636363633</v>
      </c>
      <c r="S21" t="str">
        <f t="shared" si="4"/>
        <v>film &amp; video</v>
      </c>
      <c r="T21" t="str">
        <f t="shared" si="5"/>
        <v>television</v>
      </c>
      <c r="U21" t="str">
        <f t="shared" si="6"/>
        <v>June</v>
      </c>
      <c r="V21" t="str">
        <f t="shared" si="7"/>
        <v>2015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2"/>
        <v>42200.758240740746</v>
      </c>
      <c r="L22" s="13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1.002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  <c r="U22" t="str">
        <f t="shared" si="6"/>
        <v>July</v>
      </c>
      <c r="V22" t="str">
        <f t="shared" si="7"/>
        <v>2015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2"/>
        <v>41878.627187500002</v>
      </c>
      <c r="L23" s="13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1.0913513513513513</v>
      </c>
      <c r="R23">
        <f t="shared" si="1"/>
        <v>199.9009900990099</v>
      </c>
      <c r="S23" t="str">
        <f t="shared" si="4"/>
        <v>film &amp; video</v>
      </c>
      <c r="T23" t="str">
        <f t="shared" si="5"/>
        <v>television</v>
      </c>
      <c r="U23" t="str">
        <f t="shared" si="6"/>
        <v>August</v>
      </c>
      <c r="V23" t="str">
        <f t="shared" si="7"/>
        <v>2014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2"/>
        <v>41989.91134259259</v>
      </c>
      <c r="L24" s="13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1.1714285714285715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  <c r="U24" t="str">
        <f t="shared" si="6"/>
        <v>December</v>
      </c>
      <c r="V24" t="str">
        <f t="shared" si="7"/>
        <v>2015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2"/>
        <v>42097.778946759259</v>
      </c>
      <c r="L25" s="13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1.1850000000000001</v>
      </c>
      <c r="R25">
        <f t="shared" si="1"/>
        <v>103.04347826086956</v>
      </c>
      <c r="S25" t="str">
        <f t="shared" si="4"/>
        <v>film &amp; video</v>
      </c>
      <c r="T25" t="str">
        <f t="shared" si="5"/>
        <v>television</v>
      </c>
      <c r="U25" t="str">
        <f t="shared" si="6"/>
        <v>April</v>
      </c>
      <c r="V25" t="str">
        <f t="shared" si="7"/>
        <v>2015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2"/>
        <v>42229.820173611108</v>
      </c>
      <c r="L26" s="13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1.0880768571428572</v>
      </c>
      <c r="R26">
        <f t="shared" si="1"/>
        <v>66.346149825783982</v>
      </c>
      <c r="S26" t="str">
        <f t="shared" si="4"/>
        <v>film &amp; video</v>
      </c>
      <c r="T26" t="str">
        <f t="shared" si="5"/>
        <v>television</v>
      </c>
      <c r="U26" t="str">
        <f t="shared" si="6"/>
        <v>August</v>
      </c>
      <c r="V26" t="str">
        <f t="shared" si="7"/>
        <v>2015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2"/>
        <v>42318.025011574078</v>
      </c>
      <c r="L27" s="13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1.3333333333333333</v>
      </c>
      <c r="R27">
        <f t="shared" si="1"/>
        <v>57.142857142857146</v>
      </c>
      <c r="S27" t="str">
        <f t="shared" si="4"/>
        <v>film &amp; video</v>
      </c>
      <c r="T27" t="str">
        <f t="shared" si="5"/>
        <v>television</v>
      </c>
      <c r="U27" t="str">
        <f t="shared" si="6"/>
        <v>November</v>
      </c>
      <c r="V27" t="str">
        <f t="shared" si="7"/>
        <v>2016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2"/>
        <v>41828.515555555554</v>
      </c>
      <c r="L28" s="13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1.552</v>
      </c>
      <c r="R28">
        <f t="shared" si="1"/>
        <v>102.10526315789474</v>
      </c>
      <c r="S28" t="str">
        <f t="shared" si="4"/>
        <v>film &amp; video</v>
      </c>
      <c r="T28" t="str">
        <f t="shared" si="5"/>
        <v>television</v>
      </c>
      <c r="U28" t="str">
        <f t="shared" si="6"/>
        <v>July</v>
      </c>
      <c r="V28" t="str">
        <f t="shared" si="7"/>
        <v>2014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2"/>
        <v>41929.164733796293</v>
      </c>
      <c r="L29" s="13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1.1172500000000001</v>
      </c>
      <c r="R29">
        <f t="shared" si="1"/>
        <v>148.96666666666667</v>
      </c>
      <c r="S29" t="str">
        <f t="shared" si="4"/>
        <v>film &amp; video</v>
      </c>
      <c r="T29" t="str">
        <f t="shared" si="5"/>
        <v>television</v>
      </c>
      <c r="U29" t="str">
        <f t="shared" si="6"/>
        <v>October</v>
      </c>
      <c r="V29" t="str">
        <f t="shared" si="7"/>
        <v>2014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2"/>
        <v>42324.96393518518</v>
      </c>
      <c r="L30" s="13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1.0035000000000001</v>
      </c>
      <c r="R30">
        <f t="shared" si="1"/>
        <v>169.6056338028169</v>
      </c>
      <c r="S30" t="str">
        <f t="shared" si="4"/>
        <v>film &amp; video</v>
      </c>
      <c r="T30" t="str">
        <f t="shared" si="5"/>
        <v>television</v>
      </c>
      <c r="U30" t="str">
        <f t="shared" si="6"/>
        <v>November</v>
      </c>
      <c r="V30" t="str">
        <f t="shared" si="7"/>
        <v>2015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2"/>
        <v>41812.67324074074</v>
      </c>
      <c r="L31" s="13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1.2333333333333334</v>
      </c>
      <c r="R31">
        <f t="shared" si="1"/>
        <v>31.623931623931625</v>
      </c>
      <c r="S31" t="str">
        <f t="shared" si="4"/>
        <v>film &amp; video</v>
      </c>
      <c r="T31" t="str">
        <f t="shared" si="5"/>
        <v>television</v>
      </c>
      <c r="U31" t="str">
        <f t="shared" si="6"/>
        <v>June</v>
      </c>
      <c r="V31" t="str">
        <f t="shared" si="7"/>
        <v>2014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2"/>
        <v>41842.292997685188</v>
      </c>
      <c r="L32" s="13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1.0129975</v>
      </c>
      <c r="R32">
        <f t="shared" si="1"/>
        <v>76.45264150943396</v>
      </c>
      <c r="S32" t="str">
        <f t="shared" si="4"/>
        <v>film &amp; video</v>
      </c>
      <c r="T32" t="str">
        <f t="shared" si="5"/>
        <v>television</v>
      </c>
      <c r="U32" t="str">
        <f t="shared" si="6"/>
        <v>July</v>
      </c>
      <c r="V32" t="str">
        <f t="shared" si="7"/>
        <v>2014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2"/>
        <v>42376.79206018518</v>
      </c>
      <c r="L33" s="13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  <c r="U33" t="str">
        <f t="shared" si="6"/>
        <v>January</v>
      </c>
      <c r="V33" t="str">
        <f t="shared" si="7"/>
        <v>2016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2"/>
        <v>42461.627511574072</v>
      </c>
      <c r="L34" s="13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1.0024604569420035</v>
      </c>
      <c r="R34">
        <f t="shared" si="1"/>
        <v>320.44943820224717</v>
      </c>
      <c r="S34" t="str">
        <f t="shared" si="4"/>
        <v>film &amp; video</v>
      </c>
      <c r="T34" t="str">
        <f t="shared" si="5"/>
        <v>television</v>
      </c>
      <c r="U34" t="str">
        <f t="shared" si="6"/>
        <v>April</v>
      </c>
      <c r="V34" t="str">
        <f t="shared" si="7"/>
        <v>2016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2"/>
        <v>42286.660891203705</v>
      </c>
      <c r="L35" s="13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1.0209523809523811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  <c r="U35" t="str">
        <f t="shared" si="6"/>
        <v>October</v>
      </c>
      <c r="V35" t="str">
        <f t="shared" si="7"/>
        <v>2015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2"/>
        <v>41841.321770833332</v>
      </c>
      <c r="L36" s="13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1.3046153846153845</v>
      </c>
      <c r="R36">
        <f t="shared" si="1"/>
        <v>49.882352941176471</v>
      </c>
      <c r="S36" t="str">
        <f t="shared" si="4"/>
        <v>film &amp; video</v>
      </c>
      <c r="T36" t="str">
        <f t="shared" si="5"/>
        <v>television</v>
      </c>
      <c r="U36" t="str">
        <f t="shared" si="6"/>
        <v>July</v>
      </c>
      <c r="V36" t="str">
        <f t="shared" si="7"/>
        <v>2014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2"/>
        <v>42098.291828703703</v>
      </c>
      <c r="L37" s="13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1.665</v>
      </c>
      <c r="R37">
        <f t="shared" si="1"/>
        <v>59.464285714285715</v>
      </c>
      <c r="S37" t="str">
        <f t="shared" si="4"/>
        <v>film &amp; video</v>
      </c>
      <c r="T37" t="str">
        <f t="shared" si="5"/>
        <v>television</v>
      </c>
      <c r="U37" t="str">
        <f t="shared" si="6"/>
        <v>April</v>
      </c>
      <c r="V37" t="str">
        <f t="shared" si="7"/>
        <v>2015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2"/>
        <v>42068.307002314818</v>
      </c>
      <c r="L38" s="13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1.4215</v>
      </c>
      <c r="R38">
        <f t="shared" si="1"/>
        <v>193.84090909090909</v>
      </c>
      <c r="S38" t="str">
        <f t="shared" si="4"/>
        <v>film &amp; video</v>
      </c>
      <c r="T38" t="str">
        <f t="shared" si="5"/>
        <v>television</v>
      </c>
      <c r="U38" t="str">
        <f t="shared" si="6"/>
        <v>March</v>
      </c>
      <c r="V38" t="str">
        <f t="shared" si="7"/>
        <v>2015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2"/>
        <v>42032.693043981482</v>
      </c>
      <c r="L39" s="13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1.8344090909090909</v>
      </c>
      <c r="R39">
        <f t="shared" si="1"/>
        <v>159.51383399209487</v>
      </c>
      <c r="S39" t="str">
        <f t="shared" si="4"/>
        <v>film &amp; video</v>
      </c>
      <c r="T39" t="str">
        <f t="shared" si="5"/>
        <v>television</v>
      </c>
      <c r="U39" t="str">
        <f t="shared" si="6"/>
        <v>January</v>
      </c>
      <c r="V39" t="str">
        <f t="shared" si="7"/>
        <v>2015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2"/>
        <v>41375.057222222218</v>
      </c>
      <c r="L40" s="13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1.1004</v>
      </c>
      <c r="R40">
        <f t="shared" si="1"/>
        <v>41.68181818181818</v>
      </c>
      <c r="S40" t="str">
        <f t="shared" si="4"/>
        <v>film &amp; video</v>
      </c>
      <c r="T40" t="str">
        <f t="shared" si="5"/>
        <v>television</v>
      </c>
      <c r="U40" t="str">
        <f t="shared" si="6"/>
        <v>April</v>
      </c>
      <c r="V40" t="str">
        <f t="shared" si="7"/>
        <v>2013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2"/>
        <v>41754.047083333331</v>
      </c>
      <c r="L41" s="13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1.3098000000000001</v>
      </c>
      <c r="R41">
        <f t="shared" si="1"/>
        <v>150.89861751152074</v>
      </c>
      <c r="S41" t="str">
        <f t="shared" si="4"/>
        <v>film &amp; video</v>
      </c>
      <c r="T41" t="str">
        <f t="shared" si="5"/>
        <v>television</v>
      </c>
      <c r="U41" t="str">
        <f t="shared" si="6"/>
        <v>April</v>
      </c>
      <c r="V41" t="str">
        <f t="shared" si="7"/>
        <v>2014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2"/>
        <v>41789.21398148148</v>
      </c>
      <c r="L42" s="13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1.0135000000000001</v>
      </c>
      <c r="R42">
        <f t="shared" si="1"/>
        <v>126.6875</v>
      </c>
      <c r="S42" t="str">
        <f t="shared" si="4"/>
        <v>film &amp; video</v>
      </c>
      <c r="T42" t="str">
        <f t="shared" si="5"/>
        <v>television</v>
      </c>
      <c r="U42" t="str">
        <f t="shared" si="6"/>
        <v>May</v>
      </c>
      <c r="V42" t="str">
        <f t="shared" si="7"/>
        <v>2014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2"/>
        <v>41887.568912037037</v>
      </c>
      <c r="L43" s="13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</v>
      </c>
      <c r="R43">
        <f t="shared" si="1"/>
        <v>105.26315789473684</v>
      </c>
      <c r="S43" t="str">
        <f t="shared" si="4"/>
        <v>film &amp; video</v>
      </c>
      <c r="T43" t="str">
        <f t="shared" si="5"/>
        <v>television</v>
      </c>
      <c r="U43" t="str">
        <f t="shared" si="6"/>
        <v>September</v>
      </c>
      <c r="V43" t="str">
        <f t="shared" si="7"/>
        <v>2014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2"/>
        <v>41971.639189814814</v>
      </c>
      <c r="L44" s="13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1.4185714285714286</v>
      </c>
      <c r="R44">
        <f t="shared" si="1"/>
        <v>117.51479289940828</v>
      </c>
      <c r="S44" t="str">
        <f t="shared" si="4"/>
        <v>film &amp; video</v>
      </c>
      <c r="T44" t="str">
        <f t="shared" si="5"/>
        <v>television</v>
      </c>
      <c r="U44" t="str">
        <f t="shared" si="6"/>
        <v>November</v>
      </c>
      <c r="V44" t="str">
        <f t="shared" si="7"/>
        <v>2014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2"/>
        <v>41802.790347222224</v>
      </c>
      <c r="L45" s="13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3.0865999999999998</v>
      </c>
      <c r="R45">
        <f t="shared" si="1"/>
        <v>117.36121673003802</v>
      </c>
      <c r="S45" t="str">
        <f t="shared" si="4"/>
        <v>film &amp; video</v>
      </c>
      <c r="T45" t="str">
        <f t="shared" si="5"/>
        <v>television</v>
      </c>
      <c r="U45" t="str">
        <f t="shared" si="6"/>
        <v>June</v>
      </c>
      <c r="V45" t="str">
        <f t="shared" si="7"/>
        <v>2014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2"/>
        <v>41874.098807870374</v>
      </c>
      <c r="L46" s="13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</v>
      </c>
      <c r="R46">
        <f t="shared" si="1"/>
        <v>133.33333333333334</v>
      </c>
      <c r="S46" t="str">
        <f t="shared" si="4"/>
        <v>film &amp; video</v>
      </c>
      <c r="T46" t="str">
        <f t="shared" si="5"/>
        <v>television</v>
      </c>
      <c r="U46" t="str">
        <f t="shared" si="6"/>
        <v>August</v>
      </c>
      <c r="V46" t="str">
        <f t="shared" si="7"/>
        <v>2014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2"/>
        <v>42457.623923611114</v>
      </c>
      <c r="L47" s="13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1.2</v>
      </c>
      <c r="R47">
        <f t="shared" si="1"/>
        <v>98.360655737704917</v>
      </c>
      <c r="S47" t="str">
        <f t="shared" si="4"/>
        <v>film &amp; video</v>
      </c>
      <c r="T47" t="str">
        <f t="shared" si="5"/>
        <v>television</v>
      </c>
      <c r="U47" t="str">
        <f t="shared" si="6"/>
        <v>March</v>
      </c>
      <c r="V47" t="str">
        <f t="shared" si="7"/>
        <v>2016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2"/>
        <v>42323.964976851858</v>
      </c>
      <c r="L48" s="13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1.0416666666666667</v>
      </c>
      <c r="R48">
        <f t="shared" si="1"/>
        <v>194.44444444444446</v>
      </c>
      <c r="S48" t="str">
        <f t="shared" si="4"/>
        <v>film &amp; video</v>
      </c>
      <c r="T48" t="str">
        <f t="shared" si="5"/>
        <v>television</v>
      </c>
      <c r="U48" t="str">
        <f t="shared" si="6"/>
        <v>November</v>
      </c>
      <c r="V48" t="str">
        <f t="shared" si="7"/>
        <v>2015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2"/>
        <v>41932.819525462961</v>
      </c>
      <c r="L49" s="13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1.0761100000000001</v>
      </c>
      <c r="R49">
        <f t="shared" si="1"/>
        <v>76.865000000000009</v>
      </c>
      <c r="S49" t="str">
        <f t="shared" si="4"/>
        <v>film &amp; video</v>
      </c>
      <c r="T49" t="str">
        <f t="shared" si="5"/>
        <v>television</v>
      </c>
      <c r="U49" t="str">
        <f t="shared" si="6"/>
        <v>October</v>
      </c>
      <c r="V49" t="str">
        <f t="shared" si="7"/>
        <v>2014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2"/>
        <v>42033.516898148147</v>
      </c>
      <c r="L50" s="13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1.0794999999999999</v>
      </c>
      <c r="R50">
        <f t="shared" si="1"/>
        <v>56.815789473684212</v>
      </c>
      <c r="S50" t="str">
        <f t="shared" si="4"/>
        <v>film &amp; video</v>
      </c>
      <c r="T50" t="str">
        <f t="shared" si="5"/>
        <v>television</v>
      </c>
      <c r="U50" t="str">
        <f t="shared" si="6"/>
        <v>January</v>
      </c>
      <c r="V50" t="str">
        <f t="shared" si="7"/>
        <v>2015</v>
      </c>
    </row>
    <row r="51" spans="1:22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2"/>
        <v>42271.176446759258</v>
      </c>
      <c r="L51" s="13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</v>
      </c>
      <c r="R51">
        <f t="shared" si="1"/>
        <v>137.93103448275863</v>
      </c>
      <c r="S51" t="str">
        <f t="shared" si="4"/>
        <v>film &amp; video</v>
      </c>
      <c r="T51" t="str">
        <f t="shared" si="5"/>
        <v>television</v>
      </c>
      <c r="U51" t="str">
        <f t="shared" si="6"/>
        <v>September</v>
      </c>
      <c r="V51" t="str">
        <f t="shared" si="7"/>
        <v>2015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2"/>
        <v>41995.752986111111</v>
      </c>
      <c r="L52" s="13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</v>
      </c>
      <c r="R52">
        <f t="shared" si="1"/>
        <v>27.272727272727273</v>
      </c>
      <c r="S52" t="str">
        <f t="shared" si="4"/>
        <v>film &amp; video</v>
      </c>
      <c r="T52" t="str">
        <f t="shared" si="5"/>
        <v>television</v>
      </c>
      <c r="U52" t="str">
        <f t="shared" si="6"/>
        <v>December</v>
      </c>
      <c r="V52" t="str">
        <f t="shared" si="7"/>
        <v>2015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2"/>
        <v>42196.928668981483</v>
      </c>
      <c r="L53" s="13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1.2801818181818181</v>
      </c>
      <c r="R53">
        <f t="shared" si="1"/>
        <v>118.33613445378151</v>
      </c>
      <c r="S53" t="str">
        <f t="shared" si="4"/>
        <v>film &amp; video</v>
      </c>
      <c r="T53" t="str">
        <f t="shared" si="5"/>
        <v>television</v>
      </c>
      <c r="U53" t="str">
        <f t="shared" si="6"/>
        <v>July</v>
      </c>
      <c r="V53" t="str">
        <f t="shared" si="7"/>
        <v>2015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2"/>
        <v>41807.701921296299</v>
      </c>
      <c r="L54" s="13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1.1620999999999999</v>
      </c>
      <c r="R54">
        <f t="shared" si="1"/>
        <v>223.48076923076923</v>
      </c>
      <c r="S54" t="str">
        <f t="shared" si="4"/>
        <v>film &amp; video</v>
      </c>
      <c r="T54" t="str">
        <f t="shared" si="5"/>
        <v>television</v>
      </c>
      <c r="U54" t="str">
        <f t="shared" si="6"/>
        <v>June</v>
      </c>
      <c r="V54" t="str">
        <f t="shared" si="7"/>
        <v>2014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2"/>
        <v>41719.549131944441</v>
      </c>
      <c r="L55" s="13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1.0963333333333334</v>
      </c>
      <c r="R55">
        <f t="shared" si="1"/>
        <v>28.111111111111111</v>
      </c>
      <c r="S55" t="str">
        <f t="shared" si="4"/>
        <v>film &amp; video</v>
      </c>
      <c r="T55" t="str">
        <f t="shared" si="5"/>
        <v>television</v>
      </c>
      <c r="U55" t="str">
        <f t="shared" si="6"/>
        <v>March</v>
      </c>
      <c r="V55" t="str">
        <f t="shared" si="7"/>
        <v>2014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2"/>
        <v>42333.713206018518</v>
      </c>
      <c r="L56" s="13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1.01</v>
      </c>
      <c r="R56">
        <f t="shared" si="1"/>
        <v>194.23076923076923</v>
      </c>
      <c r="S56" t="str">
        <f t="shared" si="4"/>
        <v>film &amp; video</v>
      </c>
      <c r="T56" t="str">
        <f t="shared" si="5"/>
        <v>television</v>
      </c>
      <c r="U56" t="str">
        <f t="shared" si="6"/>
        <v>November</v>
      </c>
      <c r="V56" t="str">
        <f t="shared" si="7"/>
        <v>2015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2"/>
        <v>42496.968935185185</v>
      </c>
      <c r="L57" s="13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1.2895348837209302</v>
      </c>
      <c r="R57">
        <f t="shared" si="1"/>
        <v>128.95348837209303</v>
      </c>
      <c r="S57" t="str">
        <f t="shared" si="4"/>
        <v>film &amp; video</v>
      </c>
      <c r="T57" t="str">
        <f t="shared" si="5"/>
        <v>television</v>
      </c>
      <c r="U57" t="str">
        <f t="shared" si="6"/>
        <v>May</v>
      </c>
      <c r="V57" t="str">
        <f t="shared" si="7"/>
        <v>2016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2"/>
        <v>42149.548888888887</v>
      </c>
      <c r="L58" s="13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1.0726249999999999</v>
      </c>
      <c r="R58">
        <f t="shared" si="1"/>
        <v>49.316091954022987</v>
      </c>
      <c r="S58" t="str">
        <f t="shared" si="4"/>
        <v>film &amp; video</v>
      </c>
      <c r="T58" t="str">
        <f t="shared" si="5"/>
        <v>television</v>
      </c>
      <c r="U58" t="str">
        <f t="shared" si="6"/>
        <v>May</v>
      </c>
      <c r="V58" t="str">
        <f t="shared" si="7"/>
        <v>2015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2"/>
        <v>42089.83289351852</v>
      </c>
      <c r="L59" s="13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1.0189999999999999</v>
      </c>
      <c r="R59">
        <f t="shared" si="1"/>
        <v>221.52173913043478</v>
      </c>
      <c r="S59" t="str">
        <f t="shared" si="4"/>
        <v>film &amp; video</v>
      </c>
      <c r="T59" t="str">
        <f t="shared" si="5"/>
        <v>television</v>
      </c>
      <c r="U59" t="str">
        <f t="shared" si="6"/>
        <v>March</v>
      </c>
      <c r="V59" t="str">
        <f t="shared" si="7"/>
        <v>2015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2"/>
        <v>41932.745046296295</v>
      </c>
      <c r="L60" s="13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1.0290999999999999</v>
      </c>
      <c r="R60">
        <f t="shared" si="1"/>
        <v>137.21333333333334</v>
      </c>
      <c r="S60" t="str">
        <f t="shared" si="4"/>
        <v>film &amp; video</v>
      </c>
      <c r="T60" t="str">
        <f t="shared" si="5"/>
        <v>television</v>
      </c>
      <c r="U60" t="str">
        <f t="shared" si="6"/>
        <v>October</v>
      </c>
      <c r="V60" t="str">
        <f t="shared" si="7"/>
        <v>2014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2"/>
        <v>42230.23583333334</v>
      </c>
      <c r="L61" s="13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1.0012570000000001</v>
      </c>
      <c r="R61">
        <f t="shared" si="1"/>
        <v>606.82242424242418</v>
      </c>
      <c r="S61" t="str">
        <f t="shared" si="4"/>
        <v>film &amp; video</v>
      </c>
      <c r="T61" t="str">
        <f t="shared" si="5"/>
        <v>television</v>
      </c>
      <c r="U61" t="str">
        <f t="shared" si="6"/>
        <v>August</v>
      </c>
      <c r="V61" t="str">
        <f t="shared" si="7"/>
        <v>2015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2"/>
        <v>41701.901817129627</v>
      </c>
      <c r="L62" s="13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1.0329622222222221</v>
      </c>
      <c r="R62">
        <f t="shared" si="1"/>
        <v>43.040092592592593</v>
      </c>
      <c r="S62" t="str">
        <f t="shared" si="4"/>
        <v>film &amp; video</v>
      </c>
      <c r="T62" t="str">
        <f t="shared" si="5"/>
        <v>shorts</v>
      </c>
      <c r="U62" t="str">
        <f t="shared" si="6"/>
        <v>March</v>
      </c>
      <c r="V62" t="str">
        <f t="shared" si="7"/>
        <v>2014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2"/>
        <v>41409.814317129632</v>
      </c>
      <c r="L63" s="13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1.4830000000000001</v>
      </c>
      <c r="R63">
        <f t="shared" si="1"/>
        <v>322.39130434782606</v>
      </c>
      <c r="S63" t="str">
        <f t="shared" si="4"/>
        <v>film &amp; video</v>
      </c>
      <c r="T63" t="str">
        <f t="shared" si="5"/>
        <v>shorts</v>
      </c>
      <c r="U63" t="str">
        <f t="shared" si="6"/>
        <v>May</v>
      </c>
      <c r="V63" t="str">
        <f t="shared" si="7"/>
        <v>2013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2"/>
        <v>41311.799513888887</v>
      </c>
      <c r="L64" s="13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1.5473333333333332</v>
      </c>
      <c r="R64">
        <f t="shared" si="1"/>
        <v>96.708333333333329</v>
      </c>
      <c r="S64" t="str">
        <f t="shared" si="4"/>
        <v>film &amp; video</v>
      </c>
      <c r="T64" t="str">
        <f t="shared" si="5"/>
        <v>shorts</v>
      </c>
      <c r="U64" t="str">
        <f t="shared" si="6"/>
        <v>February</v>
      </c>
      <c r="V64" t="str">
        <f t="shared" si="7"/>
        <v>2013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2"/>
        <v>41612.912187499998</v>
      </c>
      <c r="L65" s="13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1.1351849999999999</v>
      </c>
      <c r="R65">
        <f t="shared" si="1"/>
        <v>35.474531249999998</v>
      </c>
      <c r="S65" t="str">
        <f t="shared" si="4"/>
        <v>film &amp; video</v>
      </c>
      <c r="T65" t="str">
        <f t="shared" si="5"/>
        <v>shorts</v>
      </c>
      <c r="U65" t="str">
        <f t="shared" si="6"/>
        <v>December</v>
      </c>
      <c r="V65" t="str">
        <f t="shared" si="7"/>
        <v>2013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2"/>
        <v>41433.01829861111</v>
      </c>
      <c r="L66" s="13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8">E66/D66</f>
        <v>1.7333333333333334</v>
      </c>
      <c r="R66">
        <f t="shared" ref="R66:R129" si="9">E66/N66</f>
        <v>86.666666666666671</v>
      </c>
      <c r="S66" t="str">
        <f t="shared" si="4"/>
        <v>film &amp; video</v>
      </c>
      <c r="T66" t="str">
        <f t="shared" si="5"/>
        <v>shorts</v>
      </c>
      <c r="U66" t="str">
        <f t="shared" si="6"/>
        <v>June</v>
      </c>
      <c r="V66" t="str">
        <f t="shared" si="7"/>
        <v>2013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10">(((J67/60)/60)/24)+DATE(1970,1,1)</f>
        <v>41835.821226851855</v>
      </c>
      <c r="L67" s="13">
        <f t="shared" ref="L67:L130" si="11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si="8"/>
        <v>1.0752857142857142</v>
      </c>
      <c r="R67">
        <f t="shared" si="9"/>
        <v>132.05263157894737</v>
      </c>
      <c r="S67" t="str">
        <f t="shared" ref="S67:S130" si="12">LEFT(P67,FIND("/",P67)-1)</f>
        <v>film &amp; video</v>
      </c>
      <c r="T67" t="str">
        <f t="shared" ref="T67:T130" si="13">RIGHT(P67,LEN(P67)-FIND("/",P67))</f>
        <v>shorts</v>
      </c>
      <c r="U67" t="str">
        <f t="shared" ref="U67:U130" si="14">TEXT(K67,"mmmm")</f>
        <v>July</v>
      </c>
      <c r="V67" t="str">
        <f t="shared" ref="V67:V130" si="15">TEXT(L67,"YYYY")</f>
        <v>2014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10"/>
        <v>42539.849768518514</v>
      </c>
      <c r="L68" s="13">
        <f t="shared" si="11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1.1859999999999999</v>
      </c>
      <c r="R68">
        <f t="shared" si="9"/>
        <v>91.230769230769226</v>
      </c>
      <c r="S68" t="str">
        <f t="shared" si="12"/>
        <v>film &amp; video</v>
      </c>
      <c r="T68" t="str">
        <f t="shared" si="13"/>
        <v>shorts</v>
      </c>
      <c r="U68" t="str">
        <f t="shared" si="14"/>
        <v>June</v>
      </c>
      <c r="V68" t="str">
        <f t="shared" si="15"/>
        <v>2016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10"/>
        <v>41075.583379629628</v>
      </c>
      <c r="L69" s="13">
        <f t="shared" si="11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1.1625000000000001</v>
      </c>
      <c r="R69">
        <f t="shared" si="9"/>
        <v>116.25</v>
      </c>
      <c r="S69" t="str">
        <f t="shared" si="12"/>
        <v>film &amp; video</v>
      </c>
      <c r="T69" t="str">
        <f t="shared" si="13"/>
        <v>shorts</v>
      </c>
      <c r="U69" t="str">
        <f t="shared" si="14"/>
        <v>June</v>
      </c>
      <c r="V69" t="str">
        <f t="shared" si="15"/>
        <v>2012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10"/>
        <v>41663.569340277776</v>
      </c>
      <c r="L70" s="13">
        <f t="shared" si="11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1.2716666666666667</v>
      </c>
      <c r="R70">
        <f t="shared" si="9"/>
        <v>21.194444444444443</v>
      </c>
      <c r="S70" t="str">
        <f t="shared" si="12"/>
        <v>film &amp; video</v>
      </c>
      <c r="T70" t="str">
        <f t="shared" si="13"/>
        <v>shorts</v>
      </c>
      <c r="U70" t="str">
        <f t="shared" si="14"/>
        <v>January</v>
      </c>
      <c r="V70" t="str">
        <f t="shared" si="15"/>
        <v>2014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10"/>
        <v>40786.187789351854</v>
      </c>
      <c r="L71" s="13">
        <f t="shared" si="11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1.109423</v>
      </c>
      <c r="R71">
        <f t="shared" si="9"/>
        <v>62.327134831460668</v>
      </c>
      <c r="S71" t="str">
        <f t="shared" si="12"/>
        <v>film &amp; video</v>
      </c>
      <c r="T71" t="str">
        <f t="shared" si="13"/>
        <v>shorts</v>
      </c>
      <c r="U71" t="str">
        <f t="shared" si="14"/>
        <v>August</v>
      </c>
      <c r="V71" t="str">
        <f t="shared" si="15"/>
        <v>2011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10"/>
        <v>40730.896354166667</v>
      </c>
      <c r="L72" s="13">
        <f t="shared" si="11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1.272</v>
      </c>
      <c r="R72">
        <f t="shared" si="9"/>
        <v>37.411764705882355</v>
      </c>
      <c r="S72" t="str">
        <f t="shared" si="12"/>
        <v>film &amp; video</v>
      </c>
      <c r="T72" t="str">
        <f t="shared" si="13"/>
        <v>shorts</v>
      </c>
      <c r="U72" t="str">
        <f t="shared" si="14"/>
        <v>July</v>
      </c>
      <c r="V72" t="str">
        <f t="shared" si="15"/>
        <v>2011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10"/>
        <v>40997.271493055552</v>
      </c>
      <c r="L73" s="13">
        <f t="shared" si="11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1.2394444444444443</v>
      </c>
      <c r="R73">
        <f t="shared" si="9"/>
        <v>69.71875</v>
      </c>
      <c r="S73" t="str">
        <f t="shared" si="12"/>
        <v>film &amp; video</v>
      </c>
      <c r="T73" t="str">
        <f t="shared" si="13"/>
        <v>shorts</v>
      </c>
      <c r="U73" t="str">
        <f t="shared" si="14"/>
        <v>March</v>
      </c>
      <c r="V73" t="str">
        <f t="shared" si="15"/>
        <v>2012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10"/>
        <v>41208.010196759256</v>
      </c>
      <c r="L74" s="13">
        <f t="shared" si="11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1.084090909090909</v>
      </c>
      <c r="R74">
        <f t="shared" si="9"/>
        <v>58.170731707317074</v>
      </c>
      <c r="S74" t="str">
        <f t="shared" si="12"/>
        <v>film &amp; video</v>
      </c>
      <c r="T74" t="str">
        <f t="shared" si="13"/>
        <v>shorts</v>
      </c>
      <c r="U74" t="str">
        <f t="shared" si="14"/>
        <v>October</v>
      </c>
      <c r="V74" t="str">
        <f t="shared" si="15"/>
        <v>2012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10"/>
        <v>40587.75675925926</v>
      </c>
      <c r="L75" s="13">
        <f t="shared" si="11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</v>
      </c>
      <c r="R75">
        <f t="shared" si="9"/>
        <v>50</v>
      </c>
      <c r="S75" t="str">
        <f t="shared" si="12"/>
        <v>film &amp; video</v>
      </c>
      <c r="T75" t="str">
        <f t="shared" si="13"/>
        <v>shorts</v>
      </c>
      <c r="U75" t="str">
        <f t="shared" si="14"/>
        <v>February</v>
      </c>
      <c r="V75" t="str">
        <f t="shared" si="15"/>
        <v>2011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10"/>
        <v>42360.487210648149</v>
      </c>
      <c r="L76" s="13">
        <f t="shared" si="11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1.1293199999999999</v>
      </c>
      <c r="R76">
        <f t="shared" si="9"/>
        <v>19.471034482758618</v>
      </c>
      <c r="S76" t="str">
        <f t="shared" si="12"/>
        <v>film &amp; video</v>
      </c>
      <c r="T76" t="str">
        <f t="shared" si="13"/>
        <v>shorts</v>
      </c>
      <c r="U76" t="str">
        <f t="shared" si="14"/>
        <v>December</v>
      </c>
      <c r="V76" t="str">
        <f t="shared" si="15"/>
        <v>2016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10"/>
        <v>41357.209166666667</v>
      </c>
      <c r="L77" s="13">
        <f t="shared" si="11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1.1542857142857144</v>
      </c>
      <c r="R77">
        <f t="shared" si="9"/>
        <v>85.957446808510639</v>
      </c>
      <c r="S77" t="str">
        <f t="shared" si="12"/>
        <v>film &amp; video</v>
      </c>
      <c r="T77" t="str">
        <f t="shared" si="13"/>
        <v>shorts</v>
      </c>
      <c r="U77" t="str">
        <f t="shared" si="14"/>
        <v>March</v>
      </c>
      <c r="V77" t="str">
        <f t="shared" si="15"/>
        <v>2013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10"/>
        <v>40844.691643518519</v>
      </c>
      <c r="L78" s="13">
        <f t="shared" si="11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1.5333333333333334</v>
      </c>
      <c r="R78">
        <f t="shared" si="9"/>
        <v>30.666666666666668</v>
      </c>
      <c r="S78" t="str">
        <f t="shared" si="12"/>
        <v>film &amp; video</v>
      </c>
      <c r="T78" t="str">
        <f t="shared" si="13"/>
        <v>shorts</v>
      </c>
      <c r="U78" t="str">
        <f t="shared" si="14"/>
        <v>October</v>
      </c>
      <c r="V78" t="str">
        <f t="shared" si="15"/>
        <v>2011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10"/>
        <v>40997.144872685189</v>
      </c>
      <c r="L79" s="13">
        <f t="shared" si="11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3.9249999999999998</v>
      </c>
      <c r="R79">
        <f t="shared" si="9"/>
        <v>60.384615384615387</v>
      </c>
      <c r="S79" t="str">
        <f t="shared" si="12"/>
        <v>film &amp; video</v>
      </c>
      <c r="T79" t="str">
        <f t="shared" si="13"/>
        <v>shorts</v>
      </c>
      <c r="U79" t="str">
        <f t="shared" si="14"/>
        <v>March</v>
      </c>
      <c r="V79" t="str">
        <f t="shared" si="15"/>
        <v>2012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10"/>
        <v>42604.730567129634</v>
      </c>
      <c r="L80" s="13">
        <f t="shared" si="11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27.02</v>
      </c>
      <c r="R80">
        <f t="shared" si="9"/>
        <v>38.6</v>
      </c>
      <c r="S80" t="str">
        <f t="shared" si="12"/>
        <v>film &amp; video</v>
      </c>
      <c r="T80" t="str">
        <f t="shared" si="13"/>
        <v>shorts</v>
      </c>
      <c r="U80" t="str">
        <f t="shared" si="14"/>
        <v>August</v>
      </c>
      <c r="V80" t="str">
        <f t="shared" si="15"/>
        <v>2016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10"/>
        <v>41724.776539351849</v>
      </c>
      <c r="L81" s="13">
        <f t="shared" si="11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1.27</v>
      </c>
      <c r="R81">
        <f t="shared" si="9"/>
        <v>40.268292682926827</v>
      </c>
      <c r="S81" t="str">
        <f t="shared" si="12"/>
        <v>film &amp; video</v>
      </c>
      <c r="T81" t="str">
        <f t="shared" si="13"/>
        <v>shorts</v>
      </c>
      <c r="U81" t="str">
        <f t="shared" si="14"/>
        <v>March</v>
      </c>
      <c r="V81" t="str">
        <f t="shared" si="15"/>
        <v>2014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10"/>
        <v>41583.083981481483</v>
      </c>
      <c r="L82" s="13">
        <f t="shared" si="11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1.0725</v>
      </c>
      <c r="R82">
        <f t="shared" si="9"/>
        <v>273.82978723404256</v>
      </c>
      <c r="S82" t="str">
        <f t="shared" si="12"/>
        <v>film &amp; video</v>
      </c>
      <c r="T82" t="str">
        <f t="shared" si="13"/>
        <v>shorts</v>
      </c>
      <c r="U82" t="str">
        <f t="shared" si="14"/>
        <v>November</v>
      </c>
      <c r="V82" t="str">
        <f t="shared" si="15"/>
        <v>2013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10"/>
        <v>41100.158877314818</v>
      </c>
      <c r="L83" s="13">
        <f t="shared" si="11"/>
        <v>41104.126388888886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1.98</v>
      </c>
      <c r="R83">
        <f t="shared" si="9"/>
        <v>53.035714285714285</v>
      </c>
      <c r="S83" t="str">
        <f t="shared" si="12"/>
        <v>film &amp; video</v>
      </c>
      <c r="T83" t="str">
        <f t="shared" si="13"/>
        <v>shorts</v>
      </c>
      <c r="U83" t="str">
        <f t="shared" si="14"/>
        <v>July</v>
      </c>
      <c r="V83" t="str">
        <f t="shared" si="15"/>
        <v>2012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10"/>
        <v>40795.820150462961</v>
      </c>
      <c r="L84" s="13">
        <f t="shared" si="11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1.0001249999999999</v>
      </c>
      <c r="R84">
        <f t="shared" si="9"/>
        <v>40.005000000000003</v>
      </c>
      <c r="S84" t="str">
        <f t="shared" si="12"/>
        <v>film &amp; video</v>
      </c>
      <c r="T84" t="str">
        <f t="shared" si="13"/>
        <v>shorts</v>
      </c>
      <c r="U84" t="str">
        <f t="shared" si="14"/>
        <v>September</v>
      </c>
      <c r="V84" t="str">
        <f t="shared" si="15"/>
        <v>2011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10"/>
        <v>42042.615613425922</v>
      </c>
      <c r="L85" s="13">
        <f t="shared" si="11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1.0249999999999999</v>
      </c>
      <c r="R85">
        <f t="shared" si="9"/>
        <v>15.76923076923077</v>
      </c>
      <c r="S85" t="str">
        <f t="shared" si="12"/>
        <v>film &amp; video</v>
      </c>
      <c r="T85" t="str">
        <f t="shared" si="13"/>
        <v>shorts</v>
      </c>
      <c r="U85" t="str">
        <f t="shared" si="14"/>
        <v>February</v>
      </c>
      <c r="V85" t="str">
        <f t="shared" si="15"/>
        <v>2015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10"/>
        <v>40648.757939814815</v>
      </c>
      <c r="L86" s="13">
        <f t="shared" si="11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</v>
      </c>
      <c r="R86">
        <f t="shared" si="9"/>
        <v>71.428571428571431</v>
      </c>
      <c r="S86" t="str">
        <f t="shared" si="12"/>
        <v>film &amp; video</v>
      </c>
      <c r="T86" t="str">
        <f t="shared" si="13"/>
        <v>shorts</v>
      </c>
      <c r="U86" t="str">
        <f t="shared" si="14"/>
        <v>April</v>
      </c>
      <c r="V86" t="str">
        <f t="shared" si="15"/>
        <v>2011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10"/>
        <v>40779.125428240739</v>
      </c>
      <c r="L87" s="13">
        <f t="shared" si="11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1.2549999999999999</v>
      </c>
      <c r="R87">
        <f t="shared" si="9"/>
        <v>71.714285714285708</v>
      </c>
      <c r="S87" t="str">
        <f t="shared" si="12"/>
        <v>film &amp; video</v>
      </c>
      <c r="T87" t="str">
        <f t="shared" si="13"/>
        <v>shorts</v>
      </c>
      <c r="U87" t="str">
        <f t="shared" si="14"/>
        <v>August</v>
      </c>
      <c r="V87" t="str">
        <f t="shared" si="15"/>
        <v>2011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10"/>
        <v>42291.556076388893</v>
      </c>
      <c r="L88" s="13">
        <f t="shared" si="11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1.0646666666666667</v>
      </c>
      <c r="R88">
        <f t="shared" si="9"/>
        <v>375.76470588235293</v>
      </c>
      <c r="S88" t="str">
        <f t="shared" si="12"/>
        <v>film &amp; video</v>
      </c>
      <c r="T88" t="str">
        <f t="shared" si="13"/>
        <v>shorts</v>
      </c>
      <c r="U88" t="str">
        <f t="shared" si="14"/>
        <v>October</v>
      </c>
      <c r="V88" t="str">
        <f t="shared" si="15"/>
        <v>2015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10"/>
        <v>40322.53938657407</v>
      </c>
      <c r="L89" s="13">
        <f t="shared" si="11"/>
        <v>40332.070138888892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1.046</v>
      </c>
      <c r="R89">
        <f t="shared" si="9"/>
        <v>104.6</v>
      </c>
      <c r="S89" t="str">
        <f t="shared" si="12"/>
        <v>film &amp; video</v>
      </c>
      <c r="T89" t="str">
        <f t="shared" si="13"/>
        <v>shorts</v>
      </c>
      <c r="U89" t="str">
        <f t="shared" si="14"/>
        <v>May</v>
      </c>
      <c r="V89" t="str">
        <f t="shared" si="15"/>
        <v>2010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10"/>
        <v>41786.65892361111</v>
      </c>
      <c r="L90" s="13">
        <f t="shared" si="11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1.0285714285714285</v>
      </c>
      <c r="R90">
        <f t="shared" si="9"/>
        <v>60</v>
      </c>
      <c r="S90" t="str">
        <f t="shared" si="12"/>
        <v>film &amp; video</v>
      </c>
      <c r="T90" t="str">
        <f t="shared" si="13"/>
        <v>shorts</v>
      </c>
      <c r="U90" t="str">
        <f t="shared" si="14"/>
        <v>May</v>
      </c>
      <c r="V90" t="str">
        <f t="shared" si="15"/>
        <v>2014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10"/>
        <v>41402.752222222225</v>
      </c>
      <c r="L91" s="13">
        <f t="shared" si="11"/>
        <v>41427.752222222225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1.1506666666666667</v>
      </c>
      <c r="R91">
        <f t="shared" si="9"/>
        <v>123.28571428571429</v>
      </c>
      <c r="S91" t="str">
        <f t="shared" si="12"/>
        <v>film &amp; video</v>
      </c>
      <c r="T91" t="str">
        <f t="shared" si="13"/>
        <v>shorts</v>
      </c>
      <c r="U91" t="str">
        <f t="shared" si="14"/>
        <v>May</v>
      </c>
      <c r="V91" t="str">
        <f t="shared" si="15"/>
        <v>2013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10"/>
        <v>40706.297442129631</v>
      </c>
      <c r="L92" s="13">
        <f t="shared" si="11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1.004</v>
      </c>
      <c r="R92">
        <f t="shared" si="9"/>
        <v>31.375</v>
      </c>
      <c r="S92" t="str">
        <f t="shared" si="12"/>
        <v>film &amp; video</v>
      </c>
      <c r="T92" t="str">
        <f t="shared" si="13"/>
        <v>shorts</v>
      </c>
      <c r="U92" t="str">
        <f t="shared" si="14"/>
        <v>June</v>
      </c>
      <c r="V92" t="str">
        <f t="shared" si="15"/>
        <v>2011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10"/>
        <v>40619.402361111112</v>
      </c>
      <c r="L93" s="13">
        <f t="shared" si="11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1.2</v>
      </c>
      <c r="R93">
        <f t="shared" si="9"/>
        <v>78.260869565217391</v>
      </c>
      <c r="S93" t="str">
        <f t="shared" si="12"/>
        <v>film &amp; video</v>
      </c>
      <c r="T93" t="str">
        <f t="shared" si="13"/>
        <v>shorts</v>
      </c>
      <c r="U93" t="str">
        <f t="shared" si="14"/>
        <v>March</v>
      </c>
      <c r="V93" t="str">
        <f t="shared" si="15"/>
        <v>2011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10"/>
        <v>42721.198877314819</v>
      </c>
      <c r="L94" s="13">
        <f t="shared" si="11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1.052</v>
      </c>
      <c r="R94">
        <f t="shared" si="9"/>
        <v>122.32558139534883</v>
      </c>
      <c r="S94" t="str">
        <f t="shared" si="12"/>
        <v>film &amp; video</v>
      </c>
      <c r="T94" t="str">
        <f t="shared" si="13"/>
        <v>shorts</v>
      </c>
      <c r="U94" t="str">
        <f t="shared" si="14"/>
        <v>December</v>
      </c>
      <c r="V94" t="str">
        <f t="shared" si="15"/>
        <v>2017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10"/>
        <v>41065.858067129629</v>
      </c>
      <c r="L95" s="13">
        <f t="shared" si="11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1.1060000000000001</v>
      </c>
      <c r="R95">
        <f t="shared" si="9"/>
        <v>73.733333333333334</v>
      </c>
      <c r="S95" t="str">
        <f t="shared" si="12"/>
        <v>film &amp; video</v>
      </c>
      <c r="T95" t="str">
        <f t="shared" si="13"/>
        <v>shorts</v>
      </c>
      <c r="U95" t="str">
        <f t="shared" si="14"/>
        <v>June</v>
      </c>
      <c r="V95" t="str">
        <f t="shared" si="15"/>
        <v>2012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10"/>
        <v>41716.717847222222</v>
      </c>
      <c r="L96" s="13">
        <f t="shared" si="11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1.04</v>
      </c>
      <c r="R96">
        <f t="shared" si="9"/>
        <v>21.666666666666668</v>
      </c>
      <c r="S96" t="str">
        <f t="shared" si="12"/>
        <v>film &amp; video</v>
      </c>
      <c r="T96" t="str">
        <f t="shared" si="13"/>
        <v>shorts</v>
      </c>
      <c r="U96" t="str">
        <f t="shared" si="14"/>
        <v>March</v>
      </c>
      <c r="V96" t="str">
        <f t="shared" si="15"/>
        <v>2014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10"/>
        <v>40935.005104166667</v>
      </c>
      <c r="L97" s="13">
        <f t="shared" si="11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1.3142857142857143</v>
      </c>
      <c r="R97">
        <f t="shared" si="9"/>
        <v>21.904761904761905</v>
      </c>
      <c r="S97" t="str">
        <f t="shared" si="12"/>
        <v>film &amp; video</v>
      </c>
      <c r="T97" t="str">
        <f t="shared" si="13"/>
        <v>shorts</v>
      </c>
      <c r="U97" t="str">
        <f t="shared" si="14"/>
        <v>January</v>
      </c>
      <c r="V97" t="str">
        <f t="shared" si="15"/>
        <v>2012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10"/>
        <v>40324.662511574075</v>
      </c>
      <c r="L98" s="13">
        <f t="shared" si="11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1.1466666666666667</v>
      </c>
      <c r="R98">
        <f t="shared" si="9"/>
        <v>50.588235294117645</v>
      </c>
      <c r="S98" t="str">
        <f t="shared" si="12"/>
        <v>film &amp; video</v>
      </c>
      <c r="T98" t="str">
        <f t="shared" si="13"/>
        <v>shorts</v>
      </c>
      <c r="U98" t="str">
        <f t="shared" si="14"/>
        <v>May</v>
      </c>
      <c r="V98" t="str">
        <f t="shared" si="15"/>
        <v>2010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10"/>
        <v>40706.135208333333</v>
      </c>
      <c r="L99" s="13">
        <f t="shared" si="11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1.0625</v>
      </c>
      <c r="R99">
        <f t="shared" si="9"/>
        <v>53.125</v>
      </c>
      <c r="S99" t="str">
        <f t="shared" si="12"/>
        <v>film &amp; video</v>
      </c>
      <c r="T99" t="str">
        <f t="shared" si="13"/>
        <v>shorts</v>
      </c>
      <c r="U99" t="str">
        <f t="shared" si="14"/>
        <v>June</v>
      </c>
      <c r="V99" t="str">
        <f t="shared" si="15"/>
        <v>2011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10"/>
        <v>41214.79483796296</v>
      </c>
      <c r="L100" s="13">
        <f t="shared" si="11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1.0625</v>
      </c>
      <c r="R100">
        <f t="shared" si="9"/>
        <v>56.666666666666664</v>
      </c>
      <c r="S100" t="str">
        <f t="shared" si="12"/>
        <v>film &amp; video</v>
      </c>
      <c r="T100" t="str">
        <f t="shared" si="13"/>
        <v>shorts</v>
      </c>
      <c r="U100" t="str">
        <f t="shared" si="14"/>
        <v>November</v>
      </c>
      <c r="V100" t="str">
        <f t="shared" si="15"/>
        <v>2012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10"/>
        <v>41631.902766203704</v>
      </c>
      <c r="L101" s="13">
        <f t="shared" si="11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1.0601933333333333</v>
      </c>
      <c r="R101">
        <f t="shared" si="9"/>
        <v>40.776666666666664</v>
      </c>
      <c r="S101" t="str">
        <f t="shared" si="12"/>
        <v>film &amp; video</v>
      </c>
      <c r="T101" t="str">
        <f t="shared" si="13"/>
        <v>shorts</v>
      </c>
      <c r="U101" t="str">
        <f t="shared" si="14"/>
        <v>December</v>
      </c>
      <c r="V101" t="str">
        <f t="shared" si="15"/>
        <v>2014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10"/>
        <v>41197.753310185188</v>
      </c>
      <c r="L102" s="13">
        <f t="shared" si="11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</v>
      </c>
      <c r="R102">
        <f t="shared" si="9"/>
        <v>192.30769230769232</v>
      </c>
      <c r="S102" t="str">
        <f t="shared" si="12"/>
        <v>film &amp; video</v>
      </c>
      <c r="T102" t="str">
        <f t="shared" si="13"/>
        <v>shorts</v>
      </c>
      <c r="U102" t="str">
        <f t="shared" si="14"/>
        <v>October</v>
      </c>
      <c r="V102" t="str">
        <f t="shared" si="15"/>
        <v>2012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10"/>
        <v>41274.776736111111</v>
      </c>
      <c r="L103" s="13">
        <f t="shared" si="11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</v>
      </c>
      <c r="R103">
        <f t="shared" si="9"/>
        <v>100</v>
      </c>
      <c r="S103" t="str">
        <f t="shared" si="12"/>
        <v>film &amp; video</v>
      </c>
      <c r="T103" t="str">
        <f t="shared" si="13"/>
        <v>shorts</v>
      </c>
      <c r="U103" t="str">
        <f t="shared" si="14"/>
        <v>December</v>
      </c>
      <c r="V103" t="str">
        <f t="shared" si="15"/>
        <v>2013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10"/>
        <v>40505.131168981483</v>
      </c>
      <c r="L104" s="13">
        <f t="shared" si="11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1.2775000000000001</v>
      </c>
      <c r="R104">
        <f t="shared" si="9"/>
        <v>117.92307692307692</v>
      </c>
      <c r="S104" t="str">
        <f t="shared" si="12"/>
        <v>film &amp; video</v>
      </c>
      <c r="T104" t="str">
        <f t="shared" si="13"/>
        <v>shorts</v>
      </c>
      <c r="U104" t="str">
        <f t="shared" si="14"/>
        <v>November</v>
      </c>
      <c r="V104" t="str">
        <f t="shared" si="15"/>
        <v>2010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10"/>
        <v>41682.805902777778</v>
      </c>
      <c r="L105" s="13">
        <f t="shared" si="11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1.0515384615384615</v>
      </c>
      <c r="R105">
        <f t="shared" si="9"/>
        <v>27.897959183673468</v>
      </c>
      <c r="S105" t="str">
        <f t="shared" si="12"/>
        <v>film &amp; video</v>
      </c>
      <c r="T105" t="str">
        <f t="shared" si="13"/>
        <v>shorts</v>
      </c>
      <c r="U105" t="str">
        <f t="shared" si="14"/>
        <v>February</v>
      </c>
      <c r="V105" t="str">
        <f t="shared" si="15"/>
        <v>2014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10"/>
        <v>40612.695208333331</v>
      </c>
      <c r="L106" s="13">
        <f t="shared" si="11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1.2</v>
      </c>
      <c r="R106">
        <f t="shared" si="9"/>
        <v>60</v>
      </c>
      <c r="S106" t="str">
        <f t="shared" si="12"/>
        <v>film &amp; video</v>
      </c>
      <c r="T106" t="str">
        <f t="shared" si="13"/>
        <v>shorts</v>
      </c>
      <c r="U106" t="str">
        <f t="shared" si="14"/>
        <v>March</v>
      </c>
      <c r="V106" t="str">
        <f t="shared" si="15"/>
        <v>2011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10"/>
        <v>42485.724768518514</v>
      </c>
      <c r="L107" s="13">
        <f t="shared" si="11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1.074090909090909</v>
      </c>
      <c r="R107">
        <f t="shared" si="9"/>
        <v>39.383333333333333</v>
      </c>
      <c r="S107" t="str">
        <f t="shared" si="12"/>
        <v>film &amp; video</v>
      </c>
      <c r="T107" t="str">
        <f t="shared" si="13"/>
        <v>shorts</v>
      </c>
      <c r="U107" t="str">
        <f t="shared" si="14"/>
        <v>April</v>
      </c>
      <c r="V107" t="str">
        <f t="shared" si="15"/>
        <v>2016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10"/>
        <v>40987.776631944449</v>
      </c>
      <c r="L108" s="13">
        <f t="shared" si="11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1.0049999999999999</v>
      </c>
      <c r="R108">
        <f t="shared" si="9"/>
        <v>186.11111111111111</v>
      </c>
      <c r="S108" t="str">
        <f t="shared" si="12"/>
        <v>film &amp; video</v>
      </c>
      <c r="T108" t="str">
        <f t="shared" si="13"/>
        <v>shorts</v>
      </c>
      <c r="U108" t="str">
        <f t="shared" si="14"/>
        <v>March</v>
      </c>
      <c r="V108" t="str">
        <f t="shared" si="15"/>
        <v>2012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10"/>
        <v>40635.982488425929</v>
      </c>
      <c r="L109" s="13">
        <f t="shared" si="11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1.0246666666666666</v>
      </c>
      <c r="R109">
        <f t="shared" si="9"/>
        <v>111.37681159420291</v>
      </c>
      <c r="S109" t="str">
        <f t="shared" si="12"/>
        <v>film &amp; video</v>
      </c>
      <c r="T109" t="str">
        <f t="shared" si="13"/>
        <v>shorts</v>
      </c>
      <c r="U109" t="str">
        <f t="shared" si="14"/>
        <v>April</v>
      </c>
      <c r="V109" t="str">
        <f t="shared" si="15"/>
        <v>2011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10"/>
        <v>41365.613078703704</v>
      </c>
      <c r="L110" s="13">
        <f t="shared" si="11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2.4666666666666668</v>
      </c>
      <c r="R110">
        <f t="shared" si="9"/>
        <v>78.723404255319153</v>
      </c>
      <c r="S110" t="str">
        <f t="shared" si="12"/>
        <v>film &amp; video</v>
      </c>
      <c r="T110" t="str">
        <f t="shared" si="13"/>
        <v>shorts</v>
      </c>
      <c r="U110" t="str">
        <f t="shared" si="14"/>
        <v>April</v>
      </c>
      <c r="V110" t="str">
        <f t="shared" si="15"/>
        <v>2013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10"/>
        <v>40570.025810185187</v>
      </c>
      <c r="L111" s="13">
        <f t="shared" si="11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2.1949999999999998</v>
      </c>
      <c r="R111">
        <f t="shared" si="9"/>
        <v>46.702127659574465</v>
      </c>
      <c r="S111" t="str">
        <f t="shared" si="12"/>
        <v>film &amp; video</v>
      </c>
      <c r="T111" t="str">
        <f t="shared" si="13"/>
        <v>shorts</v>
      </c>
      <c r="U111" t="str">
        <f t="shared" si="14"/>
        <v>January</v>
      </c>
      <c r="V111" t="str">
        <f t="shared" si="15"/>
        <v>2011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10"/>
        <v>41557.949687500004</v>
      </c>
      <c r="L112" s="13">
        <f t="shared" si="11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1.3076923076923077</v>
      </c>
      <c r="R112">
        <f t="shared" si="9"/>
        <v>65.384615384615387</v>
      </c>
      <c r="S112" t="str">
        <f t="shared" si="12"/>
        <v>film &amp; video</v>
      </c>
      <c r="T112" t="str">
        <f t="shared" si="13"/>
        <v>shorts</v>
      </c>
      <c r="U112" t="str">
        <f t="shared" si="14"/>
        <v>October</v>
      </c>
      <c r="V112" t="str">
        <f t="shared" si="15"/>
        <v>2013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10"/>
        <v>42125.333182870367</v>
      </c>
      <c r="L113" s="13">
        <f t="shared" si="11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1.5457142857142858</v>
      </c>
      <c r="R113">
        <f t="shared" si="9"/>
        <v>102.0754716981132</v>
      </c>
      <c r="S113" t="str">
        <f t="shared" si="12"/>
        <v>film &amp; video</v>
      </c>
      <c r="T113" t="str">
        <f t="shared" si="13"/>
        <v>shorts</v>
      </c>
      <c r="U113" t="str">
        <f t="shared" si="14"/>
        <v>May</v>
      </c>
      <c r="V113" t="str">
        <f t="shared" si="15"/>
        <v>2015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10"/>
        <v>41718.043032407404</v>
      </c>
      <c r="L114" s="13">
        <f t="shared" si="11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1.04</v>
      </c>
      <c r="R114">
        <f t="shared" si="9"/>
        <v>64.197530864197532</v>
      </c>
      <c r="S114" t="str">
        <f t="shared" si="12"/>
        <v>film &amp; video</v>
      </c>
      <c r="T114" t="str">
        <f t="shared" si="13"/>
        <v>shorts</v>
      </c>
      <c r="U114" t="str">
        <f t="shared" si="14"/>
        <v>March</v>
      </c>
      <c r="V114" t="str">
        <f t="shared" si="15"/>
        <v>2014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10"/>
        <v>40753.758425925924</v>
      </c>
      <c r="L115" s="13">
        <f t="shared" si="11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1.41</v>
      </c>
      <c r="R115">
        <f t="shared" si="9"/>
        <v>90.384615384615387</v>
      </c>
      <c r="S115" t="str">
        <f t="shared" si="12"/>
        <v>film &amp; video</v>
      </c>
      <c r="T115" t="str">
        <f t="shared" si="13"/>
        <v>shorts</v>
      </c>
      <c r="U115" t="str">
        <f t="shared" si="14"/>
        <v>July</v>
      </c>
      <c r="V115" t="str">
        <f t="shared" si="15"/>
        <v>2011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10"/>
        <v>40861.27416666667</v>
      </c>
      <c r="L116" s="13">
        <f t="shared" si="11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1.0333333333333334</v>
      </c>
      <c r="R116">
        <f t="shared" si="9"/>
        <v>88.571428571428569</v>
      </c>
      <c r="S116" t="str">
        <f t="shared" si="12"/>
        <v>film &amp; video</v>
      </c>
      <c r="T116" t="str">
        <f t="shared" si="13"/>
        <v>shorts</v>
      </c>
      <c r="U116" t="str">
        <f t="shared" si="14"/>
        <v>November</v>
      </c>
      <c r="V116" t="str">
        <f t="shared" si="15"/>
        <v>2012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10"/>
        <v>40918.738935185182</v>
      </c>
      <c r="L117" s="13">
        <f t="shared" si="11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1.4044444444444444</v>
      </c>
      <c r="R117">
        <f t="shared" si="9"/>
        <v>28.727272727272727</v>
      </c>
      <c r="S117" t="str">
        <f t="shared" si="12"/>
        <v>film &amp; video</v>
      </c>
      <c r="T117" t="str">
        <f t="shared" si="13"/>
        <v>shorts</v>
      </c>
      <c r="U117" t="str">
        <f t="shared" si="14"/>
        <v>January</v>
      </c>
      <c r="V117" t="str">
        <f t="shared" si="15"/>
        <v>2012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10"/>
        <v>40595.497164351851</v>
      </c>
      <c r="L118" s="13">
        <f t="shared" si="11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1.1365714285714286</v>
      </c>
      <c r="R118">
        <f t="shared" si="9"/>
        <v>69.78947368421052</v>
      </c>
      <c r="S118" t="str">
        <f t="shared" si="12"/>
        <v>film &amp; video</v>
      </c>
      <c r="T118" t="str">
        <f t="shared" si="13"/>
        <v>shorts</v>
      </c>
      <c r="U118" t="str">
        <f t="shared" si="14"/>
        <v>February</v>
      </c>
      <c r="V118" t="str">
        <f t="shared" si="15"/>
        <v>2011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10"/>
        <v>40248.834999999999</v>
      </c>
      <c r="L119" s="13">
        <f t="shared" si="11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1.0049377777777779</v>
      </c>
      <c r="R119">
        <f t="shared" si="9"/>
        <v>167.48962962962963</v>
      </c>
      <c r="S119" t="str">
        <f t="shared" si="12"/>
        <v>film &amp; video</v>
      </c>
      <c r="T119" t="str">
        <f t="shared" si="13"/>
        <v>shorts</v>
      </c>
      <c r="U119" t="str">
        <f t="shared" si="14"/>
        <v>March</v>
      </c>
      <c r="V119" t="str">
        <f t="shared" si="15"/>
        <v>2010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10"/>
        <v>40723.053657407407</v>
      </c>
      <c r="L120" s="13">
        <f t="shared" si="11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1.1303159999999999</v>
      </c>
      <c r="R120">
        <f t="shared" si="9"/>
        <v>144.91230769230768</v>
      </c>
      <c r="S120" t="str">
        <f t="shared" si="12"/>
        <v>film &amp; video</v>
      </c>
      <c r="T120" t="str">
        <f t="shared" si="13"/>
        <v>shorts</v>
      </c>
      <c r="U120" t="str">
        <f t="shared" si="14"/>
        <v>June</v>
      </c>
      <c r="V120" t="str">
        <f t="shared" si="15"/>
        <v>2011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10"/>
        <v>40739.069282407407</v>
      </c>
      <c r="L121" s="13">
        <f t="shared" si="11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1.0455692307692308</v>
      </c>
      <c r="R121">
        <f t="shared" si="9"/>
        <v>91.840540540540545</v>
      </c>
      <c r="S121" t="str">
        <f t="shared" si="12"/>
        <v>film &amp; video</v>
      </c>
      <c r="T121" t="str">
        <f t="shared" si="13"/>
        <v>shorts</v>
      </c>
      <c r="U121" t="str">
        <f t="shared" si="14"/>
        <v>July</v>
      </c>
      <c r="V121" t="str">
        <f t="shared" si="15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10"/>
        <v>42616.049849537041</v>
      </c>
      <c r="L122" s="13">
        <f t="shared" si="11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1.4285714285714287E-4</v>
      </c>
      <c r="R122">
        <f t="shared" si="9"/>
        <v>10</v>
      </c>
      <c r="S122" t="str">
        <f t="shared" si="12"/>
        <v>film &amp; video</v>
      </c>
      <c r="T122" t="str">
        <f t="shared" si="13"/>
        <v>science fiction</v>
      </c>
      <c r="U122" t="str">
        <f t="shared" si="14"/>
        <v>September</v>
      </c>
      <c r="V122" t="str">
        <f t="shared" si="15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10"/>
        <v>42096.704976851848</v>
      </c>
      <c r="L123" s="13">
        <f t="shared" si="11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3.3333333333333332E-4</v>
      </c>
      <c r="R123">
        <f t="shared" si="9"/>
        <v>1</v>
      </c>
      <c r="S123" t="str">
        <f t="shared" si="12"/>
        <v>film &amp; video</v>
      </c>
      <c r="T123" t="str">
        <f t="shared" si="13"/>
        <v>science fiction</v>
      </c>
      <c r="U123" t="str">
        <f t="shared" si="14"/>
        <v>April</v>
      </c>
      <c r="V123" t="str">
        <f t="shared" si="15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10"/>
        <v>42593.431793981479</v>
      </c>
      <c r="L124" s="13">
        <f t="shared" si="11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t="e">
        <f t="shared" si="9"/>
        <v>#DIV/0!</v>
      </c>
      <c r="S124" t="str">
        <f t="shared" si="12"/>
        <v>film &amp; video</v>
      </c>
      <c r="T124" t="str">
        <f t="shared" si="13"/>
        <v>science fiction</v>
      </c>
      <c r="U124" t="str">
        <f t="shared" si="14"/>
        <v>August</v>
      </c>
      <c r="V124" t="str">
        <f t="shared" si="15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10"/>
        <v>41904.781990740739</v>
      </c>
      <c r="L125" s="13">
        <f t="shared" si="11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2.7454545454545453E-3</v>
      </c>
      <c r="R125">
        <f t="shared" si="9"/>
        <v>25.166666666666668</v>
      </c>
      <c r="S125" t="str">
        <f t="shared" si="12"/>
        <v>film &amp; video</v>
      </c>
      <c r="T125" t="str">
        <f t="shared" si="13"/>
        <v>science fiction</v>
      </c>
      <c r="U125" t="str">
        <f t="shared" si="14"/>
        <v>September</v>
      </c>
      <c r="V125" t="str">
        <f t="shared" si="15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10"/>
        <v>42114.928726851853</v>
      </c>
      <c r="L126" s="13">
        <f t="shared" si="11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t="e">
        <f t="shared" si="9"/>
        <v>#DIV/0!</v>
      </c>
      <c r="S126" t="str">
        <f t="shared" si="12"/>
        <v>film &amp; video</v>
      </c>
      <c r="T126" t="str">
        <f t="shared" si="13"/>
        <v>science fiction</v>
      </c>
      <c r="U126" t="str">
        <f t="shared" si="14"/>
        <v>April</v>
      </c>
      <c r="V126" t="str">
        <f t="shared" si="15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10"/>
        <v>42709.993981481486</v>
      </c>
      <c r="L127" s="13">
        <f t="shared" si="11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0.14000000000000001</v>
      </c>
      <c r="R127">
        <f t="shared" si="9"/>
        <v>11.666666666666666</v>
      </c>
      <c r="S127" t="str">
        <f t="shared" si="12"/>
        <v>film &amp; video</v>
      </c>
      <c r="T127" t="str">
        <f t="shared" si="13"/>
        <v>science fiction</v>
      </c>
      <c r="U127" t="str">
        <f t="shared" si="14"/>
        <v>December</v>
      </c>
      <c r="V127" t="str">
        <f t="shared" si="15"/>
        <v>2017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10"/>
        <v>42135.589548611111</v>
      </c>
      <c r="L128" s="13">
        <f t="shared" si="11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5.5480000000000002E-2</v>
      </c>
      <c r="R128">
        <f t="shared" si="9"/>
        <v>106.69230769230769</v>
      </c>
      <c r="S128" t="str">
        <f t="shared" si="12"/>
        <v>film &amp; video</v>
      </c>
      <c r="T128" t="str">
        <f t="shared" si="13"/>
        <v>science fiction</v>
      </c>
      <c r="U128" t="str">
        <f t="shared" si="14"/>
        <v>May</v>
      </c>
      <c r="V128" t="str">
        <f t="shared" si="15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10"/>
        <v>42067.62431712963</v>
      </c>
      <c r="L129" s="13">
        <f t="shared" si="11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2.375E-2</v>
      </c>
      <c r="R129">
        <f t="shared" si="9"/>
        <v>47.5</v>
      </c>
      <c r="S129" t="str">
        <f t="shared" si="12"/>
        <v>film &amp; video</v>
      </c>
      <c r="T129" t="str">
        <f t="shared" si="13"/>
        <v>science fiction</v>
      </c>
      <c r="U129" t="str">
        <f t="shared" si="14"/>
        <v>March</v>
      </c>
      <c r="V129" t="str">
        <f t="shared" si="15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10"/>
        <v>42628.22792824074</v>
      </c>
      <c r="L130" s="13">
        <f t="shared" si="11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16">E130/D130</f>
        <v>1.8669999999999999E-2</v>
      </c>
      <c r="R130">
        <f t="shared" ref="R130:R193" si="17">E130/N130</f>
        <v>311.16666666666669</v>
      </c>
      <c r="S130" t="str">
        <f t="shared" si="12"/>
        <v>film &amp; video</v>
      </c>
      <c r="T130" t="str">
        <f t="shared" si="13"/>
        <v>science fiction</v>
      </c>
      <c r="U130" t="str">
        <f t="shared" si="14"/>
        <v>September</v>
      </c>
      <c r="V130" t="str">
        <f t="shared" si="15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8">(((J131/60)/60)/24)+DATE(1970,1,1)</f>
        <v>41882.937303240738</v>
      </c>
      <c r="L131" s="13">
        <f t="shared" ref="L131:L194" si="1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16"/>
        <v>0</v>
      </c>
      <c r="R131" t="e">
        <f t="shared" si="17"/>
        <v>#DIV/0!</v>
      </c>
      <c r="S131" t="str">
        <f t="shared" ref="S131:S194" si="20">LEFT(P131,FIND("/",P131)-1)</f>
        <v>film &amp; video</v>
      </c>
      <c r="T131" t="str">
        <f t="shared" ref="T131:T194" si="21">RIGHT(P131,LEN(P131)-FIND("/",P131))</f>
        <v>science fiction</v>
      </c>
      <c r="U131" t="str">
        <f t="shared" ref="U131:U194" si="22">TEXT(K131,"mmmm")</f>
        <v>August</v>
      </c>
      <c r="V131" t="str">
        <f t="shared" ref="V131:V194" si="23">TEXT(L131,"YYYY")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8"/>
        <v>41778.915416666663</v>
      </c>
      <c r="L132" s="13">
        <f t="shared" si="1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6"/>
        <v>0</v>
      </c>
      <c r="R132" t="e">
        <f t="shared" si="17"/>
        <v>#DIV/0!</v>
      </c>
      <c r="S132" t="str">
        <f t="shared" si="20"/>
        <v>film &amp; video</v>
      </c>
      <c r="T132" t="str">
        <f t="shared" si="21"/>
        <v>science fiction</v>
      </c>
      <c r="U132" t="str">
        <f t="shared" si="22"/>
        <v>May</v>
      </c>
      <c r="V132" t="str">
        <f t="shared" si="23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8"/>
        <v>42541.837511574078</v>
      </c>
      <c r="L133" s="13">
        <f t="shared" si="19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6"/>
        <v>0</v>
      </c>
      <c r="R133" t="e">
        <f t="shared" si="17"/>
        <v>#DIV/0!</v>
      </c>
      <c r="S133" t="str">
        <f t="shared" si="20"/>
        <v>film &amp; video</v>
      </c>
      <c r="T133" t="str">
        <f t="shared" si="21"/>
        <v>science fiction</v>
      </c>
      <c r="U133" t="str">
        <f t="shared" si="22"/>
        <v>June</v>
      </c>
      <c r="V133" t="str">
        <f t="shared" si="23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8"/>
        <v>41905.812581018516</v>
      </c>
      <c r="L134" s="13">
        <f t="shared" si="1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6"/>
        <v>9.5687499999999995E-2</v>
      </c>
      <c r="R134">
        <f t="shared" si="17"/>
        <v>94.506172839506178</v>
      </c>
      <c r="S134" t="str">
        <f t="shared" si="20"/>
        <v>film &amp; video</v>
      </c>
      <c r="T134" t="str">
        <f t="shared" si="21"/>
        <v>science fiction</v>
      </c>
      <c r="U134" t="str">
        <f t="shared" si="22"/>
        <v>September</v>
      </c>
      <c r="V134" t="str">
        <f t="shared" si="23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8"/>
        <v>42491.80768518518</v>
      </c>
      <c r="L135" s="13">
        <f t="shared" si="1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6"/>
        <v>0</v>
      </c>
      <c r="R135" t="e">
        <f t="shared" si="17"/>
        <v>#DIV/0!</v>
      </c>
      <c r="S135" t="str">
        <f t="shared" si="20"/>
        <v>film &amp; video</v>
      </c>
      <c r="T135" t="str">
        <f t="shared" si="21"/>
        <v>science fiction</v>
      </c>
      <c r="U135" t="str">
        <f t="shared" si="22"/>
        <v>May</v>
      </c>
      <c r="V135" t="str">
        <f t="shared" si="23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8"/>
        <v>42221.909930555557</v>
      </c>
      <c r="L136" s="13">
        <f t="shared" si="1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6"/>
        <v>0</v>
      </c>
      <c r="R136" t="e">
        <f t="shared" si="17"/>
        <v>#DIV/0!</v>
      </c>
      <c r="S136" t="str">
        <f t="shared" si="20"/>
        <v>film &amp; video</v>
      </c>
      <c r="T136" t="str">
        <f t="shared" si="21"/>
        <v>science fiction</v>
      </c>
      <c r="U136" t="str">
        <f t="shared" si="22"/>
        <v>August</v>
      </c>
      <c r="V136" t="str">
        <f t="shared" si="23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8"/>
        <v>41788.381909722222</v>
      </c>
      <c r="L137" s="13">
        <f t="shared" si="1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6"/>
        <v>0.13433333333333333</v>
      </c>
      <c r="R137">
        <f t="shared" si="17"/>
        <v>80.599999999999994</v>
      </c>
      <c r="S137" t="str">
        <f t="shared" si="20"/>
        <v>film &amp; video</v>
      </c>
      <c r="T137" t="str">
        <f t="shared" si="21"/>
        <v>science fiction</v>
      </c>
      <c r="U137" t="str">
        <f t="shared" si="22"/>
        <v>May</v>
      </c>
      <c r="V137" t="str">
        <f t="shared" si="23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8"/>
        <v>42096.410115740742</v>
      </c>
      <c r="L138" s="13">
        <f t="shared" si="1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6"/>
        <v>0</v>
      </c>
      <c r="R138" t="e">
        <f t="shared" si="17"/>
        <v>#DIV/0!</v>
      </c>
      <c r="S138" t="str">
        <f t="shared" si="20"/>
        <v>film &amp; video</v>
      </c>
      <c r="T138" t="str">
        <f t="shared" si="21"/>
        <v>science fiction</v>
      </c>
      <c r="U138" t="str">
        <f t="shared" si="22"/>
        <v>April</v>
      </c>
      <c r="V138" t="str">
        <f t="shared" si="23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8"/>
        <v>42239.573993055557</v>
      </c>
      <c r="L139" s="13">
        <f t="shared" si="1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6"/>
        <v>0</v>
      </c>
      <c r="R139" t="e">
        <f t="shared" si="17"/>
        <v>#DIV/0!</v>
      </c>
      <c r="S139" t="str">
        <f t="shared" si="20"/>
        <v>film &amp; video</v>
      </c>
      <c r="T139" t="str">
        <f t="shared" si="21"/>
        <v>science fiction</v>
      </c>
      <c r="U139" t="str">
        <f t="shared" si="22"/>
        <v>August</v>
      </c>
      <c r="V139" t="str">
        <f t="shared" si="23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8"/>
        <v>42186.257418981477</v>
      </c>
      <c r="L140" s="13">
        <f t="shared" si="1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6"/>
        <v>3.1413333333333335E-2</v>
      </c>
      <c r="R140">
        <f t="shared" si="17"/>
        <v>81.241379310344826</v>
      </c>
      <c r="S140" t="str">
        <f t="shared" si="20"/>
        <v>film &amp; video</v>
      </c>
      <c r="T140" t="str">
        <f t="shared" si="21"/>
        <v>science fiction</v>
      </c>
      <c r="U140" t="str">
        <f t="shared" si="22"/>
        <v>July</v>
      </c>
      <c r="V140" t="str">
        <f t="shared" si="23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8"/>
        <v>42187.920972222222</v>
      </c>
      <c r="L141" s="13">
        <f t="shared" si="1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6"/>
        <v>1</v>
      </c>
      <c r="R141">
        <f t="shared" si="17"/>
        <v>500</v>
      </c>
      <c r="S141" t="str">
        <f t="shared" si="20"/>
        <v>film &amp; video</v>
      </c>
      <c r="T141" t="str">
        <f t="shared" si="21"/>
        <v>science fiction</v>
      </c>
      <c r="U141" t="str">
        <f t="shared" si="22"/>
        <v>July</v>
      </c>
      <c r="V141" t="str">
        <f t="shared" si="23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8"/>
        <v>42053.198287037041</v>
      </c>
      <c r="L142" s="13">
        <f t="shared" si="19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6"/>
        <v>0</v>
      </c>
      <c r="R142" t="e">
        <f t="shared" si="17"/>
        <v>#DIV/0!</v>
      </c>
      <c r="S142" t="str">
        <f t="shared" si="20"/>
        <v>film &amp; video</v>
      </c>
      <c r="T142" t="str">
        <f t="shared" si="21"/>
        <v>science fiction</v>
      </c>
      <c r="U142" t="str">
        <f t="shared" si="22"/>
        <v>February</v>
      </c>
      <c r="V142" t="str">
        <f t="shared" si="23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8"/>
        <v>42110.153043981481</v>
      </c>
      <c r="L143" s="13">
        <f t="shared" si="1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6"/>
        <v>0.10775</v>
      </c>
      <c r="R143">
        <f t="shared" si="17"/>
        <v>46.178571428571431</v>
      </c>
      <c r="S143" t="str">
        <f t="shared" si="20"/>
        <v>film &amp; video</v>
      </c>
      <c r="T143" t="str">
        <f t="shared" si="21"/>
        <v>science fiction</v>
      </c>
      <c r="U143" t="str">
        <f t="shared" si="22"/>
        <v>April</v>
      </c>
      <c r="V143" t="str">
        <f t="shared" si="23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8"/>
        <v>41938.893263888887</v>
      </c>
      <c r="L144" s="13">
        <f t="shared" si="1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6"/>
        <v>3.3333333333333335E-3</v>
      </c>
      <c r="R144">
        <f t="shared" si="17"/>
        <v>10</v>
      </c>
      <c r="S144" t="str">
        <f t="shared" si="20"/>
        <v>film &amp; video</v>
      </c>
      <c r="T144" t="str">
        <f t="shared" si="21"/>
        <v>science fiction</v>
      </c>
      <c r="U144" t="str">
        <f t="shared" si="22"/>
        <v>October</v>
      </c>
      <c r="V144" t="str">
        <f t="shared" si="23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8"/>
        <v>42559.064143518524</v>
      </c>
      <c r="L145" s="13">
        <f t="shared" si="1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6"/>
        <v>0</v>
      </c>
      <c r="R145" t="e">
        <f t="shared" si="17"/>
        <v>#DIV/0!</v>
      </c>
      <c r="S145" t="str">
        <f t="shared" si="20"/>
        <v>film &amp; video</v>
      </c>
      <c r="T145" t="str">
        <f t="shared" si="21"/>
        <v>science fiction</v>
      </c>
      <c r="U145" t="str">
        <f t="shared" si="22"/>
        <v>July</v>
      </c>
      <c r="V145" t="str">
        <f t="shared" si="23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8"/>
        <v>42047.762407407412</v>
      </c>
      <c r="L146" s="13">
        <f t="shared" si="1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6"/>
        <v>0.27600000000000002</v>
      </c>
      <c r="R146">
        <f t="shared" si="17"/>
        <v>55.945945945945944</v>
      </c>
      <c r="S146" t="str">
        <f t="shared" si="20"/>
        <v>film &amp; video</v>
      </c>
      <c r="T146" t="str">
        <f t="shared" si="21"/>
        <v>science fiction</v>
      </c>
      <c r="U146" t="str">
        <f t="shared" si="22"/>
        <v>February</v>
      </c>
      <c r="V146" t="str">
        <f t="shared" si="23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8"/>
        <v>42200.542268518519</v>
      </c>
      <c r="L147" s="13">
        <f t="shared" si="1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6"/>
        <v>7.5111111111111115E-2</v>
      </c>
      <c r="R147">
        <f t="shared" si="17"/>
        <v>37.555555555555557</v>
      </c>
      <c r="S147" t="str">
        <f t="shared" si="20"/>
        <v>film &amp; video</v>
      </c>
      <c r="T147" t="str">
        <f t="shared" si="21"/>
        <v>science fiction</v>
      </c>
      <c r="U147" t="str">
        <f t="shared" si="22"/>
        <v>July</v>
      </c>
      <c r="V147" t="str">
        <f t="shared" si="23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8"/>
        <v>42693.016180555554</v>
      </c>
      <c r="L148" s="13">
        <f t="shared" si="1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6"/>
        <v>5.7499999999999999E-3</v>
      </c>
      <c r="R148">
        <f t="shared" si="17"/>
        <v>38.333333333333336</v>
      </c>
      <c r="S148" t="str">
        <f t="shared" si="20"/>
        <v>film &amp; video</v>
      </c>
      <c r="T148" t="str">
        <f t="shared" si="21"/>
        <v>science fiction</v>
      </c>
      <c r="U148" t="str">
        <f t="shared" si="22"/>
        <v>November</v>
      </c>
      <c r="V148" t="str">
        <f t="shared" si="23"/>
        <v>2017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8"/>
        <v>41969.767824074079</v>
      </c>
      <c r="L149" s="13">
        <f t="shared" si="1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6"/>
        <v>0</v>
      </c>
      <c r="R149" t="e">
        <f t="shared" si="17"/>
        <v>#DIV/0!</v>
      </c>
      <c r="S149" t="str">
        <f t="shared" si="20"/>
        <v>film &amp; video</v>
      </c>
      <c r="T149" t="str">
        <f t="shared" si="21"/>
        <v>science fiction</v>
      </c>
      <c r="U149" t="str">
        <f t="shared" si="22"/>
        <v>November</v>
      </c>
      <c r="V149" t="str">
        <f t="shared" si="23"/>
        <v>2015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8"/>
        <v>42397.281666666662</v>
      </c>
      <c r="L150" s="13">
        <f t="shared" si="1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6"/>
        <v>8.0000000000000004E-4</v>
      </c>
      <c r="R150">
        <f t="shared" si="17"/>
        <v>20</v>
      </c>
      <c r="S150" t="str">
        <f t="shared" si="20"/>
        <v>film &amp; video</v>
      </c>
      <c r="T150" t="str">
        <f t="shared" si="21"/>
        <v>science fiction</v>
      </c>
      <c r="U150" t="str">
        <f t="shared" si="22"/>
        <v>January</v>
      </c>
      <c r="V150" t="str">
        <f t="shared" si="23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8"/>
        <v>41968.172106481477</v>
      </c>
      <c r="L151" s="13">
        <f t="shared" si="1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6"/>
        <v>9.1999999999999998E-3</v>
      </c>
      <c r="R151">
        <f t="shared" si="17"/>
        <v>15.333333333333334</v>
      </c>
      <c r="S151" t="str">
        <f t="shared" si="20"/>
        <v>film &amp; video</v>
      </c>
      <c r="T151" t="str">
        <f t="shared" si="21"/>
        <v>science fiction</v>
      </c>
      <c r="U151" t="str">
        <f t="shared" si="22"/>
        <v>November</v>
      </c>
      <c r="V151" t="str">
        <f t="shared" si="23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8"/>
        <v>42090.161828703705</v>
      </c>
      <c r="L152" s="13">
        <f t="shared" si="1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6"/>
        <v>0.23163076923076922</v>
      </c>
      <c r="R152">
        <f t="shared" si="17"/>
        <v>449.43283582089555</v>
      </c>
      <c r="S152" t="str">
        <f t="shared" si="20"/>
        <v>film &amp; video</v>
      </c>
      <c r="T152" t="str">
        <f t="shared" si="21"/>
        <v>science fiction</v>
      </c>
      <c r="U152" t="str">
        <f t="shared" si="22"/>
        <v>March</v>
      </c>
      <c r="V152" t="str">
        <f t="shared" si="23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8"/>
        <v>42113.550821759258</v>
      </c>
      <c r="L153" s="13">
        <f t="shared" si="1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6"/>
        <v>5.5999999999999995E-4</v>
      </c>
      <c r="R153">
        <f t="shared" si="17"/>
        <v>28</v>
      </c>
      <c r="S153" t="str">
        <f t="shared" si="20"/>
        <v>film &amp; video</v>
      </c>
      <c r="T153" t="str">
        <f t="shared" si="21"/>
        <v>science fiction</v>
      </c>
      <c r="U153" t="str">
        <f t="shared" si="22"/>
        <v>April</v>
      </c>
      <c r="V153" t="str">
        <f t="shared" si="23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8"/>
        <v>41875.077546296299</v>
      </c>
      <c r="L154" s="13">
        <f t="shared" si="1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6"/>
        <v>7.8947368421052633E-5</v>
      </c>
      <c r="R154">
        <f t="shared" si="17"/>
        <v>15</v>
      </c>
      <c r="S154" t="str">
        <f t="shared" si="20"/>
        <v>film &amp; video</v>
      </c>
      <c r="T154" t="str">
        <f t="shared" si="21"/>
        <v>science fiction</v>
      </c>
      <c r="U154" t="str">
        <f t="shared" si="22"/>
        <v>August</v>
      </c>
      <c r="V154" t="str">
        <f t="shared" si="23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8"/>
        <v>41933.586157407408</v>
      </c>
      <c r="L155" s="13">
        <f t="shared" si="1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6"/>
        <v>7.1799999999999998E-3</v>
      </c>
      <c r="R155">
        <f t="shared" si="17"/>
        <v>35.9</v>
      </c>
      <c r="S155" t="str">
        <f t="shared" si="20"/>
        <v>film &amp; video</v>
      </c>
      <c r="T155" t="str">
        <f t="shared" si="21"/>
        <v>science fiction</v>
      </c>
      <c r="U155" t="str">
        <f t="shared" si="22"/>
        <v>October</v>
      </c>
      <c r="V155" t="str">
        <f t="shared" si="23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8"/>
        <v>42115.547395833331</v>
      </c>
      <c r="L156" s="13">
        <f t="shared" si="1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6"/>
        <v>2.6666666666666668E-2</v>
      </c>
      <c r="R156">
        <f t="shared" si="17"/>
        <v>13.333333333333334</v>
      </c>
      <c r="S156" t="str">
        <f t="shared" si="20"/>
        <v>film &amp; video</v>
      </c>
      <c r="T156" t="str">
        <f t="shared" si="21"/>
        <v>science fiction</v>
      </c>
      <c r="U156" t="str">
        <f t="shared" si="22"/>
        <v>April</v>
      </c>
      <c r="V156" t="str">
        <f t="shared" si="23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8"/>
        <v>42168.559432870374</v>
      </c>
      <c r="L157" s="13">
        <f t="shared" si="1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6"/>
        <v>6.0000000000000002E-5</v>
      </c>
      <c r="R157">
        <f t="shared" si="17"/>
        <v>20.25</v>
      </c>
      <c r="S157" t="str">
        <f t="shared" si="20"/>
        <v>film &amp; video</v>
      </c>
      <c r="T157" t="str">
        <f t="shared" si="21"/>
        <v>science fiction</v>
      </c>
      <c r="U157" t="str">
        <f t="shared" si="22"/>
        <v>June</v>
      </c>
      <c r="V157" t="str">
        <f t="shared" si="23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8"/>
        <v>41794.124953703707</v>
      </c>
      <c r="L158" s="13">
        <f t="shared" si="1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6"/>
        <v>5.0999999999999997E-2</v>
      </c>
      <c r="R158">
        <f t="shared" si="17"/>
        <v>119</v>
      </c>
      <c r="S158" t="str">
        <f t="shared" si="20"/>
        <v>film &amp; video</v>
      </c>
      <c r="T158" t="str">
        <f t="shared" si="21"/>
        <v>science fiction</v>
      </c>
      <c r="U158" t="str">
        <f t="shared" si="22"/>
        <v>June</v>
      </c>
      <c r="V158" t="str">
        <f t="shared" si="23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8"/>
        <v>42396.911712962959</v>
      </c>
      <c r="L159" s="13">
        <f t="shared" si="1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6"/>
        <v>2.671118530884808E-3</v>
      </c>
      <c r="R159">
        <f t="shared" si="17"/>
        <v>4</v>
      </c>
      <c r="S159" t="str">
        <f t="shared" si="20"/>
        <v>film &amp; video</v>
      </c>
      <c r="T159" t="str">
        <f t="shared" si="21"/>
        <v>science fiction</v>
      </c>
      <c r="U159" t="str">
        <f t="shared" si="22"/>
        <v>January</v>
      </c>
      <c r="V159" t="str">
        <f t="shared" si="23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8"/>
        <v>41904.07671296296</v>
      </c>
      <c r="L160" s="13">
        <f t="shared" si="19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6"/>
        <v>0</v>
      </c>
      <c r="R160" t="e">
        <f t="shared" si="17"/>
        <v>#DIV/0!</v>
      </c>
      <c r="S160" t="str">
        <f t="shared" si="20"/>
        <v>film &amp; video</v>
      </c>
      <c r="T160" t="str">
        <f t="shared" si="21"/>
        <v>science fiction</v>
      </c>
      <c r="U160" t="str">
        <f t="shared" si="22"/>
        <v>September</v>
      </c>
      <c r="V160" t="str">
        <f t="shared" si="23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8"/>
        <v>42514.434548611112</v>
      </c>
      <c r="L161" s="13">
        <f t="shared" si="1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6"/>
        <v>2.0000000000000002E-5</v>
      </c>
      <c r="R161">
        <f t="shared" si="17"/>
        <v>10</v>
      </c>
      <c r="S161" t="str">
        <f t="shared" si="20"/>
        <v>film &amp; video</v>
      </c>
      <c r="T161" t="str">
        <f t="shared" si="21"/>
        <v>science fiction</v>
      </c>
      <c r="U161" t="str">
        <f t="shared" si="22"/>
        <v>May</v>
      </c>
      <c r="V161" t="str">
        <f t="shared" si="23"/>
        <v>2016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8"/>
        <v>42171.913090277783</v>
      </c>
      <c r="L162" s="13">
        <f t="shared" si="1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6"/>
        <v>0</v>
      </c>
      <c r="R162" t="e">
        <f t="shared" si="17"/>
        <v>#DIV/0!</v>
      </c>
      <c r="S162" t="str">
        <f t="shared" si="20"/>
        <v>film &amp; video</v>
      </c>
      <c r="T162" t="str">
        <f t="shared" si="21"/>
        <v>drama</v>
      </c>
      <c r="U162" t="str">
        <f t="shared" si="22"/>
        <v>June</v>
      </c>
      <c r="V162" t="str">
        <f t="shared" si="23"/>
        <v>2015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8"/>
        <v>41792.687442129631</v>
      </c>
      <c r="L163" s="13">
        <f t="shared" si="1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6"/>
        <v>1E-4</v>
      </c>
      <c r="R163">
        <f t="shared" si="17"/>
        <v>5</v>
      </c>
      <c r="S163" t="str">
        <f t="shared" si="20"/>
        <v>film &amp; video</v>
      </c>
      <c r="T163" t="str">
        <f t="shared" si="21"/>
        <v>drama</v>
      </c>
      <c r="U163" t="str">
        <f t="shared" si="22"/>
        <v>June</v>
      </c>
      <c r="V163" t="str">
        <f t="shared" si="23"/>
        <v>2014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8"/>
        <v>41835.126805555556</v>
      </c>
      <c r="L164" s="13">
        <f t="shared" si="1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6"/>
        <v>0.15535714285714286</v>
      </c>
      <c r="R164">
        <f t="shared" si="17"/>
        <v>43.5</v>
      </c>
      <c r="S164" t="str">
        <f t="shared" si="20"/>
        <v>film &amp; video</v>
      </c>
      <c r="T164" t="str">
        <f t="shared" si="21"/>
        <v>drama</v>
      </c>
      <c r="U164" t="str">
        <f t="shared" si="22"/>
        <v>July</v>
      </c>
      <c r="V164" t="str">
        <f t="shared" si="23"/>
        <v>2014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8"/>
        <v>42243.961273148147</v>
      </c>
      <c r="L165" s="13">
        <f t="shared" si="19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6"/>
        <v>0</v>
      </c>
      <c r="R165" t="e">
        <f t="shared" si="17"/>
        <v>#DIV/0!</v>
      </c>
      <c r="S165" t="str">
        <f t="shared" si="20"/>
        <v>film &amp; video</v>
      </c>
      <c r="T165" t="str">
        <f t="shared" si="21"/>
        <v>drama</v>
      </c>
      <c r="U165" t="str">
        <f t="shared" si="22"/>
        <v>August</v>
      </c>
      <c r="V165" t="str">
        <f t="shared" si="23"/>
        <v>2015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8"/>
        <v>41841.762743055559</v>
      </c>
      <c r="L166" s="13">
        <f t="shared" si="1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6"/>
        <v>5.3333333333333332E-3</v>
      </c>
      <c r="R166">
        <f t="shared" si="17"/>
        <v>91.428571428571431</v>
      </c>
      <c r="S166" t="str">
        <f t="shared" si="20"/>
        <v>film &amp; video</v>
      </c>
      <c r="T166" t="str">
        <f t="shared" si="21"/>
        <v>drama</v>
      </c>
      <c r="U166" t="str">
        <f t="shared" si="22"/>
        <v>July</v>
      </c>
      <c r="V166" t="str">
        <f t="shared" si="23"/>
        <v>2014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8"/>
        <v>42351.658842592587</v>
      </c>
      <c r="L167" s="13">
        <f t="shared" si="1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6"/>
        <v>0</v>
      </c>
      <c r="R167" t="e">
        <f t="shared" si="17"/>
        <v>#DIV/0!</v>
      </c>
      <c r="S167" t="str">
        <f t="shared" si="20"/>
        <v>film &amp; video</v>
      </c>
      <c r="T167" t="str">
        <f t="shared" si="21"/>
        <v>drama</v>
      </c>
      <c r="U167" t="str">
        <f t="shared" si="22"/>
        <v>December</v>
      </c>
      <c r="V167" t="str">
        <f t="shared" si="23"/>
        <v>2016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8"/>
        <v>42721.075949074075</v>
      </c>
      <c r="L168" s="13">
        <f t="shared" si="1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6"/>
        <v>0.6</v>
      </c>
      <c r="R168">
        <f t="shared" si="17"/>
        <v>3000</v>
      </c>
      <c r="S168" t="str">
        <f t="shared" si="20"/>
        <v>film &amp; video</v>
      </c>
      <c r="T168" t="str">
        <f t="shared" si="21"/>
        <v>drama</v>
      </c>
      <c r="U168" t="str">
        <f t="shared" si="22"/>
        <v>December</v>
      </c>
      <c r="V168" t="str">
        <f t="shared" si="23"/>
        <v>2017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8"/>
        <v>42160.927488425921</v>
      </c>
      <c r="L169" s="13">
        <f t="shared" si="1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6"/>
        <v>1E-4</v>
      </c>
      <c r="R169">
        <f t="shared" si="17"/>
        <v>5.5</v>
      </c>
      <c r="S169" t="str">
        <f t="shared" si="20"/>
        <v>film &amp; video</v>
      </c>
      <c r="T169" t="str">
        <f t="shared" si="21"/>
        <v>drama</v>
      </c>
      <c r="U169" t="str">
        <f t="shared" si="22"/>
        <v>June</v>
      </c>
      <c r="V169" t="str">
        <f t="shared" si="23"/>
        <v>2015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8"/>
        <v>42052.83530092593</v>
      </c>
      <c r="L170" s="13">
        <f t="shared" si="1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6"/>
        <v>4.0625000000000001E-2</v>
      </c>
      <c r="R170">
        <f t="shared" si="17"/>
        <v>108.33333333333333</v>
      </c>
      <c r="S170" t="str">
        <f t="shared" si="20"/>
        <v>film &amp; video</v>
      </c>
      <c r="T170" t="str">
        <f t="shared" si="21"/>
        <v>drama</v>
      </c>
      <c r="U170" t="str">
        <f t="shared" si="22"/>
        <v>February</v>
      </c>
      <c r="V170" t="str">
        <f t="shared" si="23"/>
        <v>2015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8"/>
        <v>41900.505312499998</v>
      </c>
      <c r="L171" s="13">
        <f t="shared" si="1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6"/>
        <v>0.224</v>
      </c>
      <c r="R171">
        <f t="shared" si="17"/>
        <v>56</v>
      </c>
      <c r="S171" t="str">
        <f t="shared" si="20"/>
        <v>film &amp; video</v>
      </c>
      <c r="T171" t="str">
        <f t="shared" si="21"/>
        <v>drama</v>
      </c>
      <c r="U171" t="str">
        <f t="shared" si="22"/>
        <v>September</v>
      </c>
      <c r="V171" t="str">
        <f t="shared" si="23"/>
        <v>2014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8"/>
        <v>42216.977812500001</v>
      </c>
      <c r="L172" s="13">
        <f t="shared" si="1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6"/>
        <v>3.2500000000000001E-2</v>
      </c>
      <c r="R172">
        <f t="shared" si="17"/>
        <v>32.5</v>
      </c>
      <c r="S172" t="str">
        <f t="shared" si="20"/>
        <v>film &amp; video</v>
      </c>
      <c r="T172" t="str">
        <f t="shared" si="21"/>
        <v>drama</v>
      </c>
      <c r="U172" t="str">
        <f t="shared" si="22"/>
        <v>July</v>
      </c>
      <c r="V172" t="str">
        <f t="shared" si="23"/>
        <v>2015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8"/>
        <v>42534.180717592593</v>
      </c>
      <c r="L173" s="13">
        <f t="shared" si="1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6"/>
        <v>2.0000000000000002E-5</v>
      </c>
      <c r="R173">
        <f t="shared" si="17"/>
        <v>1</v>
      </c>
      <c r="S173" t="str">
        <f t="shared" si="20"/>
        <v>film &amp; video</v>
      </c>
      <c r="T173" t="str">
        <f t="shared" si="21"/>
        <v>drama</v>
      </c>
      <c r="U173" t="str">
        <f t="shared" si="22"/>
        <v>June</v>
      </c>
      <c r="V173" t="str">
        <f t="shared" si="23"/>
        <v>2016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8"/>
        <v>42047.394942129627</v>
      </c>
      <c r="L174" s="13">
        <f t="shared" si="1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8">
        <f t="shared" si="16"/>
        <v>0</v>
      </c>
      <c r="R174" t="e">
        <f t="shared" si="17"/>
        <v>#DIV/0!</v>
      </c>
      <c r="S174" t="str">
        <f t="shared" si="20"/>
        <v>film &amp; video</v>
      </c>
      <c r="T174" t="str">
        <f t="shared" si="21"/>
        <v>drama</v>
      </c>
      <c r="U174" t="str">
        <f t="shared" si="22"/>
        <v>February</v>
      </c>
      <c r="V174" t="str">
        <f t="shared" si="23"/>
        <v>2015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8"/>
        <v>42033.573009259257</v>
      </c>
      <c r="L175" s="13">
        <f t="shared" si="1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6"/>
        <v>0</v>
      </c>
      <c r="R175" t="e">
        <f t="shared" si="17"/>
        <v>#DIV/0!</v>
      </c>
      <c r="S175" t="str">
        <f t="shared" si="20"/>
        <v>film &amp; video</v>
      </c>
      <c r="T175" t="str">
        <f t="shared" si="21"/>
        <v>drama</v>
      </c>
      <c r="U175" t="str">
        <f t="shared" si="22"/>
        <v>January</v>
      </c>
      <c r="V175" t="str">
        <f t="shared" si="23"/>
        <v>2015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8"/>
        <v>42072.758981481486</v>
      </c>
      <c r="L176" s="13">
        <f t="shared" si="1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6"/>
        <v>0</v>
      </c>
      <c r="R176" t="e">
        <f t="shared" si="17"/>
        <v>#DIV/0!</v>
      </c>
      <c r="S176" t="str">
        <f t="shared" si="20"/>
        <v>film &amp; video</v>
      </c>
      <c r="T176" t="str">
        <f t="shared" si="21"/>
        <v>drama</v>
      </c>
      <c r="U176" t="str">
        <f t="shared" si="22"/>
        <v>March</v>
      </c>
      <c r="V176" t="str">
        <f t="shared" si="23"/>
        <v>2015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8"/>
        <v>41855.777905092589</v>
      </c>
      <c r="L177" s="13">
        <f t="shared" si="1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6"/>
        <v>6.4850000000000005E-2</v>
      </c>
      <c r="R177">
        <f t="shared" si="17"/>
        <v>49.884615384615387</v>
      </c>
      <c r="S177" t="str">
        <f t="shared" si="20"/>
        <v>film &amp; video</v>
      </c>
      <c r="T177" t="str">
        <f t="shared" si="21"/>
        <v>drama</v>
      </c>
      <c r="U177" t="str">
        <f t="shared" si="22"/>
        <v>August</v>
      </c>
      <c r="V177" t="str">
        <f t="shared" si="23"/>
        <v>2014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8"/>
        <v>42191.824062500003</v>
      </c>
      <c r="L178" s="13">
        <f t="shared" si="1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6"/>
        <v>0</v>
      </c>
      <c r="R178" t="e">
        <f t="shared" si="17"/>
        <v>#DIV/0!</v>
      </c>
      <c r="S178" t="str">
        <f t="shared" si="20"/>
        <v>film &amp; video</v>
      </c>
      <c r="T178" t="str">
        <f t="shared" si="21"/>
        <v>drama</v>
      </c>
      <c r="U178" t="str">
        <f t="shared" si="22"/>
        <v>July</v>
      </c>
      <c r="V178" t="str">
        <f t="shared" si="23"/>
        <v>2015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8"/>
        <v>42070.047754629632</v>
      </c>
      <c r="L179" s="13">
        <f t="shared" si="19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6"/>
        <v>0.4</v>
      </c>
      <c r="R179">
        <f t="shared" si="17"/>
        <v>25.714285714285715</v>
      </c>
      <c r="S179" t="str">
        <f t="shared" si="20"/>
        <v>film &amp; video</v>
      </c>
      <c r="T179" t="str">
        <f t="shared" si="21"/>
        <v>drama</v>
      </c>
      <c r="U179" t="str">
        <f t="shared" si="22"/>
        <v>March</v>
      </c>
      <c r="V179" t="str">
        <f t="shared" si="23"/>
        <v>2015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8"/>
        <v>42304.955381944441</v>
      </c>
      <c r="L180" s="13">
        <f t="shared" si="1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6"/>
        <v>0</v>
      </c>
      <c r="R180" t="e">
        <f t="shared" si="17"/>
        <v>#DIV/0!</v>
      </c>
      <c r="S180" t="str">
        <f t="shared" si="20"/>
        <v>film &amp; video</v>
      </c>
      <c r="T180" t="str">
        <f t="shared" si="21"/>
        <v>drama</v>
      </c>
      <c r="U180" t="str">
        <f t="shared" si="22"/>
        <v>October</v>
      </c>
      <c r="V180" t="str">
        <f t="shared" si="23"/>
        <v>2015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8"/>
        <v>42403.080497685187</v>
      </c>
      <c r="L181" s="13">
        <f t="shared" si="1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6"/>
        <v>0.2</v>
      </c>
      <c r="R181">
        <f t="shared" si="17"/>
        <v>100</v>
      </c>
      <c r="S181" t="str">
        <f t="shared" si="20"/>
        <v>film &amp; video</v>
      </c>
      <c r="T181" t="str">
        <f t="shared" si="21"/>
        <v>drama</v>
      </c>
      <c r="U181" t="str">
        <f t="shared" si="22"/>
        <v>February</v>
      </c>
      <c r="V181" t="str">
        <f t="shared" si="23"/>
        <v>2016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8"/>
        <v>42067.991238425922</v>
      </c>
      <c r="L182" s="13">
        <f t="shared" si="1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6"/>
        <v>0.33416666666666667</v>
      </c>
      <c r="R182">
        <f t="shared" si="17"/>
        <v>30.846153846153847</v>
      </c>
      <c r="S182" t="str">
        <f t="shared" si="20"/>
        <v>film &amp; video</v>
      </c>
      <c r="T182" t="str">
        <f t="shared" si="21"/>
        <v>drama</v>
      </c>
      <c r="U182" t="str">
        <f t="shared" si="22"/>
        <v>March</v>
      </c>
      <c r="V182" t="str">
        <f t="shared" si="23"/>
        <v>2015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8"/>
        <v>42147.741840277777</v>
      </c>
      <c r="L183" s="13">
        <f t="shared" si="1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6"/>
        <v>0.21092608822670172</v>
      </c>
      <c r="R183">
        <f t="shared" si="17"/>
        <v>180.5</v>
      </c>
      <c r="S183" t="str">
        <f t="shared" si="20"/>
        <v>film &amp; video</v>
      </c>
      <c r="T183" t="str">
        <f t="shared" si="21"/>
        <v>drama</v>
      </c>
      <c r="U183" t="str">
        <f t="shared" si="22"/>
        <v>May</v>
      </c>
      <c r="V183" t="str">
        <f t="shared" si="23"/>
        <v>2015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8"/>
        <v>42712.011944444443</v>
      </c>
      <c r="L184" s="13">
        <f t="shared" si="1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6"/>
        <v>0</v>
      </c>
      <c r="R184" t="e">
        <f t="shared" si="17"/>
        <v>#DIV/0!</v>
      </c>
      <c r="S184" t="str">
        <f t="shared" si="20"/>
        <v>film &amp; video</v>
      </c>
      <c r="T184" t="str">
        <f t="shared" si="21"/>
        <v>drama</v>
      </c>
      <c r="U184" t="str">
        <f t="shared" si="22"/>
        <v>December</v>
      </c>
      <c r="V184" t="str">
        <f t="shared" si="23"/>
        <v>2017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8"/>
        <v>41939.810300925928</v>
      </c>
      <c r="L185" s="13">
        <f t="shared" si="1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6"/>
        <v>0.35855999999999999</v>
      </c>
      <c r="R185">
        <f t="shared" si="17"/>
        <v>373.5</v>
      </c>
      <c r="S185" t="str">
        <f t="shared" si="20"/>
        <v>film &amp; video</v>
      </c>
      <c r="T185" t="str">
        <f t="shared" si="21"/>
        <v>drama</v>
      </c>
      <c r="U185" t="str">
        <f t="shared" si="22"/>
        <v>October</v>
      </c>
      <c r="V185" t="str">
        <f t="shared" si="23"/>
        <v>2014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8"/>
        <v>41825.791226851856</v>
      </c>
      <c r="L186" s="13">
        <f t="shared" si="1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6"/>
        <v>3.4000000000000002E-2</v>
      </c>
      <c r="R186">
        <f t="shared" si="17"/>
        <v>25.5</v>
      </c>
      <c r="S186" t="str">
        <f t="shared" si="20"/>
        <v>film &amp; video</v>
      </c>
      <c r="T186" t="str">
        <f t="shared" si="21"/>
        <v>drama</v>
      </c>
      <c r="U186" t="str">
        <f t="shared" si="22"/>
        <v>July</v>
      </c>
      <c r="V186" t="str">
        <f t="shared" si="23"/>
        <v>2014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8"/>
        <v>42570.91133101852</v>
      </c>
      <c r="L187" s="13">
        <f t="shared" si="1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6"/>
        <v>5.5E-2</v>
      </c>
      <c r="R187">
        <f t="shared" si="17"/>
        <v>220</v>
      </c>
      <c r="S187" t="str">
        <f t="shared" si="20"/>
        <v>film &amp; video</v>
      </c>
      <c r="T187" t="str">
        <f t="shared" si="21"/>
        <v>drama</v>
      </c>
      <c r="U187" t="str">
        <f t="shared" si="22"/>
        <v>July</v>
      </c>
      <c r="V187" t="str">
        <f t="shared" si="23"/>
        <v>2016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8"/>
        <v>42767.812893518523</v>
      </c>
      <c r="L188" s="13">
        <f t="shared" si="1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6"/>
        <v>0</v>
      </c>
      <c r="R188" t="e">
        <f t="shared" si="17"/>
        <v>#DIV/0!</v>
      </c>
      <c r="S188" t="str">
        <f t="shared" si="20"/>
        <v>film &amp; video</v>
      </c>
      <c r="T188" t="str">
        <f t="shared" si="21"/>
        <v>drama</v>
      </c>
      <c r="U188" t="str">
        <f t="shared" si="22"/>
        <v>February</v>
      </c>
      <c r="V188" t="str">
        <f t="shared" si="23"/>
        <v>2017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8"/>
        <v>42182.234456018516</v>
      </c>
      <c r="L189" s="13">
        <f t="shared" si="1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6"/>
        <v>0.16</v>
      </c>
      <c r="R189">
        <f t="shared" si="17"/>
        <v>160</v>
      </c>
      <c r="S189" t="str">
        <f t="shared" si="20"/>
        <v>film &amp; video</v>
      </c>
      <c r="T189" t="str">
        <f t="shared" si="21"/>
        <v>drama</v>
      </c>
      <c r="U189" t="str">
        <f t="shared" si="22"/>
        <v>June</v>
      </c>
      <c r="V189" t="str">
        <f t="shared" si="23"/>
        <v>2015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8"/>
        <v>41857.18304398148</v>
      </c>
      <c r="L190" s="13">
        <f t="shared" si="19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6"/>
        <v>0</v>
      </c>
      <c r="R190" t="e">
        <f t="shared" si="17"/>
        <v>#DIV/0!</v>
      </c>
      <c r="S190" t="str">
        <f t="shared" si="20"/>
        <v>film &amp; video</v>
      </c>
      <c r="T190" t="str">
        <f t="shared" si="21"/>
        <v>drama</v>
      </c>
      <c r="U190" t="str">
        <f t="shared" si="22"/>
        <v>August</v>
      </c>
      <c r="V190" t="str">
        <f t="shared" si="23"/>
        <v>2014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8"/>
        <v>42556.690706018519</v>
      </c>
      <c r="L191" s="13">
        <f t="shared" si="1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6"/>
        <v>6.8999999999999997E-4</v>
      </c>
      <c r="R191">
        <f t="shared" si="17"/>
        <v>69</v>
      </c>
      <c r="S191" t="str">
        <f t="shared" si="20"/>
        <v>film &amp; video</v>
      </c>
      <c r="T191" t="str">
        <f t="shared" si="21"/>
        <v>drama</v>
      </c>
      <c r="U191" t="str">
        <f t="shared" si="22"/>
        <v>July</v>
      </c>
      <c r="V191" t="str">
        <f t="shared" si="23"/>
        <v>2016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8"/>
        <v>42527.650995370372</v>
      </c>
      <c r="L192" s="13">
        <f t="shared" si="1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6"/>
        <v>4.1666666666666666E-3</v>
      </c>
      <c r="R192">
        <f t="shared" si="17"/>
        <v>50</v>
      </c>
      <c r="S192" t="str">
        <f t="shared" si="20"/>
        <v>film &amp; video</v>
      </c>
      <c r="T192" t="str">
        <f t="shared" si="21"/>
        <v>drama</v>
      </c>
      <c r="U192" t="str">
        <f t="shared" si="22"/>
        <v>June</v>
      </c>
      <c r="V192" t="str">
        <f t="shared" si="23"/>
        <v>2016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8"/>
        <v>42239.441412037035</v>
      </c>
      <c r="L193" s="13">
        <f t="shared" si="1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6"/>
        <v>0.05</v>
      </c>
      <c r="R193">
        <f t="shared" si="17"/>
        <v>83.333333333333329</v>
      </c>
      <c r="S193" t="str">
        <f t="shared" si="20"/>
        <v>film &amp; video</v>
      </c>
      <c r="T193" t="str">
        <f t="shared" si="21"/>
        <v>drama</v>
      </c>
      <c r="U193" t="str">
        <f t="shared" si="22"/>
        <v>August</v>
      </c>
      <c r="V193" t="str">
        <f t="shared" si="23"/>
        <v>2015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8"/>
        <v>41899.792037037041</v>
      </c>
      <c r="L194" s="13">
        <f t="shared" si="1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24">E194/D194</f>
        <v>1.7E-5</v>
      </c>
      <c r="R194">
        <f t="shared" ref="R194:R257" si="25">E194/N194</f>
        <v>5.666666666666667</v>
      </c>
      <c r="S194" t="str">
        <f t="shared" si="20"/>
        <v>film &amp; video</v>
      </c>
      <c r="T194" t="str">
        <f t="shared" si="21"/>
        <v>drama</v>
      </c>
      <c r="U194" t="str">
        <f t="shared" si="22"/>
        <v>September</v>
      </c>
      <c r="V194" t="str">
        <f t="shared" si="23"/>
        <v>2014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26">(((J195/60)/60)/24)+DATE(1970,1,1)</f>
        <v>41911.934791666667</v>
      </c>
      <c r="L195" s="13">
        <f t="shared" ref="L195:L258" si="27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si="24"/>
        <v>0</v>
      </c>
      <c r="R195" t="e">
        <f t="shared" si="25"/>
        <v>#DIV/0!</v>
      </c>
      <c r="S195" t="str">
        <f t="shared" ref="S195:S258" si="28">LEFT(P195,FIND("/",P195)-1)</f>
        <v>film &amp; video</v>
      </c>
      <c r="T195" t="str">
        <f t="shared" ref="T195:T258" si="29">RIGHT(P195,LEN(P195)-FIND("/",P195))</f>
        <v>drama</v>
      </c>
      <c r="U195" t="str">
        <f t="shared" ref="U195:U258" si="30">TEXT(K195,"mmmm")</f>
        <v>September</v>
      </c>
      <c r="V195" t="str">
        <f t="shared" ref="V195:V258" si="31">TEXT(L195,"YYYY")</f>
        <v>2014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26"/>
        <v>42375.996886574074</v>
      </c>
      <c r="L196" s="13">
        <f t="shared" si="27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4"/>
        <v>1.1999999999999999E-3</v>
      </c>
      <c r="R196">
        <f t="shared" si="25"/>
        <v>1</v>
      </c>
      <c r="S196" t="str">
        <f t="shared" si="28"/>
        <v>film &amp; video</v>
      </c>
      <c r="T196" t="str">
        <f t="shared" si="29"/>
        <v>drama</v>
      </c>
      <c r="U196" t="str">
        <f t="shared" si="30"/>
        <v>January</v>
      </c>
      <c r="V196" t="str">
        <f t="shared" si="31"/>
        <v>2016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26"/>
        <v>42135.67050925926</v>
      </c>
      <c r="L197" s="13">
        <f t="shared" si="27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4"/>
        <v>0</v>
      </c>
      <c r="R197" t="e">
        <f t="shared" si="25"/>
        <v>#DIV/0!</v>
      </c>
      <c r="S197" t="str">
        <f t="shared" si="28"/>
        <v>film &amp; video</v>
      </c>
      <c r="T197" t="str">
        <f t="shared" si="29"/>
        <v>drama</v>
      </c>
      <c r="U197" t="str">
        <f t="shared" si="30"/>
        <v>May</v>
      </c>
      <c r="V197" t="str">
        <f t="shared" si="31"/>
        <v>2015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26"/>
        <v>42259.542800925927</v>
      </c>
      <c r="L198" s="13">
        <f t="shared" si="27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4"/>
        <v>0.41857142857142859</v>
      </c>
      <c r="R198">
        <f t="shared" si="25"/>
        <v>77.10526315789474</v>
      </c>
      <c r="S198" t="str">
        <f t="shared" si="28"/>
        <v>film &amp; video</v>
      </c>
      <c r="T198" t="str">
        <f t="shared" si="29"/>
        <v>drama</v>
      </c>
      <c r="U198" t="str">
        <f t="shared" si="30"/>
        <v>September</v>
      </c>
      <c r="V198" t="str">
        <f t="shared" si="31"/>
        <v>2015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26"/>
        <v>42741.848379629635</v>
      </c>
      <c r="L199" s="13">
        <f t="shared" si="27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4"/>
        <v>0.1048</v>
      </c>
      <c r="R199">
        <f t="shared" si="25"/>
        <v>32.75</v>
      </c>
      <c r="S199" t="str">
        <f t="shared" si="28"/>
        <v>film &amp; video</v>
      </c>
      <c r="T199" t="str">
        <f t="shared" si="29"/>
        <v>drama</v>
      </c>
      <c r="U199" t="str">
        <f t="shared" si="30"/>
        <v>January</v>
      </c>
      <c r="V199" t="str">
        <f t="shared" si="31"/>
        <v>2017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26"/>
        <v>41887.383356481485</v>
      </c>
      <c r="L200" s="13">
        <f t="shared" si="27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4"/>
        <v>1.116E-2</v>
      </c>
      <c r="R200">
        <f t="shared" si="25"/>
        <v>46.5</v>
      </c>
      <c r="S200" t="str">
        <f t="shared" si="28"/>
        <v>film &amp; video</v>
      </c>
      <c r="T200" t="str">
        <f t="shared" si="29"/>
        <v>drama</v>
      </c>
      <c r="U200" t="str">
        <f t="shared" si="30"/>
        <v>September</v>
      </c>
      <c r="V200" t="str">
        <f t="shared" si="31"/>
        <v>2014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26"/>
        <v>42584.123865740738</v>
      </c>
      <c r="L201" s="13">
        <f t="shared" si="27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4"/>
        <v>0</v>
      </c>
      <c r="R201" t="e">
        <f t="shared" si="25"/>
        <v>#DIV/0!</v>
      </c>
      <c r="S201" t="str">
        <f t="shared" si="28"/>
        <v>film &amp; video</v>
      </c>
      <c r="T201" t="str">
        <f t="shared" si="29"/>
        <v>drama</v>
      </c>
      <c r="U201" t="str">
        <f t="shared" si="30"/>
        <v>August</v>
      </c>
      <c r="V201" t="str">
        <f t="shared" si="31"/>
        <v>2016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26"/>
        <v>41867.083368055559</v>
      </c>
      <c r="L202" s="13">
        <f t="shared" si="27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4"/>
        <v>0.26192500000000002</v>
      </c>
      <c r="R202">
        <f t="shared" si="25"/>
        <v>87.308333333333337</v>
      </c>
      <c r="S202" t="str">
        <f t="shared" si="28"/>
        <v>film &amp; video</v>
      </c>
      <c r="T202" t="str">
        <f t="shared" si="29"/>
        <v>drama</v>
      </c>
      <c r="U202" t="str">
        <f t="shared" si="30"/>
        <v>August</v>
      </c>
      <c r="V202" t="str">
        <f t="shared" si="31"/>
        <v>2014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26"/>
        <v>42023.818622685183</v>
      </c>
      <c r="L203" s="13">
        <f t="shared" si="27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4"/>
        <v>0.58461538461538465</v>
      </c>
      <c r="R203">
        <f t="shared" si="25"/>
        <v>54.285714285714285</v>
      </c>
      <c r="S203" t="str">
        <f t="shared" si="28"/>
        <v>film &amp; video</v>
      </c>
      <c r="T203" t="str">
        <f t="shared" si="29"/>
        <v>drama</v>
      </c>
      <c r="U203" t="str">
        <f t="shared" si="30"/>
        <v>January</v>
      </c>
      <c r="V203" t="str">
        <f t="shared" si="31"/>
        <v>2015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26"/>
        <v>42255.927824074075</v>
      </c>
      <c r="L204" s="13">
        <f t="shared" si="27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4"/>
        <v>0</v>
      </c>
      <c r="R204" t="e">
        <f t="shared" si="25"/>
        <v>#DIV/0!</v>
      </c>
      <c r="S204" t="str">
        <f t="shared" si="28"/>
        <v>film &amp; video</v>
      </c>
      <c r="T204" t="str">
        <f t="shared" si="29"/>
        <v>drama</v>
      </c>
      <c r="U204" t="str">
        <f t="shared" si="30"/>
        <v>September</v>
      </c>
      <c r="V204" t="str">
        <f t="shared" si="31"/>
        <v>2015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26"/>
        <v>41973.847962962958</v>
      </c>
      <c r="L205" s="13">
        <f t="shared" si="27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4"/>
        <v>0.2984</v>
      </c>
      <c r="R205">
        <f t="shared" si="25"/>
        <v>93.25</v>
      </c>
      <c r="S205" t="str">
        <f t="shared" si="28"/>
        <v>film &amp; video</v>
      </c>
      <c r="T205" t="str">
        <f t="shared" si="29"/>
        <v>drama</v>
      </c>
      <c r="U205" t="str">
        <f t="shared" si="30"/>
        <v>November</v>
      </c>
      <c r="V205" t="str">
        <f t="shared" si="31"/>
        <v>2015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26"/>
        <v>42556.583368055552</v>
      </c>
      <c r="L206" s="13">
        <f t="shared" si="27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4"/>
        <v>0.50721666666666665</v>
      </c>
      <c r="R206">
        <f t="shared" si="25"/>
        <v>117.68368136117556</v>
      </c>
      <c r="S206" t="str">
        <f t="shared" si="28"/>
        <v>film &amp; video</v>
      </c>
      <c r="T206" t="str">
        <f t="shared" si="29"/>
        <v>drama</v>
      </c>
      <c r="U206" t="str">
        <f t="shared" si="30"/>
        <v>July</v>
      </c>
      <c r="V206" t="str">
        <f t="shared" si="31"/>
        <v>2016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26"/>
        <v>42248.632199074069</v>
      </c>
      <c r="L207" s="13">
        <f t="shared" si="27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4"/>
        <v>0.16250000000000001</v>
      </c>
      <c r="R207">
        <f t="shared" si="25"/>
        <v>76.470588235294116</v>
      </c>
      <c r="S207" t="str">
        <f t="shared" si="28"/>
        <v>film &amp; video</v>
      </c>
      <c r="T207" t="str">
        <f t="shared" si="29"/>
        <v>drama</v>
      </c>
      <c r="U207" t="str">
        <f t="shared" si="30"/>
        <v>September</v>
      </c>
      <c r="V207" t="str">
        <f t="shared" si="31"/>
        <v>2015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26"/>
        <v>42567.004432870366</v>
      </c>
      <c r="L208" s="13">
        <f t="shared" si="27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4"/>
        <v>0</v>
      </c>
      <c r="R208" t="e">
        <f t="shared" si="25"/>
        <v>#DIV/0!</v>
      </c>
      <c r="S208" t="str">
        <f t="shared" si="28"/>
        <v>film &amp; video</v>
      </c>
      <c r="T208" t="str">
        <f t="shared" si="29"/>
        <v>drama</v>
      </c>
      <c r="U208" t="str">
        <f t="shared" si="30"/>
        <v>July</v>
      </c>
      <c r="V208" t="str">
        <f t="shared" si="31"/>
        <v>2016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26"/>
        <v>41978.197199074071</v>
      </c>
      <c r="L209" s="13">
        <f t="shared" si="27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4"/>
        <v>0.15214285714285714</v>
      </c>
      <c r="R209">
        <f t="shared" si="25"/>
        <v>163.84615384615384</v>
      </c>
      <c r="S209" t="str">
        <f t="shared" si="28"/>
        <v>film &amp; video</v>
      </c>
      <c r="T209" t="str">
        <f t="shared" si="29"/>
        <v>drama</v>
      </c>
      <c r="U209" t="str">
        <f t="shared" si="30"/>
        <v>December</v>
      </c>
      <c r="V209" t="str">
        <f t="shared" si="31"/>
        <v>2015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26"/>
        <v>41959.369988425926</v>
      </c>
      <c r="L210" s="13">
        <f t="shared" si="27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4"/>
        <v>0</v>
      </c>
      <c r="R210" t="e">
        <f t="shared" si="25"/>
        <v>#DIV/0!</v>
      </c>
      <c r="S210" t="str">
        <f t="shared" si="28"/>
        <v>film &amp; video</v>
      </c>
      <c r="T210" t="str">
        <f t="shared" si="29"/>
        <v>drama</v>
      </c>
      <c r="U210" t="str">
        <f t="shared" si="30"/>
        <v>November</v>
      </c>
      <c r="V210" t="str">
        <f t="shared" si="31"/>
        <v>2014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26"/>
        <v>42165.922858796301</v>
      </c>
      <c r="L211" s="13">
        <f t="shared" si="27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4"/>
        <v>0</v>
      </c>
      <c r="R211" t="e">
        <f t="shared" si="25"/>
        <v>#DIV/0!</v>
      </c>
      <c r="S211" t="str">
        <f t="shared" si="28"/>
        <v>film &amp; video</v>
      </c>
      <c r="T211" t="str">
        <f t="shared" si="29"/>
        <v>drama</v>
      </c>
      <c r="U211" t="str">
        <f t="shared" si="30"/>
        <v>June</v>
      </c>
      <c r="V211" t="str">
        <f t="shared" si="31"/>
        <v>2015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26"/>
        <v>42249.064722222218</v>
      </c>
      <c r="L212" s="13">
        <f t="shared" si="27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4"/>
        <v>0.2525</v>
      </c>
      <c r="R212">
        <f t="shared" si="25"/>
        <v>91.818181818181813</v>
      </c>
      <c r="S212" t="str">
        <f t="shared" si="28"/>
        <v>film &amp; video</v>
      </c>
      <c r="T212" t="str">
        <f t="shared" si="29"/>
        <v>drama</v>
      </c>
      <c r="U212" t="str">
        <f t="shared" si="30"/>
        <v>September</v>
      </c>
      <c r="V212" t="str">
        <f t="shared" si="31"/>
        <v>2015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26"/>
        <v>42236.159918981488</v>
      </c>
      <c r="L213" s="13">
        <f t="shared" si="27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4"/>
        <v>0.44600000000000001</v>
      </c>
      <c r="R213">
        <f t="shared" si="25"/>
        <v>185.83333333333334</v>
      </c>
      <c r="S213" t="str">
        <f t="shared" si="28"/>
        <v>film &amp; video</v>
      </c>
      <c r="T213" t="str">
        <f t="shared" si="29"/>
        <v>drama</v>
      </c>
      <c r="U213" t="str">
        <f t="shared" si="30"/>
        <v>August</v>
      </c>
      <c r="V213" t="str">
        <f t="shared" si="31"/>
        <v>2015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26"/>
        <v>42416.881018518514</v>
      </c>
      <c r="L214" s="13">
        <f t="shared" si="27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4"/>
        <v>1.5873015873015873E-4</v>
      </c>
      <c r="R214">
        <f t="shared" si="25"/>
        <v>1</v>
      </c>
      <c r="S214" t="str">
        <f t="shared" si="28"/>
        <v>film &amp; video</v>
      </c>
      <c r="T214" t="str">
        <f t="shared" si="29"/>
        <v>drama</v>
      </c>
      <c r="U214" t="str">
        <f t="shared" si="30"/>
        <v>February</v>
      </c>
      <c r="V214" t="str">
        <f t="shared" si="31"/>
        <v>2016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26"/>
        <v>42202.594293981485</v>
      </c>
      <c r="L215" s="13">
        <f t="shared" si="27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4"/>
        <v>4.0000000000000002E-4</v>
      </c>
      <c r="R215">
        <f t="shared" si="25"/>
        <v>20</v>
      </c>
      <c r="S215" t="str">
        <f t="shared" si="28"/>
        <v>film &amp; video</v>
      </c>
      <c r="T215" t="str">
        <f t="shared" si="29"/>
        <v>drama</v>
      </c>
      <c r="U215" t="str">
        <f t="shared" si="30"/>
        <v>July</v>
      </c>
      <c r="V215" t="str">
        <f t="shared" si="31"/>
        <v>2015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26"/>
        <v>42009.64061342593</v>
      </c>
      <c r="L216" s="13">
        <f t="shared" si="27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4"/>
        <v>8.0000000000000007E-5</v>
      </c>
      <c r="R216">
        <f t="shared" si="25"/>
        <v>1</v>
      </c>
      <c r="S216" t="str">
        <f t="shared" si="28"/>
        <v>film &amp; video</v>
      </c>
      <c r="T216" t="str">
        <f t="shared" si="29"/>
        <v>drama</v>
      </c>
      <c r="U216" t="str">
        <f t="shared" si="30"/>
        <v>January</v>
      </c>
      <c r="V216" t="str">
        <f t="shared" si="31"/>
        <v>2015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26"/>
        <v>42375.230115740742</v>
      </c>
      <c r="L217" s="13">
        <f t="shared" si="27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4"/>
        <v>2.2727272727272726E-3</v>
      </c>
      <c r="R217">
        <f t="shared" si="25"/>
        <v>10</v>
      </c>
      <c r="S217" t="str">
        <f t="shared" si="28"/>
        <v>film &amp; video</v>
      </c>
      <c r="T217" t="str">
        <f t="shared" si="29"/>
        <v>drama</v>
      </c>
      <c r="U217" t="str">
        <f t="shared" si="30"/>
        <v>January</v>
      </c>
      <c r="V217" t="str">
        <f t="shared" si="31"/>
        <v>2016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26"/>
        <v>42066.958761574075</v>
      </c>
      <c r="L218" s="13">
        <f t="shared" si="27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4"/>
        <v>0.55698440000000005</v>
      </c>
      <c r="R218">
        <f t="shared" si="25"/>
        <v>331.53833333333336</v>
      </c>
      <c r="S218" t="str">
        <f t="shared" si="28"/>
        <v>film &amp; video</v>
      </c>
      <c r="T218" t="str">
        <f t="shared" si="29"/>
        <v>drama</v>
      </c>
      <c r="U218" t="str">
        <f t="shared" si="30"/>
        <v>March</v>
      </c>
      <c r="V218" t="str">
        <f t="shared" si="31"/>
        <v>2015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26"/>
        <v>41970.64061342593</v>
      </c>
      <c r="L219" s="13">
        <f t="shared" si="27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4"/>
        <v>0.11942999999999999</v>
      </c>
      <c r="R219">
        <f t="shared" si="25"/>
        <v>314.28947368421052</v>
      </c>
      <c r="S219" t="str">
        <f t="shared" si="28"/>
        <v>film &amp; video</v>
      </c>
      <c r="T219" t="str">
        <f t="shared" si="29"/>
        <v>drama</v>
      </c>
      <c r="U219" t="str">
        <f t="shared" si="30"/>
        <v>November</v>
      </c>
      <c r="V219" t="str">
        <f t="shared" si="31"/>
        <v>2014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26"/>
        <v>42079.628344907411</v>
      </c>
      <c r="L220" s="13">
        <f t="shared" si="27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4"/>
        <v>0.02</v>
      </c>
      <c r="R220">
        <f t="shared" si="25"/>
        <v>100</v>
      </c>
      <c r="S220" t="str">
        <f t="shared" si="28"/>
        <v>film &amp; video</v>
      </c>
      <c r="T220" t="str">
        <f t="shared" si="29"/>
        <v>drama</v>
      </c>
      <c r="U220" t="str">
        <f t="shared" si="30"/>
        <v>March</v>
      </c>
      <c r="V220" t="str">
        <f t="shared" si="31"/>
        <v>2015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26"/>
        <v>42429.326678240745</v>
      </c>
      <c r="L221" s="13">
        <f t="shared" si="27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4"/>
        <v>0.17630000000000001</v>
      </c>
      <c r="R221">
        <f t="shared" si="25"/>
        <v>115.98684210526316</v>
      </c>
      <c r="S221" t="str">
        <f t="shared" si="28"/>
        <v>film &amp; video</v>
      </c>
      <c r="T221" t="str">
        <f t="shared" si="29"/>
        <v>drama</v>
      </c>
      <c r="U221" t="str">
        <f t="shared" si="30"/>
        <v>February</v>
      </c>
      <c r="V221" t="str">
        <f t="shared" si="31"/>
        <v>2016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26"/>
        <v>42195.643865740742</v>
      </c>
      <c r="L222" s="13">
        <f t="shared" si="27"/>
        <v>42236.837499999994</v>
      </c>
      <c r="M222" t="b">
        <v>0</v>
      </c>
      <c r="N222">
        <v>3</v>
      </c>
      <c r="O222" t="b">
        <v>0</v>
      </c>
      <c r="P222" t="s">
        <v>8268</v>
      </c>
      <c r="Q222" s="8">
        <f t="shared" si="24"/>
        <v>7.1999999999999998E-3</v>
      </c>
      <c r="R222">
        <f t="shared" si="25"/>
        <v>120</v>
      </c>
      <c r="S222" t="str">
        <f t="shared" si="28"/>
        <v>film &amp; video</v>
      </c>
      <c r="T222" t="str">
        <f t="shared" si="29"/>
        <v>drama</v>
      </c>
      <c r="U222" t="str">
        <f t="shared" si="30"/>
        <v>July</v>
      </c>
      <c r="V222" t="str">
        <f t="shared" si="31"/>
        <v>2015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26"/>
        <v>42031.837546296301</v>
      </c>
      <c r="L223" s="13">
        <f t="shared" si="27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4"/>
        <v>0</v>
      </c>
      <c r="R223" t="e">
        <f t="shared" si="25"/>
        <v>#DIV/0!</v>
      </c>
      <c r="S223" t="str">
        <f t="shared" si="28"/>
        <v>film &amp; video</v>
      </c>
      <c r="T223" t="str">
        <f t="shared" si="29"/>
        <v>drama</v>
      </c>
      <c r="U223" t="str">
        <f t="shared" si="30"/>
        <v>January</v>
      </c>
      <c r="V223" t="str">
        <f t="shared" si="31"/>
        <v>2015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26"/>
        <v>42031.769884259258</v>
      </c>
      <c r="L224" s="13">
        <f t="shared" si="27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4"/>
        <v>0.13</v>
      </c>
      <c r="R224">
        <f t="shared" si="25"/>
        <v>65</v>
      </c>
      <c r="S224" t="str">
        <f t="shared" si="28"/>
        <v>film &amp; video</v>
      </c>
      <c r="T224" t="str">
        <f t="shared" si="29"/>
        <v>drama</v>
      </c>
      <c r="U224" t="str">
        <f t="shared" si="30"/>
        <v>January</v>
      </c>
      <c r="V224" t="str">
        <f t="shared" si="31"/>
        <v>2015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26"/>
        <v>42482.048032407409</v>
      </c>
      <c r="L225" s="13">
        <f t="shared" si="27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4"/>
        <v>0</v>
      </c>
      <c r="R225" t="e">
        <f t="shared" si="25"/>
        <v>#DIV/0!</v>
      </c>
      <c r="S225" t="str">
        <f t="shared" si="28"/>
        <v>film &amp; video</v>
      </c>
      <c r="T225" t="str">
        <f t="shared" si="29"/>
        <v>drama</v>
      </c>
      <c r="U225" t="str">
        <f t="shared" si="30"/>
        <v>April</v>
      </c>
      <c r="V225" t="str">
        <f t="shared" si="31"/>
        <v>2016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26"/>
        <v>42135.235254629632</v>
      </c>
      <c r="L226" s="13">
        <f t="shared" si="27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4"/>
        <v>0</v>
      </c>
      <c r="R226" t="e">
        <f t="shared" si="25"/>
        <v>#DIV/0!</v>
      </c>
      <c r="S226" t="str">
        <f t="shared" si="28"/>
        <v>film &amp; video</v>
      </c>
      <c r="T226" t="str">
        <f t="shared" si="29"/>
        <v>drama</v>
      </c>
      <c r="U226" t="str">
        <f t="shared" si="30"/>
        <v>May</v>
      </c>
      <c r="V226" t="str">
        <f t="shared" si="31"/>
        <v>2015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26"/>
        <v>42438.961273148147</v>
      </c>
      <c r="L227" s="13">
        <f t="shared" si="27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4"/>
        <v>0</v>
      </c>
      <c r="R227" t="e">
        <f t="shared" si="25"/>
        <v>#DIV/0!</v>
      </c>
      <c r="S227" t="str">
        <f t="shared" si="28"/>
        <v>film &amp; video</v>
      </c>
      <c r="T227" t="str">
        <f t="shared" si="29"/>
        <v>drama</v>
      </c>
      <c r="U227" t="str">
        <f t="shared" si="30"/>
        <v>March</v>
      </c>
      <c r="V227" t="str">
        <f t="shared" si="31"/>
        <v>2016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26"/>
        <v>42106.666018518517</v>
      </c>
      <c r="L228" s="13">
        <f t="shared" si="27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4"/>
        <v>8.6206896551724137E-3</v>
      </c>
      <c r="R228">
        <f t="shared" si="25"/>
        <v>125</v>
      </c>
      <c r="S228" t="str">
        <f t="shared" si="28"/>
        <v>film &amp; video</v>
      </c>
      <c r="T228" t="str">
        <f t="shared" si="29"/>
        <v>drama</v>
      </c>
      <c r="U228" t="str">
        <f t="shared" si="30"/>
        <v>April</v>
      </c>
      <c r="V228" t="str">
        <f t="shared" si="31"/>
        <v>2015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26"/>
        <v>42164.893993055557</v>
      </c>
      <c r="L229" s="13">
        <f t="shared" si="27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4"/>
        <v>0</v>
      </c>
      <c r="R229" t="e">
        <f t="shared" si="25"/>
        <v>#DIV/0!</v>
      </c>
      <c r="S229" t="str">
        <f t="shared" si="28"/>
        <v>film &amp; video</v>
      </c>
      <c r="T229" t="str">
        <f t="shared" si="29"/>
        <v>drama</v>
      </c>
      <c r="U229" t="str">
        <f t="shared" si="30"/>
        <v>June</v>
      </c>
      <c r="V229" t="str">
        <f t="shared" si="31"/>
        <v>2015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26"/>
        <v>42096.686400462961</v>
      </c>
      <c r="L230" s="13">
        <f t="shared" si="27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4"/>
        <v>0</v>
      </c>
      <c r="R230" t="e">
        <f t="shared" si="25"/>
        <v>#DIV/0!</v>
      </c>
      <c r="S230" t="str">
        <f t="shared" si="28"/>
        <v>film &amp; video</v>
      </c>
      <c r="T230" t="str">
        <f t="shared" si="29"/>
        <v>drama</v>
      </c>
      <c r="U230" t="str">
        <f t="shared" si="30"/>
        <v>April</v>
      </c>
      <c r="V230" t="str">
        <f t="shared" si="31"/>
        <v>2015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26"/>
        <v>42383.933993055558</v>
      </c>
      <c r="L231" s="13">
        <f t="shared" si="27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4"/>
        <v>0</v>
      </c>
      <c r="R231" t="e">
        <f t="shared" si="25"/>
        <v>#DIV/0!</v>
      </c>
      <c r="S231" t="str">
        <f t="shared" si="28"/>
        <v>film &amp; video</v>
      </c>
      <c r="T231" t="str">
        <f t="shared" si="29"/>
        <v>drama</v>
      </c>
      <c r="U231" t="str">
        <f t="shared" si="30"/>
        <v>January</v>
      </c>
      <c r="V231" t="str">
        <f t="shared" si="31"/>
        <v>2016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26"/>
        <v>42129.777210648142</v>
      </c>
      <c r="L232" s="13">
        <f t="shared" si="27"/>
        <v>42159.777210648142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4"/>
        <v>4.0000000000000001E-3</v>
      </c>
      <c r="R232">
        <f t="shared" si="25"/>
        <v>30</v>
      </c>
      <c r="S232" t="str">
        <f t="shared" si="28"/>
        <v>film &amp; video</v>
      </c>
      <c r="T232" t="str">
        <f t="shared" si="29"/>
        <v>drama</v>
      </c>
      <c r="U232" t="str">
        <f t="shared" si="30"/>
        <v>May</v>
      </c>
      <c r="V232" t="str">
        <f t="shared" si="31"/>
        <v>2015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26"/>
        <v>42341.958923611113</v>
      </c>
      <c r="L233" s="13">
        <f t="shared" si="27"/>
        <v>42371.958923611113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4"/>
        <v>0</v>
      </c>
      <c r="R233" t="e">
        <f t="shared" si="25"/>
        <v>#DIV/0!</v>
      </c>
      <c r="S233" t="str">
        <f t="shared" si="28"/>
        <v>film &amp; video</v>
      </c>
      <c r="T233" t="str">
        <f t="shared" si="29"/>
        <v>drama</v>
      </c>
      <c r="U233" t="str">
        <f t="shared" si="30"/>
        <v>December</v>
      </c>
      <c r="V233" t="str">
        <f t="shared" si="31"/>
        <v>2016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26"/>
        <v>42032.82576388889</v>
      </c>
      <c r="L234" s="13">
        <f t="shared" si="27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4"/>
        <v>2.75E-2</v>
      </c>
      <c r="R234">
        <f t="shared" si="25"/>
        <v>15.714285714285714</v>
      </c>
      <c r="S234" t="str">
        <f t="shared" si="28"/>
        <v>film &amp; video</v>
      </c>
      <c r="T234" t="str">
        <f t="shared" si="29"/>
        <v>drama</v>
      </c>
      <c r="U234" t="str">
        <f t="shared" si="30"/>
        <v>January</v>
      </c>
      <c r="V234" t="str">
        <f t="shared" si="31"/>
        <v>2015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26"/>
        <v>42612.911712962959</v>
      </c>
      <c r="L235" s="13">
        <f t="shared" si="27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4"/>
        <v>0</v>
      </c>
      <c r="R235" t="e">
        <f t="shared" si="25"/>
        <v>#DIV/0!</v>
      </c>
      <c r="S235" t="str">
        <f t="shared" si="28"/>
        <v>film &amp; video</v>
      </c>
      <c r="T235" t="str">
        <f t="shared" si="29"/>
        <v>drama</v>
      </c>
      <c r="U235" t="str">
        <f t="shared" si="30"/>
        <v>August</v>
      </c>
      <c r="V235" t="str">
        <f t="shared" si="31"/>
        <v>2016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26"/>
        <v>42136.035405092596</v>
      </c>
      <c r="L236" s="13">
        <f t="shared" si="27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4"/>
        <v>0.40100000000000002</v>
      </c>
      <c r="R236">
        <f t="shared" si="25"/>
        <v>80.2</v>
      </c>
      <c r="S236" t="str">
        <f t="shared" si="28"/>
        <v>film &amp; video</v>
      </c>
      <c r="T236" t="str">
        <f t="shared" si="29"/>
        <v>drama</v>
      </c>
      <c r="U236" t="str">
        <f t="shared" si="30"/>
        <v>May</v>
      </c>
      <c r="V236" t="str">
        <f t="shared" si="31"/>
        <v>2015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26"/>
        <v>42164.908530092594</v>
      </c>
      <c r="L237" s="13">
        <f t="shared" si="27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4"/>
        <v>0</v>
      </c>
      <c r="R237" t="e">
        <f t="shared" si="25"/>
        <v>#DIV/0!</v>
      </c>
      <c r="S237" t="str">
        <f t="shared" si="28"/>
        <v>film &amp; video</v>
      </c>
      <c r="T237" t="str">
        <f t="shared" si="29"/>
        <v>drama</v>
      </c>
      <c r="U237" t="str">
        <f t="shared" si="30"/>
        <v>June</v>
      </c>
      <c r="V237" t="str">
        <f t="shared" si="31"/>
        <v>2015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26"/>
        <v>42321.08447916666</v>
      </c>
      <c r="L238" s="13">
        <f t="shared" si="27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4"/>
        <v>0</v>
      </c>
      <c r="R238" t="e">
        <f t="shared" si="25"/>
        <v>#DIV/0!</v>
      </c>
      <c r="S238" t="str">
        <f t="shared" si="28"/>
        <v>film &amp; video</v>
      </c>
      <c r="T238" t="str">
        <f t="shared" si="29"/>
        <v>drama</v>
      </c>
      <c r="U238" t="str">
        <f t="shared" si="30"/>
        <v>November</v>
      </c>
      <c r="V238" t="str">
        <f t="shared" si="31"/>
        <v>2016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26"/>
        <v>42377.577187499999</v>
      </c>
      <c r="L239" s="13">
        <f t="shared" si="27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4"/>
        <v>3.3333333333333335E-3</v>
      </c>
      <c r="R239">
        <f t="shared" si="25"/>
        <v>50</v>
      </c>
      <c r="S239" t="str">
        <f t="shared" si="28"/>
        <v>film &amp; video</v>
      </c>
      <c r="T239" t="str">
        <f t="shared" si="29"/>
        <v>drama</v>
      </c>
      <c r="U239" t="str">
        <f t="shared" si="30"/>
        <v>January</v>
      </c>
      <c r="V239" t="str">
        <f t="shared" si="31"/>
        <v>2016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26"/>
        <v>42713.962499999994</v>
      </c>
      <c r="L240" s="13">
        <f t="shared" si="27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4"/>
        <v>0</v>
      </c>
      <c r="R240" t="e">
        <f t="shared" si="25"/>
        <v>#DIV/0!</v>
      </c>
      <c r="S240" t="str">
        <f t="shared" si="28"/>
        <v>film &amp; video</v>
      </c>
      <c r="T240" t="str">
        <f t="shared" si="29"/>
        <v>drama</v>
      </c>
      <c r="U240" t="str">
        <f t="shared" si="30"/>
        <v>December</v>
      </c>
      <c r="V240" t="str">
        <f t="shared" si="31"/>
        <v>2016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26"/>
        <v>42297.110300925924</v>
      </c>
      <c r="L241" s="13">
        <f t="shared" si="27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4"/>
        <v>0.25</v>
      </c>
      <c r="R241">
        <f t="shared" si="25"/>
        <v>50</v>
      </c>
      <c r="S241" t="str">
        <f t="shared" si="28"/>
        <v>film &amp; video</v>
      </c>
      <c r="T241" t="str">
        <f t="shared" si="29"/>
        <v>drama</v>
      </c>
      <c r="U241" t="str">
        <f t="shared" si="30"/>
        <v>October</v>
      </c>
      <c r="V241" t="str">
        <f t="shared" si="31"/>
        <v>2015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26"/>
        <v>41354.708460648151</v>
      </c>
      <c r="L242" s="13">
        <f t="shared" si="27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4"/>
        <v>1.0763413333333334</v>
      </c>
      <c r="R242">
        <f t="shared" si="25"/>
        <v>117.84759124087591</v>
      </c>
      <c r="S242" t="str">
        <f t="shared" si="28"/>
        <v>film &amp; video</v>
      </c>
      <c r="T242" t="str">
        <f t="shared" si="29"/>
        <v>documentary</v>
      </c>
      <c r="U242" t="str">
        <f t="shared" si="30"/>
        <v>March</v>
      </c>
      <c r="V242" t="str">
        <f t="shared" si="31"/>
        <v>2013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26"/>
        <v>41949.697962962964</v>
      </c>
      <c r="L243" s="13">
        <f t="shared" si="27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4"/>
        <v>1.1263736263736264</v>
      </c>
      <c r="R243">
        <f t="shared" si="25"/>
        <v>109.04255319148936</v>
      </c>
      <c r="S243" t="str">
        <f t="shared" si="28"/>
        <v>film &amp; video</v>
      </c>
      <c r="T243" t="str">
        <f t="shared" si="29"/>
        <v>documentary</v>
      </c>
      <c r="U243" t="str">
        <f t="shared" si="30"/>
        <v>November</v>
      </c>
      <c r="V243" t="str">
        <f t="shared" si="31"/>
        <v>2014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26"/>
        <v>40862.492939814816</v>
      </c>
      <c r="L244" s="13">
        <f t="shared" si="27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4"/>
        <v>1.1346153846153846</v>
      </c>
      <c r="R244">
        <f t="shared" si="25"/>
        <v>73.019801980198025</v>
      </c>
      <c r="S244" t="str">
        <f t="shared" si="28"/>
        <v>film &amp; video</v>
      </c>
      <c r="T244" t="str">
        <f t="shared" si="29"/>
        <v>documentary</v>
      </c>
      <c r="U244" t="str">
        <f t="shared" si="30"/>
        <v>November</v>
      </c>
      <c r="V244" t="str">
        <f t="shared" si="31"/>
        <v>2011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26"/>
        <v>41662.047500000001</v>
      </c>
      <c r="L245" s="13">
        <f t="shared" si="27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4"/>
        <v>1.0259199999999999</v>
      </c>
      <c r="R245">
        <f t="shared" si="25"/>
        <v>78.195121951219505</v>
      </c>
      <c r="S245" t="str">
        <f t="shared" si="28"/>
        <v>film &amp; video</v>
      </c>
      <c r="T245" t="str">
        <f t="shared" si="29"/>
        <v>documentary</v>
      </c>
      <c r="U245" t="str">
        <f t="shared" si="30"/>
        <v>January</v>
      </c>
      <c r="V245" t="str">
        <f t="shared" si="31"/>
        <v>2014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26"/>
        <v>40213.323599537034</v>
      </c>
      <c r="L246" s="13">
        <f t="shared" si="27"/>
        <v>40253.29583333333</v>
      </c>
      <c r="M246" t="b">
        <v>1</v>
      </c>
      <c r="N246">
        <v>84</v>
      </c>
      <c r="O246" t="b">
        <v>1</v>
      </c>
      <c r="P246" t="s">
        <v>8269</v>
      </c>
      <c r="Q246" s="8">
        <f t="shared" si="24"/>
        <v>1.1375714285714287</v>
      </c>
      <c r="R246">
        <f t="shared" si="25"/>
        <v>47.398809523809526</v>
      </c>
      <c r="S246" t="str">
        <f t="shared" si="28"/>
        <v>film &amp; video</v>
      </c>
      <c r="T246" t="str">
        <f t="shared" si="29"/>
        <v>documentary</v>
      </c>
      <c r="U246" t="str">
        <f t="shared" si="30"/>
        <v>February</v>
      </c>
      <c r="V246" t="str">
        <f t="shared" si="31"/>
        <v>2010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26"/>
        <v>41107.053067129629</v>
      </c>
      <c r="L247" s="13">
        <f t="shared" si="27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4"/>
        <v>1.0371999999999999</v>
      </c>
      <c r="R247">
        <f t="shared" si="25"/>
        <v>54.020833333333336</v>
      </c>
      <c r="S247" t="str">
        <f t="shared" si="28"/>
        <v>film &amp; video</v>
      </c>
      <c r="T247" t="str">
        <f t="shared" si="29"/>
        <v>documentary</v>
      </c>
      <c r="U247" t="str">
        <f t="shared" si="30"/>
        <v>July</v>
      </c>
      <c r="V247" t="str">
        <f t="shared" si="31"/>
        <v>2012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26"/>
        <v>40480.363483796296</v>
      </c>
      <c r="L248" s="13">
        <f t="shared" si="27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4"/>
        <v>3.0546000000000002</v>
      </c>
      <c r="R248">
        <f t="shared" si="25"/>
        <v>68.488789237668158</v>
      </c>
      <c r="S248" t="str">
        <f t="shared" si="28"/>
        <v>film &amp; video</v>
      </c>
      <c r="T248" t="str">
        <f t="shared" si="29"/>
        <v>documentary</v>
      </c>
      <c r="U248" t="str">
        <f t="shared" si="30"/>
        <v>October</v>
      </c>
      <c r="V248" t="str">
        <f t="shared" si="31"/>
        <v>2010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26"/>
        <v>40430.604328703703</v>
      </c>
      <c r="L249" s="13">
        <f t="shared" si="27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4"/>
        <v>1.341</v>
      </c>
      <c r="R249">
        <f t="shared" si="25"/>
        <v>108.14516129032258</v>
      </c>
      <c r="S249" t="str">
        <f t="shared" si="28"/>
        <v>film &amp; video</v>
      </c>
      <c r="T249" t="str">
        <f t="shared" si="29"/>
        <v>documentary</v>
      </c>
      <c r="U249" t="str">
        <f t="shared" si="30"/>
        <v>September</v>
      </c>
      <c r="V249" t="str">
        <f t="shared" si="31"/>
        <v>2010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26"/>
        <v>40870.774409722224</v>
      </c>
      <c r="L250" s="13">
        <f t="shared" si="27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4"/>
        <v>1.0133294117647058</v>
      </c>
      <c r="R250">
        <f t="shared" si="25"/>
        <v>589.95205479452056</v>
      </c>
      <c r="S250" t="str">
        <f t="shared" si="28"/>
        <v>film &amp; video</v>
      </c>
      <c r="T250" t="str">
        <f t="shared" si="29"/>
        <v>documentary</v>
      </c>
      <c r="U250" t="str">
        <f t="shared" si="30"/>
        <v>November</v>
      </c>
      <c r="V250" t="str">
        <f t="shared" si="31"/>
        <v>2012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26"/>
        <v>40332.923842592594</v>
      </c>
      <c r="L251" s="13">
        <f t="shared" si="27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4"/>
        <v>1.1292</v>
      </c>
      <c r="R251">
        <f t="shared" si="25"/>
        <v>48.051063829787232</v>
      </c>
      <c r="S251" t="str">
        <f t="shared" si="28"/>
        <v>film &amp; video</v>
      </c>
      <c r="T251" t="str">
        <f t="shared" si="29"/>
        <v>documentary</v>
      </c>
      <c r="U251" t="str">
        <f t="shared" si="30"/>
        <v>June</v>
      </c>
      <c r="V251" t="str">
        <f t="shared" si="31"/>
        <v>2010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26"/>
        <v>41401.565868055557</v>
      </c>
      <c r="L252" s="13">
        <f t="shared" si="27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4"/>
        <v>1.0558333333333334</v>
      </c>
      <c r="R252">
        <f t="shared" si="25"/>
        <v>72.482837528604122</v>
      </c>
      <c r="S252" t="str">
        <f t="shared" si="28"/>
        <v>film &amp; video</v>
      </c>
      <c r="T252" t="str">
        <f t="shared" si="29"/>
        <v>documentary</v>
      </c>
      <c r="U252" t="str">
        <f t="shared" si="30"/>
        <v>May</v>
      </c>
      <c r="V252" t="str">
        <f t="shared" si="31"/>
        <v>2013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26"/>
        <v>41013.787569444445</v>
      </c>
      <c r="L253" s="13">
        <f t="shared" si="27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4"/>
        <v>1.2557142857142858</v>
      </c>
      <c r="R253">
        <f t="shared" si="25"/>
        <v>57.077922077922075</v>
      </c>
      <c r="S253" t="str">
        <f t="shared" si="28"/>
        <v>film &amp; video</v>
      </c>
      <c r="T253" t="str">
        <f t="shared" si="29"/>
        <v>documentary</v>
      </c>
      <c r="U253" t="str">
        <f t="shared" si="30"/>
        <v>April</v>
      </c>
      <c r="V253" t="str">
        <f t="shared" si="31"/>
        <v>2012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26"/>
        <v>40266.662708333337</v>
      </c>
      <c r="L254" s="13">
        <f t="shared" si="27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4"/>
        <v>1.8455999999999999</v>
      </c>
      <c r="R254">
        <f t="shared" si="25"/>
        <v>85.444444444444443</v>
      </c>
      <c r="S254" t="str">
        <f t="shared" si="28"/>
        <v>film &amp; video</v>
      </c>
      <c r="T254" t="str">
        <f t="shared" si="29"/>
        <v>documentary</v>
      </c>
      <c r="U254" t="str">
        <f t="shared" si="30"/>
        <v>March</v>
      </c>
      <c r="V254" t="str">
        <f t="shared" si="31"/>
        <v>2010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26"/>
        <v>40924.650868055556</v>
      </c>
      <c r="L255" s="13">
        <f t="shared" si="27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4"/>
        <v>1.0073333333333334</v>
      </c>
      <c r="R255">
        <f t="shared" si="25"/>
        <v>215.85714285714286</v>
      </c>
      <c r="S255" t="str">
        <f t="shared" si="28"/>
        <v>film &amp; video</v>
      </c>
      <c r="T255" t="str">
        <f t="shared" si="29"/>
        <v>documentary</v>
      </c>
      <c r="U255" t="str">
        <f t="shared" si="30"/>
        <v>January</v>
      </c>
      <c r="V255" t="str">
        <f t="shared" si="31"/>
        <v>2012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26"/>
        <v>42263.952662037031</v>
      </c>
      <c r="L256" s="13">
        <f t="shared" si="27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4"/>
        <v>1.1694724999999999</v>
      </c>
      <c r="R256">
        <f t="shared" si="25"/>
        <v>89.38643312101911</v>
      </c>
      <c r="S256" t="str">
        <f t="shared" si="28"/>
        <v>film &amp; video</v>
      </c>
      <c r="T256" t="str">
        <f t="shared" si="29"/>
        <v>documentary</v>
      </c>
      <c r="U256" t="str">
        <f t="shared" si="30"/>
        <v>September</v>
      </c>
      <c r="V256" t="str">
        <f t="shared" si="31"/>
        <v>2015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26"/>
        <v>40588.526412037041</v>
      </c>
      <c r="L257" s="13">
        <f t="shared" si="27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4"/>
        <v>1.0673325</v>
      </c>
      <c r="R257">
        <f t="shared" si="25"/>
        <v>45.418404255319146</v>
      </c>
      <c r="S257" t="str">
        <f t="shared" si="28"/>
        <v>film &amp; video</v>
      </c>
      <c r="T257" t="str">
        <f t="shared" si="29"/>
        <v>documentary</v>
      </c>
      <c r="U257" t="str">
        <f t="shared" si="30"/>
        <v>February</v>
      </c>
      <c r="V257" t="str">
        <f t="shared" si="31"/>
        <v>2011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26"/>
        <v>41319.769293981481</v>
      </c>
      <c r="L258" s="13">
        <f t="shared" si="27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32">E258/D258</f>
        <v>1.391</v>
      </c>
      <c r="R258">
        <f t="shared" ref="R258:R321" si="33">E258/N258</f>
        <v>65.756363636363631</v>
      </c>
      <c r="S258" t="str">
        <f t="shared" si="28"/>
        <v>film &amp; video</v>
      </c>
      <c r="T258" t="str">
        <f t="shared" si="29"/>
        <v>documentary</v>
      </c>
      <c r="U258" t="str">
        <f t="shared" si="30"/>
        <v>February</v>
      </c>
      <c r="V258" t="str">
        <f t="shared" si="31"/>
        <v>2013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34">(((J259/60)/60)/24)+DATE(1970,1,1)</f>
        <v>42479.626875000002</v>
      </c>
      <c r="L259" s="13">
        <f t="shared" ref="L259:L322" si="35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32"/>
        <v>1.0672648571428571</v>
      </c>
      <c r="R259">
        <f t="shared" si="33"/>
        <v>66.70405357142856</v>
      </c>
      <c r="S259" t="str">
        <f t="shared" ref="S259:S322" si="36">LEFT(P259,FIND("/",P259)-1)</f>
        <v>film &amp; video</v>
      </c>
      <c r="T259" t="str">
        <f t="shared" ref="T259:T322" si="37">RIGHT(P259,LEN(P259)-FIND("/",P259))</f>
        <v>documentary</v>
      </c>
      <c r="U259" t="str">
        <f t="shared" ref="U259:U322" si="38">TEXT(K259,"mmmm")</f>
        <v>April</v>
      </c>
      <c r="V259" t="str">
        <f t="shared" ref="V259:V322" si="39">TEXT(L259,"YYYY")</f>
        <v>2016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34"/>
        <v>40682.051689814813</v>
      </c>
      <c r="L260" s="13">
        <f t="shared" si="3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32"/>
        <v>1.9114</v>
      </c>
      <c r="R260">
        <f t="shared" si="33"/>
        <v>83.345930232558146</v>
      </c>
      <c r="S260" t="str">
        <f t="shared" si="36"/>
        <v>film &amp; video</v>
      </c>
      <c r="T260" t="str">
        <f t="shared" si="37"/>
        <v>documentary</v>
      </c>
      <c r="U260" t="str">
        <f t="shared" si="38"/>
        <v>May</v>
      </c>
      <c r="V260" t="str">
        <f t="shared" si="39"/>
        <v>2011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34"/>
        <v>42072.738067129627</v>
      </c>
      <c r="L261" s="13">
        <f t="shared" si="3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32"/>
        <v>1.3193789333333332</v>
      </c>
      <c r="R261">
        <f t="shared" si="33"/>
        <v>105.04609341825902</v>
      </c>
      <c r="S261" t="str">
        <f t="shared" si="36"/>
        <v>film &amp; video</v>
      </c>
      <c r="T261" t="str">
        <f t="shared" si="37"/>
        <v>documentary</v>
      </c>
      <c r="U261" t="str">
        <f t="shared" si="38"/>
        <v>March</v>
      </c>
      <c r="V261" t="str">
        <f t="shared" si="39"/>
        <v>2015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34"/>
        <v>40330.755543981482</v>
      </c>
      <c r="L262" s="13">
        <f t="shared" si="3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32"/>
        <v>1.0640000000000001</v>
      </c>
      <c r="R262">
        <f t="shared" si="33"/>
        <v>120.90909090909091</v>
      </c>
      <c r="S262" t="str">
        <f t="shared" si="36"/>
        <v>film &amp; video</v>
      </c>
      <c r="T262" t="str">
        <f t="shared" si="37"/>
        <v>documentary</v>
      </c>
      <c r="U262" t="str">
        <f t="shared" si="38"/>
        <v>June</v>
      </c>
      <c r="V262" t="str">
        <f t="shared" si="39"/>
        <v>2010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34"/>
        <v>41017.885462962964</v>
      </c>
      <c r="L263" s="13">
        <f t="shared" si="3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32"/>
        <v>1.0740000000000001</v>
      </c>
      <c r="R263">
        <f t="shared" si="33"/>
        <v>97.63636363636364</v>
      </c>
      <c r="S263" t="str">
        <f t="shared" si="36"/>
        <v>film &amp; video</v>
      </c>
      <c r="T263" t="str">
        <f t="shared" si="37"/>
        <v>documentary</v>
      </c>
      <c r="U263" t="str">
        <f t="shared" si="38"/>
        <v>April</v>
      </c>
      <c r="V263" t="str">
        <f t="shared" si="39"/>
        <v>2012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34"/>
        <v>40555.24800925926</v>
      </c>
      <c r="L264" s="13">
        <f t="shared" si="3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32"/>
        <v>2.4</v>
      </c>
      <c r="R264">
        <f t="shared" si="33"/>
        <v>41.379310344827587</v>
      </c>
      <c r="S264" t="str">
        <f t="shared" si="36"/>
        <v>film &amp; video</v>
      </c>
      <c r="T264" t="str">
        <f t="shared" si="37"/>
        <v>documentary</v>
      </c>
      <c r="U264" t="str">
        <f t="shared" si="38"/>
        <v>January</v>
      </c>
      <c r="V264" t="str">
        <f t="shared" si="39"/>
        <v>2011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34"/>
        <v>41149.954791666663</v>
      </c>
      <c r="L265" s="13">
        <f t="shared" si="3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32"/>
        <v>1.1808107999999999</v>
      </c>
      <c r="R265">
        <f t="shared" si="33"/>
        <v>30.654485981308412</v>
      </c>
      <c r="S265" t="str">
        <f t="shared" si="36"/>
        <v>film &amp; video</v>
      </c>
      <c r="T265" t="str">
        <f t="shared" si="37"/>
        <v>documentary</v>
      </c>
      <c r="U265" t="str">
        <f t="shared" si="38"/>
        <v>August</v>
      </c>
      <c r="V265" t="str">
        <f t="shared" si="39"/>
        <v>2012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34"/>
        <v>41010.620312500003</v>
      </c>
      <c r="L266" s="13">
        <f t="shared" si="3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32"/>
        <v>1.1819999999999999</v>
      </c>
      <c r="R266">
        <f t="shared" si="33"/>
        <v>64.945054945054949</v>
      </c>
      <c r="S266" t="str">
        <f t="shared" si="36"/>
        <v>film &amp; video</v>
      </c>
      <c r="T266" t="str">
        <f t="shared" si="37"/>
        <v>documentary</v>
      </c>
      <c r="U266" t="str">
        <f t="shared" si="38"/>
        <v>April</v>
      </c>
      <c r="V266" t="str">
        <f t="shared" si="39"/>
        <v>2012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34"/>
        <v>40267.245717592588</v>
      </c>
      <c r="L267" s="13">
        <f t="shared" si="3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32"/>
        <v>1.111</v>
      </c>
      <c r="R267">
        <f t="shared" si="33"/>
        <v>95.775862068965523</v>
      </c>
      <c r="S267" t="str">
        <f t="shared" si="36"/>
        <v>film &amp; video</v>
      </c>
      <c r="T267" t="str">
        <f t="shared" si="37"/>
        <v>documentary</v>
      </c>
      <c r="U267" t="str">
        <f t="shared" si="38"/>
        <v>March</v>
      </c>
      <c r="V267" t="str">
        <f t="shared" si="39"/>
        <v>2010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34"/>
        <v>40205.174849537041</v>
      </c>
      <c r="L268" s="13">
        <f t="shared" si="3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32"/>
        <v>1.4550000000000001</v>
      </c>
      <c r="R268">
        <f t="shared" si="33"/>
        <v>40.416666666666664</v>
      </c>
      <c r="S268" t="str">
        <f t="shared" si="36"/>
        <v>film &amp; video</v>
      </c>
      <c r="T268" t="str">
        <f t="shared" si="37"/>
        <v>documentary</v>
      </c>
      <c r="U268" t="str">
        <f t="shared" si="38"/>
        <v>January</v>
      </c>
      <c r="V268" t="str">
        <f t="shared" si="39"/>
        <v>2010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34"/>
        <v>41785.452534722222</v>
      </c>
      <c r="L269" s="13">
        <f t="shared" si="3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32"/>
        <v>1.3162883248730965</v>
      </c>
      <c r="R269">
        <f t="shared" si="33"/>
        <v>78.578424242424248</v>
      </c>
      <c r="S269" t="str">
        <f t="shared" si="36"/>
        <v>film &amp; video</v>
      </c>
      <c r="T269" t="str">
        <f t="shared" si="37"/>
        <v>documentary</v>
      </c>
      <c r="U269" t="str">
        <f t="shared" si="38"/>
        <v>May</v>
      </c>
      <c r="V269" t="str">
        <f t="shared" si="39"/>
        <v>2014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34"/>
        <v>40809.15252314815</v>
      </c>
      <c r="L270" s="13">
        <f t="shared" si="3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32"/>
        <v>1.1140000000000001</v>
      </c>
      <c r="R270">
        <f t="shared" si="33"/>
        <v>50.18018018018018</v>
      </c>
      <c r="S270" t="str">
        <f t="shared" si="36"/>
        <v>film &amp; video</v>
      </c>
      <c r="T270" t="str">
        <f t="shared" si="37"/>
        <v>documentary</v>
      </c>
      <c r="U270" t="str">
        <f t="shared" si="38"/>
        <v>September</v>
      </c>
      <c r="V270" t="str">
        <f t="shared" si="39"/>
        <v>2011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34"/>
        <v>42758.197013888886</v>
      </c>
      <c r="L271" s="13">
        <f t="shared" si="3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32"/>
        <v>1.4723377</v>
      </c>
      <c r="R271">
        <f t="shared" si="33"/>
        <v>92.251735588972423</v>
      </c>
      <c r="S271" t="str">
        <f t="shared" si="36"/>
        <v>film &amp; video</v>
      </c>
      <c r="T271" t="str">
        <f t="shared" si="37"/>
        <v>documentary</v>
      </c>
      <c r="U271" t="str">
        <f t="shared" si="38"/>
        <v>January</v>
      </c>
      <c r="V271" t="str">
        <f t="shared" si="39"/>
        <v>2017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34"/>
        <v>40637.866550925923</v>
      </c>
      <c r="L272" s="13">
        <f t="shared" si="3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32"/>
        <v>1.5260869565217392</v>
      </c>
      <c r="R272">
        <f t="shared" si="33"/>
        <v>57.540983606557376</v>
      </c>
      <c r="S272" t="str">
        <f t="shared" si="36"/>
        <v>film &amp; video</v>
      </c>
      <c r="T272" t="str">
        <f t="shared" si="37"/>
        <v>documentary</v>
      </c>
      <c r="U272" t="str">
        <f t="shared" si="38"/>
        <v>April</v>
      </c>
      <c r="V272" t="str">
        <f t="shared" si="39"/>
        <v>2011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34"/>
        <v>41612.10024305556</v>
      </c>
      <c r="L273" s="13">
        <f t="shared" si="3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32"/>
        <v>1.0468</v>
      </c>
      <c r="R273">
        <f t="shared" si="33"/>
        <v>109.42160278745645</v>
      </c>
      <c r="S273" t="str">
        <f t="shared" si="36"/>
        <v>film &amp; video</v>
      </c>
      <c r="T273" t="str">
        <f t="shared" si="37"/>
        <v>documentary</v>
      </c>
      <c r="U273" t="str">
        <f t="shared" si="38"/>
        <v>December</v>
      </c>
      <c r="V273" t="str">
        <f t="shared" si="39"/>
        <v>2014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34"/>
        <v>40235.900358796294</v>
      </c>
      <c r="L274" s="13">
        <f t="shared" si="3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32"/>
        <v>1.7743366666666667</v>
      </c>
      <c r="R274">
        <f t="shared" si="33"/>
        <v>81.892461538461546</v>
      </c>
      <c r="S274" t="str">
        <f t="shared" si="36"/>
        <v>film &amp; video</v>
      </c>
      <c r="T274" t="str">
        <f t="shared" si="37"/>
        <v>documentary</v>
      </c>
      <c r="U274" t="str">
        <f t="shared" si="38"/>
        <v>February</v>
      </c>
      <c r="V274" t="str">
        <f t="shared" si="39"/>
        <v>2010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34"/>
        <v>40697.498449074075</v>
      </c>
      <c r="L275" s="13">
        <f t="shared" si="3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32"/>
        <v>1.077758</v>
      </c>
      <c r="R275">
        <f t="shared" si="33"/>
        <v>45.667711864406776</v>
      </c>
      <c r="S275" t="str">
        <f t="shared" si="36"/>
        <v>film &amp; video</v>
      </c>
      <c r="T275" t="str">
        <f t="shared" si="37"/>
        <v>documentary</v>
      </c>
      <c r="U275" t="str">
        <f t="shared" si="38"/>
        <v>June</v>
      </c>
      <c r="V275" t="str">
        <f t="shared" si="39"/>
        <v>2011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34"/>
        <v>40969.912372685183</v>
      </c>
      <c r="L276" s="13">
        <f t="shared" si="3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32"/>
        <v>1.56</v>
      </c>
      <c r="R276">
        <f t="shared" si="33"/>
        <v>55.221238938053098</v>
      </c>
      <c r="S276" t="str">
        <f t="shared" si="36"/>
        <v>film &amp; video</v>
      </c>
      <c r="T276" t="str">
        <f t="shared" si="37"/>
        <v>documentary</v>
      </c>
      <c r="U276" t="str">
        <f t="shared" si="38"/>
        <v>March</v>
      </c>
      <c r="V276" t="str">
        <f t="shared" si="39"/>
        <v>2012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34"/>
        <v>41193.032013888893</v>
      </c>
      <c r="L277" s="13">
        <f t="shared" si="3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32"/>
        <v>1.08395</v>
      </c>
      <c r="R277">
        <f t="shared" si="33"/>
        <v>65.298192771084331</v>
      </c>
      <c r="S277" t="str">
        <f t="shared" si="36"/>
        <v>film &amp; video</v>
      </c>
      <c r="T277" t="str">
        <f t="shared" si="37"/>
        <v>documentary</v>
      </c>
      <c r="U277" t="str">
        <f t="shared" si="38"/>
        <v>October</v>
      </c>
      <c r="V277" t="str">
        <f t="shared" si="39"/>
        <v>2012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34"/>
        <v>40967.081874999996</v>
      </c>
      <c r="L278" s="13">
        <f t="shared" si="3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32"/>
        <v>1.476</v>
      </c>
      <c r="R278">
        <f t="shared" si="33"/>
        <v>95.225806451612897</v>
      </c>
      <c r="S278" t="str">
        <f t="shared" si="36"/>
        <v>film &amp; video</v>
      </c>
      <c r="T278" t="str">
        <f t="shared" si="37"/>
        <v>documentary</v>
      </c>
      <c r="U278" t="str">
        <f t="shared" si="38"/>
        <v>February</v>
      </c>
      <c r="V278" t="str">
        <f t="shared" si="39"/>
        <v>2012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34"/>
        <v>42117.891423611116</v>
      </c>
      <c r="L279" s="13">
        <f t="shared" si="3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32"/>
        <v>1.1038153846153846</v>
      </c>
      <c r="R279">
        <f t="shared" si="33"/>
        <v>75.444794952681391</v>
      </c>
      <c r="S279" t="str">
        <f t="shared" si="36"/>
        <v>film &amp; video</v>
      </c>
      <c r="T279" t="str">
        <f t="shared" si="37"/>
        <v>documentary</v>
      </c>
      <c r="U279" t="str">
        <f t="shared" si="38"/>
        <v>April</v>
      </c>
      <c r="V279" t="str">
        <f t="shared" si="39"/>
        <v>2015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34"/>
        <v>41164.040960648148</v>
      </c>
      <c r="L280" s="13">
        <f t="shared" si="3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32"/>
        <v>1.5034814814814814</v>
      </c>
      <c r="R280">
        <f t="shared" si="33"/>
        <v>97.816867469879512</v>
      </c>
      <c r="S280" t="str">
        <f t="shared" si="36"/>
        <v>film &amp; video</v>
      </c>
      <c r="T280" t="str">
        <f t="shared" si="37"/>
        <v>documentary</v>
      </c>
      <c r="U280" t="str">
        <f t="shared" si="38"/>
        <v>September</v>
      </c>
      <c r="V280" t="str">
        <f t="shared" si="39"/>
        <v>2012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34"/>
        <v>42759.244166666671</v>
      </c>
      <c r="L281" s="13">
        <f t="shared" si="3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32"/>
        <v>1.5731829411764706</v>
      </c>
      <c r="R281">
        <f t="shared" si="33"/>
        <v>87.685606557377056</v>
      </c>
      <c r="S281" t="str">
        <f t="shared" si="36"/>
        <v>film &amp; video</v>
      </c>
      <c r="T281" t="str">
        <f t="shared" si="37"/>
        <v>documentary</v>
      </c>
      <c r="U281" t="str">
        <f t="shared" si="38"/>
        <v>January</v>
      </c>
      <c r="V281" t="str">
        <f t="shared" si="39"/>
        <v>2017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34"/>
        <v>41744.590682870366</v>
      </c>
      <c r="L282" s="13">
        <f t="shared" si="3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32"/>
        <v>1.5614399999999999</v>
      </c>
      <c r="R282">
        <f t="shared" si="33"/>
        <v>54.748948106591868</v>
      </c>
      <c r="S282" t="str">
        <f t="shared" si="36"/>
        <v>film &amp; video</v>
      </c>
      <c r="T282" t="str">
        <f t="shared" si="37"/>
        <v>documentary</v>
      </c>
      <c r="U282" t="str">
        <f t="shared" si="38"/>
        <v>April</v>
      </c>
      <c r="V282" t="str">
        <f t="shared" si="39"/>
        <v>2014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34"/>
        <v>39950.163344907407</v>
      </c>
      <c r="L283" s="13">
        <f t="shared" si="3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32"/>
        <v>1.2058763636363636</v>
      </c>
      <c r="R283">
        <f t="shared" si="33"/>
        <v>83.953417721518989</v>
      </c>
      <c r="S283" t="str">
        <f t="shared" si="36"/>
        <v>film &amp; video</v>
      </c>
      <c r="T283" t="str">
        <f t="shared" si="37"/>
        <v>documentary</v>
      </c>
      <c r="U283" t="str">
        <f t="shared" si="38"/>
        <v>May</v>
      </c>
      <c r="V283" t="str">
        <f t="shared" si="39"/>
        <v>2009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34"/>
        <v>40194.920046296298</v>
      </c>
      <c r="L284" s="13">
        <f t="shared" si="3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32"/>
        <v>1.0118888888888888</v>
      </c>
      <c r="R284">
        <f t="shared" si="33"/>
        <v>254.38547486033519</v>
      </c>
      <c r="S284" t="str">
        <f t="shared" si="36"/>
        <v>film &amp; video</v>
      </c>
      <c r="T284" t="str">
        <f t="shared" si="37"/>
        <v>documentary</v>
      </c>
      <c r="U284" t="str">
        <f t="shared" si="38"/>
        <v>January</v>
      </c>
      <c r="V284" t="str">
        <f t="shared" si="39"/>
        <v>2010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34"/>
        <v>40675.71</v>
      </c>
      <c r="L285" s="13">
        <f t="shared" si="3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32"/>
        <v>1.142725</v>
      </c>
      <c r="R285">
        <f t="shared" si="33"/>
        <v>101.8269801980198</v>
      </c>
      <c r="S285" t="str">
        <f t="shared" si="36"/>
        <v>film &amp; video</v>
      </c>
      <c r="T285" t="str">
        <f t="shared" si="37"/>
        <v>documentary</v>
      </c>
      <c r="U285" t="str">
        <f t="shared" si="38"/>
        <v>May</v>
      </c>
      <c r="V285" t="str">
        <f t="shared" si="39"/>
        <v>2011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34"/>
        <v>40904.738194444442</v>
      </c>
      <c r="L286" s="13">
        <f t="shared" si="3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32"/>
        <v>1.0462615</v>
      </c>
      <c r="R286">
        <f t="shared" si="33"/>
        <v>55.066394736842106</v>
      </c>
      <c r="S286" t="str">
        <f t="shared" si="36"/>
        <v>film &amp; video</v>
      </c>
      <c r="T286" t="str">
        <f t="shared" si="37"/>
        <v>documentary</v>
      </c>
      <c r="U286" t="str">
        <f t="shared" si="38"/>
        <v>December</v>
      </c>
      <c r="V286" t="str">
        <f t="shared" si="39"/>
        <v>2012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34"/>
        <v>41506.756111111114</v>
      </c>
      <c r="L287" s="13">
        <f t="shared" si="3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32"/>
        <v>2.2882507142857142</v>
      </c>
      <c r="R287">
        <f t="shared" si="33"/>
        <v>56.901438721136763</v>
      </c>
      <c r="S287" t="str">
        <f t="shared" si="36"/>
        <v>film &amp; video</v>
      </c>
      <c r="T287" t="str">
        <f t="shared" si="37"/>
        <v>documentary</v>
      </c>
      <c r="U287" t="str">
        <f t="shared" si="38"/>
        <v>August</v>
      </c>
      <c r="V287" t="str">
        <f t="shared" si="39"/>
        <v>2013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34"/>
        <v>41313.816249999996</v>
      </c>
      <c r="L288" s="13">
        <f t="shared" si="3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32"/>
        <v>1.0915333333333332</v>
      </c>
      <c r="R288">
        <f t="shared" si="33"/>
        <v>121.28148148148148</v>
      </c>
      <c r="S288" t="str">
        <f t="shared" si="36"/>
        <v>film &amp; video</v>
      </c>
      <c r="T288" t="str">
        <f t="shared" si="37"/>
        <v>documentary</v>
      </c>
      <c r="U288" t="str">
        <f t="shared" si="38"/>
        <v>February</v>
      </c>
      <c r="V288" t="str">
        <f t="shared" si="39"/>
        <v>2013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34"/>
        <v>41184.277986111112</v>
      </c>
      <c r="L289" s="13">
        <f t="shared" si="3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32"/>
        <v>1.7629999999999999</v>
      </c>
      <c r="R289">
        <f t="shared" si="33"/>
        <v>91.189655172413794</v>
      </c>
      <c r="S289" t="str">
        <f t="shared" si="36"/>
        <v>film &amp; video</v>
      </c>
      <c r="T289" t="str">
        <f t="shared" si="37"/>
        <v>documentary</v>
      </c>
      <c r="U289" t="str">
        <f t="shared" si="38"/>
        <v>October</v>
      </c>
      <c r="V289" t="str">
        <f t="shared" si="39"/>
        <v>2012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34"/>
        <v>41051.168900462959</v>
      </c>
      <c r="L290" s="13">
        <f t="shared" si="3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32"/>
        <v>1.0321061999999999</v>
      </c>
      <c r="R290">
        <f t="shared" si="33"/>
        <v>115.44812080536913</v>
      </c>
      <c r="S290" t="str">
        <f t="shared" si="36"/>
        <v>film &amp; video</v>
      </c>
      <c r="T290" t="str">
        <f t="shared" si="37"/>
        <v>documentary</v>
      </c>
      <c r="U290" t="str">
        <f t="shared" si="38"/>
        <v>May</v>
      </c>
      <c r="V290" t="str">
        <f t="shared" si="39"/>
        <v>2012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34"/>
        <v>41550.456412037034</v>
      </c>
      <c r="L291" s="13">
        <f t="shared" si="3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32"/>
        <v>1.0482</v>
      </c>
      <c r="R291">
        <f t="shared" si="33"/>
        <v>67.771551724137936</v>
      </c>
      <c r="S291" t="str">
        <f t="shared" si="36"/>
        <v>film &amp; video</v>
      </c>
      <c r="T291" t="str">
        <f t="shared" si="37"/>
        <v>documentary</v>
      </c>
      <c r="U291" t="str">
        <f t="shared" si="38"/>
        <v>October</v>
      </c>
      <c r="V291" t="str">
        <f t="shared" si="39"/>
        <v>2013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34"/>
        <v>40526.36917824074</v>
      </c>
      <c r="L292" s="13">
        <f t="shared" si="3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32"/>
        <v>1.0668444444444445</v>
      </c>
      <c r="R292">
        <f t="shared" si="33"/>
        <v>28.576190476190476</v>
      </c>
      <c r="S292" t="str">
        <f t="shared" si="36"/>
        <v>film &amp; video</v>
      </c>
      <c r="T292" t="str">
        <f t="shared" si="37"/>
        <v>documentary</v>
      </c>
      <c r="U292" t="str">
        <f t="shared" si="38"/>
        <v>December</v>
      </c>
      <c r="V292" t="str">
        <f t="shared" si="39"/>
        <v>2011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34"/>
        <v>41376.769050925926</v>
      </c>
      <c r="L293" s="13">
        <f t="shared" si="3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32"/>
        <v>1.2001999999999999</v>
      </c>
      <c r="R293">
        <f t="shared" si="33"/>
        <v>46.8828125</v>
      </c>
      <c r="S293" t="str">
        <f t="shared" si="36"/>
        <v>film &amp; video</v>
      </c>
      <c r="T293" t="str">
        <f t="shared" si="37"/>
        <v>documentary</v>
      </c>
      <c r="U293" t="str">
        <f t="shared" si="38"/>
        <v>April</v>
      </c>
      <c r="V293" t="str">
        <f t="shared" si="39"/>
        <v>2013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34"/>
        <v>40812.803229166668</v>
      </c>
      <c r="L294" s="13">
        <f t="shared" si="3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32"/>
        <v>1.0150693333333334</v>
      </c>
      <c r="R294">
        <f t="shared" si="33"/>
        <v>154.42231237322514</v>
      </c>
      <c r="S294" t="str">
        <f t="shared" si="36"/>
        <v>film &amp; video</v>
      </c>
      <c r="T294" t="str">
        <f t="shared" si="37"/>
        <v>documentary</v>
      </c>
      <c r="U294" t="str">
        <f t="shared" si="38"/>
        <v>September</v>
      </c>
      <c r="V294" t="str">
        <f t="shared" si="39"/>
        <v>2011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34"/>
        <v>41719.667986111112</v>
      </c>
      <c r="L295" s="13">
        <f t="shared" si="3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32"/>
        <v>1.0138461538461538</v>
      </c>
      <c r="R295">
        <f t="shared" si="33"/>
        <v>201.22137404580153</v>
      </c>
      <c r="S295" t="str">
        <f t="shared" si="36"/>
        <v>film &amp; video</v>
      </c>
      <c r="T295" t="str">
        <f t="shared" si="37"/>
        <v>documentary</v>
      </c>
      <c r="U295" t="str">
        <f t="shared" si="38"/>
        <v>March</v>
      </c>
      <c r="V295" t="str">
        <f t="shared" si="39"/>
        <v>2014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34"/>
        <v>40343.084421296298</v>
      </c>
      <c r="L296" s="13">
        <f t="shared" si="3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32"/>
        <v>1</v>
      </c>
      <c r="R296">
        <f t="shared" si="33"/>
        <v>100</v>
      </c>
      <c r="S296" t="str">
        <f t="shared" si="36"/>
        <v>film &amp; video</v>
      </c>
      <c r="T296" t="str">
        <f t="shared" si="37"/>
        <v>documentary</v>
      </c>
      <c r="U296" t="str">
        <f t="shared" si="38"/>
        <v>June</v>
      </c>
      <c r="V296" t="str">
        <f t="shared" si="39"/>
        <v>2010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34"/>
        <v>41519.004733796297</v>
      </c>
      <c r="L297" s="13">
        <f t="shared" si="35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32"/>
        <v>1.3310911999999999</v>
      </c>
      <c r="R297">
        <f t="shared" si="33"/>
        <v>100.08204511278196</v>
      </c>
      <c r="S297" t="str">
        <f t="shared" si="36"/>
        <v>film &amp; video</v>
      </c>
      <c r="T297" t="str">
        <f t="shared" si="37"/>
        <v>documentary</v>
      </c>
      <c r="U297" t="str">
        <f t="shared" si="38"/>
        <v>September</v>
      </c>
      <c r="V297" t="str">
        <f t="shared" si="39"/>
        <v>2013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34"/>
        <v>41134.475497685184</v>
      </c>
      <c r="L298" s="13">
        <f t="shared" si="3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32"/>
        <v>1.187262</v>
      </c>
      <c r="R298">
        <f t="shared" si="33"/>
        <v>230.08953488372092</v>
      </c>
      <c r="S298" t="str">
        <f t="shared" si="36"/>
        <v>film &amp; video</v>
      </c>
      <c r="T298" t="str">
        <f t="shared" si="37"/>
        <v>documentary</v>
      </c>
      <c r="U298" t="str">
        <f t="shared" si="38"/>
        <v>August</v>
      </c>
      <c r="V298" t="str">
        <f t="shared" si="39"/>
        <v>2012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34"/>
        <v>42089.72802083334</v>
      </c>
      <c r="L299" s="13">
        <f t="shared" si="3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32"/>
        <v>1.0064</v>
      </c>
      <c r="R299">
        <f t="shared" si="33"/>
        <v>141.74647887323943</v>
      </c>
      <c r="S299" t="str">
        <f t="shared" si="36"/>
        <v>film &amp; video</v>
      </c>
      <c r="T299" t="str">
        <f t="shared" si="37"/>
        <v>documentary</v>
      </c>
      <c r="U299" t="str">
        <f t="shared" si="38"/>
        <v>March</v>
      </c>
      <c r="V299" t="str">
        <f t="shared" si="39"/>
        <v>2015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34"/>
        <v>41709.463518518518</v>
      </c>
      <c r="L300" s="13">
        <f t="shared" si="35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32"/>
        <v>1.089324126984127</v>
      </c>
      <c r="R300">
        <f t="shared" si="33"/>
        <v>56.344351395730705</v>
      </c>
      <c r="S300" t="str">
        <f t="shared" si="36"/>
        <v>film &amp; video</v>
      </c>
      <c r="T300" t="str">
        <f t="shared" si="37"/>
        <v>documentary</v>
      </c>
      <c r="U300" t="str">
        <f t="shared" si="38"/>
        <v>March</v>
      </c>
      <c r="V300" t="str">
        <f t="shared" si="39"/>
        <v>2014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34"/>
        <v>40469.225231481483</v>
      </c>
      <c r="L301" s="13">
        <f t="shared" si="3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32"/>
        <v>1.789525</v>
      </c>
      <c r="R301">
        <f t="shared" si="33"/>
        <v>73.341188524590166</v>
      </c>
      <c r="S301" t="str">
        <f t="shared" si="36"/>
        <v>film &amp; video</v>
      </c>
      <c r="T301" t="str">
        <f t="shared" si="37"/>
        <v>documentary</v>
      </c>
      <c r="U301" t="str">
        <f t="shared" si="38"/>
        <v>October</v>
      </c>
      <c r="V301" t="str">
        <f t="shared" si="39"/>
        <v>2010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34"/>
        <v>40626.959930555553</v>
      </c>
      <c r="L302" s="13">
        <f t="shared" si="3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32"/>
        <v>1.0172264</v>
      </c>
      <c r="R302">
        <f t="shared" si="33"/>
        <v>85.337785234899329</v>
      </c>
      <c r="S302" t="str">
        <f t="shared" si="36"/>
        <v>film &amp; video</v>
      </c>
      <c r="T302" t="str">
        <f t="shared" si="37"/>
        <v>documentary</v>
      </c>
      <c r="U302" t="str">
        <f t="shared" si="38"/>
        <v>March</v>
      </c>
      <c r="V302" t="str">
        <f t="shared" si="39"/>
        <v>2011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34"/>
        <v>41312.737673611111</v>
      </c>
      <c r="L303" s="13">
        <f t="shared" si="3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32"/>
        <v>1.1873499999999999</v>
      </c>
      <c r="R303">
        <f t="shared" si="33"/>
        <v>61.496215139442228</v>
      </c>
      <c r="S303" t="str">
        <f t="shared" si="36"/>
        <v>film &amp; video</v>
      </c>
      <c r="T303" t="str">
        <f t="shared" si="37"/>
        <v>documentary</v>
      </c>
      <c r="U303" t="str">
        <f t="shared" si="38"/>
        <v>February</v>
      </c>
      <c r="V303" t="str">
        <f t="shared" si="39"/>
        <v>2013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34"/>
        <v>40933.856921296298</v>
      </c>
      <c r="L304" s="13">
        <f t="shared" si="3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32"/>
        <v>1.0045999999999999</v>
      </c>
      <c r="R304">
        <f t="shared" si="33"/>
        <v>93.018518518518519</v>
      </c>
      <c r="S304" t="str">
        <f t="shared" si="36"/>
        <v>film &amp; video</v>
      </c>
      <c r="T304" t="str">
        <f t="shared" si="37"/>
        <v>documentary</v>
      </c>
      <c r="U304" t="str">
        <f t="shared" si="38"/>
        <v>January</v>
      </c>
      <c r="V304" t="str">
        <f t="shared" si="39"/>
        <v>2012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34"/>
        <v>41032.071134259262</v>
      </c>
      <c r="L305" s="13">
        <f t="shared" si="3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32"/>
        <v>1.3746666666666667</v>
      </c>
      <c r="R305">
        <f t="shared" si="33"/>
        <v>50.292682926829265</v>
      </c>
      <c r="S305" t="str">
        <f t="shared" si="36"/>
        <v>film &amp; video</v>
      </c>
      <c r="T305" t="str">
        <f t="shared" si="37"/>
        <v>documentary</v>
      </c>
      <c r="U305" t="str">
        <f t="shared" si="38"/>
        <v>May</v>
      </c>
      <c r="V305" t="str">
        <f t="shared" si="39"/>
        <v>2012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34"/>
        <v>41114.094872685186</v>
      </c>
      <c r="L306" s="13">
        <f t="shared" si="3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32"/>
        <v>2.3164705882352941</v>
      </c>
      <c r="R306">
        <f t="shared" si="33"/>
        <v>106.43243243243244</v>
      </c>
      <c r="S306" t="str">
        <f t="shared" si="36"/>
        <v>film &amp; video</v>
      </c>
      <c r="T306" t="str">
        <f t="shared" si="37"/>
        <v>documentary</v>
      </c>
      <c r="U306" t="str">
        <f t="shared" si="38"/>
        <v>July</v>
      </c>
      <c r="V306" t="str">
        <f t="shared" si="39"/>
        <v>2012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34"/>
        <v>40948.630196759259</v>
      </c>
      <c r="L307" s="13">
        <f t="shared" si="3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32"/>
        <v>1.3033333333333332</v>
      </c>
      <c r="R307">
        <f t="shared" si="33"/>
        <v>51.719576719576722</v>
      </c>
      <c r="S307" t="str">
        <f t="shared" si="36"/>
        <v>film &amp; video</v>
      </c>
      <c r="T307" t="str">
        <f t="shared" si="37"/>
        <v>documentary</v>
      </c>
      <c r="U307" t="str">
        <f t="shared" si="38"/>
        <v>February</v>
      </c>
      <c r="V307" t="str">
        <f t="shared" si="39"/>
        <v>2012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34"/>
        <v>41333.837187500001</v>
      </c>
      <c r="L308" s="13">
        <f t="shared" si="3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8">
        <f t="shared" si="32"/>
        <v>2.9289999999999998</v>
      </c>
      <c r="R308">
        <f t="shared" si="33"/>
        <v>36.612499999999997</v>
      </c>
      <c r="S308" t="str">
        <f t="shared" si="36"/>
        <v>film &amp; video</v>
      </c>
      <c r="T308" t="str">
        <f t="shared" si="37"/>
        <v>documentary</v>
      </c>
      <c r="U308" t="str">
        <f t="shared" si="38"/>
        <v>February</v>
      </c>
      <c r="V308" t="str">
        <f t="shared" si="39"/>
        <v>2013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34"/>
        <v>41282.944456018515</v>
      </c>
      <c r="L309" s="13">
        <f t="shared" si="3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32"/>
        <v>1.1131818181818183</v>
      </c>
      <c r="R309">
        <f t="shared" si="33"/>
        <v>42.517361111111114</v>
      </c>
      <c r="S309" t="str">
        <f t="shared" si="36"/>
        <v>film &amp; video</v>
      </c>
      <c r="T309" t="str">
        <f t="shared" si="37"/>
        <v>documentary</v>
      </c>
      <c r="U309" t="str">
        <f t="shared" si="38"/>
        <v>January</v>
      </c>
      <c r="V309" t="str">
        <f t="shared" si="39"/>
        <v>2013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34"/>
        <v>40567.694560185184</v>
      </c>
      <c r="L310" s="13">
        <f t="shared" si="3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32"/>
        <v>1.0556666666666668</v>
      </c>
      <c r="R310">
        <f t="shared" si="33"/>
        <v>62.712871287128714</v>
      </c>
      <c r="S310" t="str">
        <f t="shared" si="36"/>
        <v>film &amp; video</v>
      </c>
      <c r="T310" t="str">
        <f t="shared" si="37"/>
        <v>documentary</v>
      </c>
      <c r="U310" t="str">
        <f t="shared" si="38"/>
        <v>January</v>
      </c>
      <c r="V310" t="str">
        <f t="shared" si="39"/>
        <v>2011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34"/>
        <v>41134.751550925925</v>
      </c>
      <c r="L311" s="13">
        <f t="shared" si="3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32"/>
        <v>1.1894444444444445</v>
      </c>
      <c r="R311">
        <f t="shared" si="33"/>
        <v>89.957983193277315</v>
      </c>
      <c r="S311" t="str">
        <f t="shared" si="36"/>
        <v>film &amp; video</v>
      </c>
      <c r="T311" t="str">
        <f t="shared" si="37"/>
        <v>documentary</v>
      </c>
      <c r="U311" t="str">
        <f t="shared" si="38"/>
        <v>August</v>
      </c>
      <c r="V311" t="str">
        <f t="shared" si="39"/>
        <v>2012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34"/>
        <v>40821.183136574073</v>
      </c>
      <c r="L312" s="13">
        <f t="shared" si="3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32"/>
        <v>1.04129</v>
      </c>
      <c r="R312">
        <f t="shared" si="33"/>
        <v>28.924722222222222</v>
      </c>
      <c r="S312" t="str">
        <f t="shared" si="36"/>
        <v>film &amp; video</v>
      </c>
      <c r="T312" t="str">
        <f t="shared" si="37"/>
        <v>documentary</v>
      </c>
      <c r="U312" t="str">
        <f t="shared" si="38"/>
        <v>October</v>
      </c>
      <c r="V312" t="str">
        <f t="shared" si="39"/>
        <v>2011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34"/>
        <v>40868.219814814816</v>
      </c>
      <c r="L313" s="13">
        <f t="shared" si="3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32"/>
        <v>1.0410165</v>
      </c>
      <c r="R313">
        <f t="shared" si="33"/>
        <v>138.8022</v>
      </c>
      <c r="S313" t="str">
        <f t="shared" si="36"/>
        <v>film &amp; video</v>
      </c>
      <c r="T313" t="str">
        <f t="shared" si="37"/>
        <v>documentary</v>
      </c>
      <c r="U313" t="str">
        <f t="shared" si="38"/>
        <v>November</v>
      </c>
      <c r="V313" t="str">
        <f t="shared" si="39"/>
        <v>2012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34"/>
        <v>41348.877685185187</v>
      </c>
      <c r="L314" s="13">
        <f t="shared" si="3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32"/>
        <v>1.1187499999999999</v>
      </c>
      <c r="R314">
        <f t="shared" si="33"/>
        <v>61.301369863013697</v>
      </c>
      <c r="S314" t="str">
        <f t="shared" si="36"/>
        <v>film &amp; video</v>
      </c>
      <c r="T314" t="str">
        <f t="shared" si="37"/>
        <v>documentary</v>
      </c>
      <c r="U314" t="str">
        <f t="shared" si="38"/>
        <v>March</v>
      </c>
      <c r="V314" t="str">
        <f t="shared" si="39"/>
        <v>2013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34"/>
        <v>40357.227939814817</v>
      </c>
      <c r="L315" s="13">
        <f t="shared" si="3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32"/>
        <v>1.0473529411764706</v>
      </c>
      <c r="R315">
        <f t="shared" si="33"/>
        <v>80.202702702702709</v>
      </c>
      <c r="S315" t="str">
        <f t="shared" si="36"/>
        <v>film &amp; video</v>
      </c>
      <c r="T315" t="str">
        <f t="shared" si="37"/>
        <v>documentary</v>
      </c>
      <c r="U315" t="str">
        <f t="shared" si="38"/>
        <v>June</v>
      </c>
      <c r="V315" t="str">
        <f t="shared" si="39"/>
        <v>2010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34"/>
        <v>41304.833194444444</v>
      </c>
      <c r="L316" s="13">
        <f t="shared" si="3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32"/>
        <v>3.8515000000000001</v>
      </c>
      <c r="R316">
        <f t="shared" si="33"/>
        <v>32.095833333333331</v>
      </c>
      <c r="S316" t="str">
        <f t="shared" si="36"/>
        <v>film &amp; video</v>
      </c>
      <c r="T316" t="str">
        <f t="shared" si="37"/>
        <v>documentary</v>
      </c>
      <c r="U316" t="str">
        <f t="shared" si="38"/>
        <v>January</v>
      </c>
      <c r="V316" t="str">
        <f t="shared" si="39"/>
        <v>2013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34"/>
        <v>41113.77238425926</v>
      </c>
      <c r="L317" s="13">
        <f t="shared" si="3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32"/>
        <v>1.01248</v>
      </c>
      <c r="R317">
        <f t="shared" si="33"/>
        <v>200.88888888888889</v>
      </c>
      <c r="S317" t="str">
        <f t="shared" si="36"/>
        <v>film &amp; video</v>
      </c>
      <c r="T317" t="str">
        <f t="shared" si="37"/>
        <v>documentary</v>
      </c>
      <c r="U317" t="str">
        <f t="shared" si="38"/>
        <v>July</v>
      </c>
      <c r="V317" t="str">
        <f t="shared" si="39"/>
        <v>2012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34"/>
        <v>41950.923576388886</v>
      </c>
      <c r="L318" s="13">
        <f t="shared" si="3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32"/>
        <v>1.1377333333333333</v>
      </c>
      <c r="R318">
        <f t="shared" si="33"/>
        <v>108.01265822784811</v>
      </c>
      <c r="S318" t="str">
        <f t="shared" si="36"/>
        <v>film &amp; video</v>
      </c>
      <c r="T318" t="str">
        <f t="shared" si="37"/>
        <v>documentary</v>
      </c>
      <c r="U318" t="str">
        <f t="shared" si="38"/>
        <v>November</v>
      </c>
      <c r="V318" t="str">
        <f t="shared" si="39"/>
        <v>2014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34"/>
        <v>41589.676886574074</v>
      </c>
      <c r="L319" s="13">
        <f t="shared" si="3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32"/>
        <v>1.0080333333333333</v>
      </c>
      <c r="R319">
        <f t="shared" si="33"/>
        <v>95.699367088607602</v>
      </c>
      <c r="S319" t="str">
        <f t="shared" si="36"/>
        <v>film &amp; video</v>
      </c>
      <c r="T319" t="str">
        <f t="shared" si="37"/>
        <v>documentary</v>
      </c>
      <c r="U319" t="str">
        <f t="shared" si="38"/>
        <v>November</v>
      </c>
      <c r="V319" t="str">
        <f t="shared" si="39"/>
        <v>2013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34"/>
        <v>41330.038784722223</v>
      </c>
      <c r="L320" s="13">
        <f t="shared" si="3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32"/>
        <v>2.8332000000000002</v>
      </c>
      <c r="R320">
        <f t="shared" si="33"/>
        <v>49.880281690140848</v>
      </c>
      <c r="S320" t="str">
        <f t="shared" si="36"/>
        <v>film &amp; video</v>
      </c>
      <c r="T320" t="str">
        <f t="shared" si="37"/>
        <v>documentary</v>
      </c>
      <c r="U320" t="str">
        <f t="shared" si="38"/>
        <v>February</v>
      </c>
      <c r="V320" t="str">
        <f t="shared" si="39"/>
        <v>2013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34"/>
        <v>40123.83829861111</v>
      </c>
      <c r="L321" s="13">
        <f t="shared" si="3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32"/>
        <v>1.1268</v>
      </c>
      <c r="R321">
        <f t="shared" si="33"/>
        <v>110.47058823529412</v>
      </c>
      <c r="S321" t="str">
        <f t="shared" si="36"/>
        <v>film &amp; video</v>
      </c>
      <c r="T321" t="str">
        <f t="shared" si="37"/>
        <v>documentary</v>
      </c>
      <c r="U321" t="str">
        <f t="shared" si="38"/>
        <v>November</v>
      </c>
      <c r="V321" t="str">
        <f t="shared" si="39"/>
        <v>2010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34"/>
        <v>42331.551307870366</v>
      </c>
      <c r="L322" s="13">
        <f t="shared" si="3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40">E322/D322</f>
        <v>1.0658000000000001</v>
      </c>
      <c r="R322">
        <f t="shared" ref="R322:R385" si="41">E322/N322</f>
        <v>134.91139240506328</v>
      </c>
      <c r="S322" t="str">
        <f t="shared" si="36"/>
        <v>film &amp; video</v>
      </c>
      <c r="T322" t="str">
        <f t="shared" si="37"/>
        <v>documentary</v>
      </c>
      <c r="U322" t="str">
        <f t="shared" si="38"/>
        <v>November</v>
      </c>
      <c r="V322" t="str">
        <f t="shared" si="39"/>
        <v>2015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42">(((J323/60)/60)/24)+DATE(1970,1,1)</f>
        <v>42647.446597222224</v>
      </c>
      <c r="L323" s="13">
        <f t="shared" ref="L323:L386" si="43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8">
        <f t="shared" si="40"/>
        <v>1.0266285714285714</v>
      </c>
      <c r="R323">
        <f t="shared" si="41"/>
        <v>106.62314540059347</v>
      </c>
      <c r="S323" t="str">
        <f t="shared" ref="S323:S386" si="44">LEFT(P323,FIND("/",P323)-1)</f>
        <v>film &amp; video</v>
      </c>
      <c r="T323" t="str">
        <f t="shared" ref="T323:T386" si="45">RIGHT(P323,LEN(P323)-FIND("/",P323))</f>
        <v>documentary</v>
      </c>
      <c r="U323" t="str">
        <f t="shared" ref="U323:U386" si="46">TEXT(K323,"mmmm")</f>
        <v>October</v>
      </c>
      <c r="V323" t="str">
        <f t="shared" ref="V323:V386" si="47">TEXT(L323,"YYYY")</f>
        <v>2016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42"/>
        <v>42473.57</v>
      </c>
      <c r="L324" s="13">
        <f t="shared" si="43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40"/>
        <v>1.0791200000000001</v>
      </c>
      <c r="R324">
        <f t="shared" si="41"/>
        <v>145.04301075268816</v>
      </c>
      <c r="S324" t="str">
        <f t="shared" si="44"/>
        <v>film &amp; video</v>
      </c>
      <c r="T324" t="str">
        <f t="shared" si="45"/>
        <v>documentary</v>
      </c>
      <c r="U324" t="str">
        <f t="shared" si="46"/>
        <v>April</v>
      </c>
      <c r="V324" t="str">
        <f t="shared" si="47"/>
        <v>2016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42"/>
        <v>42697.32136574074</v>
      </c>
      <c r="L325" s="13">
        <f t="shared" si="4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40"/>
        <v>1.2307407407407407</v>
      </c>
      <c r="R325">
        <f t="shared" si="41"/>
        <v>114.58620689655173</v>
      </c>
      <c r="S325" t="str">
        <f t="shared" si="44"/>
        <v>film &amp; video</v>
      </c>
      <c r="T325" t="str">
        <f t="shared" si="45"/>
        <v>documentary</v>
      </c>
      <c r="U325" t="str">
        <f t="shared" si="46"/>
        <v>November</v>
      </c>
      <c r="V325" t="str">
        <f t="shared" si="47"/>
        <v>2016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42"/>
        <v>42184.626250000001</v>
      </c>
      <c r="L326" s="13">
        <f t="shared" si="4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40"/>
        <v>1.016</v>
      </c>
      <c r="R326">
        <f t="shared" si="41"/>
        <v>105.3170731707317</v>
      </c>
      <c r="S326" t="str">
        <f t="shared" si="44"/>
        <v>film &amp; video</v>
      </c>
      <c r="T326" t="str">
        <f t="shared" si="45"/>
        <v>documentary</v>
      </c>
      <c r="U326" t="str">
        <f t="shared" si="46"/>
        <v>June</v>
      </c>
      <c r="V326" t="str">
        <f t="shared" si="47"/>
        <v>2015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42"/>
        <v>42689.187881944439</v>
      </c>
      <c r="L327" s="13">
        <f t="shared" si="4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40"/>
        <v>1.04396</v>
      </c>
      <c r="R327">
        <f t="shared" si="41"/>
        <v>70.921195652173907</v>
      </c>
      <c r="S327" t="str">
        <f t="shared" si="44"/>
        <v>film &amp; video</v>
      </c>
      <c r="T327" t="str">
        <f t="shared" si="45"/>
        <v>documentary</v>
      </c>
      <c r="U327" t="str">
        <f t="shared" si="46"/>
        <v>November</v>
      </c>
      <c r="V327" t="str">
        <f t="shared" si="47"/>
        <v>2016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42"/>
        <v>42775.314884259264</v>
      </c>
      <c r="L328" s="13">
        <f t="shared" si="4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40"/>
        <v>1.1292973333333334</v>
      </c>
      <c r="R328">
        <f t="shared" si="41"/>
        <v>147.17167680278018</v>
      </c>
      <c r="S328" t="str">
        <f t="shared" si="44"/>
        <v>film &amp; video</v>
      </c>
      <c r="T328" t="str">
        <f t="shared" si="45"/>
        <v>documentary</v>
      </c>
      <c r="U328" t="str">
        <f t="shared" si="46"/>
        <v>February</v>
      </c>
      <c r="V328" t="str">
        <f t="shared" si="47"/>
        <v>2017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42"/>
        <v>42058.235289351855</v>
      </c>
      <c r="L329" s="13">
        <f t="shared" si="4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40"/>
        <v>1.3640000000000001</v>
      </c>
      <c r="R329">
        <f t="shared" si="41"/>
        <v>160.47058823529412</v>
      </c>
      <c r="S329" t="str">
        <f t="shared" si="44"/>
        <v>film &amp; video</v>
      </c>
      <c r="T329" t="str">
        <f t="shared" si="45"/>
        <v>documentary</v>
      </c>
      <c r="U329" t="str">
        <f t="shared" si="46"/>
        <v>February</v>
      </c>
      <c r="V329" t="str">
        <f t="shared" si="47"/>
        <v>2015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42"/>
        <v>42278.946620370371</v>
      </c>
      <c r="L330" s="13">
        <f t="shared" si="4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40"/>
        <v>1.036144</v>
      </c>
      <c r="R330">
        <f t="shared" si="41"/>
        <v>156.04578313253012</v>
      </c>
      <c r="S330" t="str">
        <f t="shared" si="44"/>
        <v>film &amp; video</v>
      </c>
      <c r="T330" t="str">
        <f t="shared" si="45"/>
        <v>documentary</v>
      </c>
      <c r="U330" t="str">
        <f t="shared" si="46"/>
        <v>October</v>
      </c>
      <c r="V330" t="str">
        <f t="shared" si="47"/>
        <v>2015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42"/>
        <v>42291.46674768519</v>
      </c>
      <c r="L331" s="13">
        <f t="shared" si="4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40"/>
        <v>1.0549999999999999</v>
      </c>
      <c r="R331">
        <f t="shared" si="41"/>
        <v>63.17365269461078</v>
      </c>
      <c r="S331" t="str">
        <f t="shared" si="44"/>
        <v>film &amp; video</v>
      </c>
      <c r="T331" t="str">
        <f t="shared" si="45"/>
        <v>documentary</v>
      </c>
      <c r="U331" t="str">
        <f t="shared" si="46"/>
        <v>October</v>
      </c>
      <c r="V331" t="str">
        <f t="shared" si="47"/>
        <v>2015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42"/>
        <v>41379.515775462962</v>
      </c>
      <c r="L332" s="13">
        <f t="shared" si="4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40"/>
        <v>1.0182857142857142</v>
      </c>
      <c r="R332">
        <f t="shared" si="41"/>
        <v>104.82352941176471</v>
      </c>
      <c r="S332" t="str">
        <f t="shared" si="44"/>
        <v>film &amp; video</v>
      </c>
      <c r="T332" t="str">
        <f t="shared" si="45"/>
        <v>documentary</v>
      </c>
      <c r="U332" t="str">
        <f t="shared" si="46"/>
        <v>April</v>
      </c>
      <c r="V332" t="str">
        <f t="shared" si="47"/>
        <v>2013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42"/>
        <v>42507.581412037034</v>
      </c>
      <c r="L333" s="13">
        <f t="shared" si="4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40"/>
        <v>1.0660499999999999</v>
      </c>
      <c r="R333">
        <f t="shared" si="41"/>
        <v>97.356164383561648</v>
      </c>
      <c r="S333" t="str">
        <f t="shared" si="44"/>
        <v>film &amp; video</v>
      </c>
      <c r="T333" t="str">
        <f t="shared" si="45"/>
        <v>documentary</v>
      </c>
      <c r="U333" t="str">
        <f t="shared" si="46"/>
        <v>May</v>
      </c>
      <c r="V333" t="str">
        <f t="shared" si="47"/>
        <v>2016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42"/>
        <v>42263.680289351847</v>
      </c>
      <c r="L334" s="13">
        <f t="shared" si="4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40"/>
        <v>1.13015</v>
      </c>
      <c r="R334">
        <f t="shared" si="41"/>
        <v>203.63063063063063</v>
      </c>
      <c r="S334" t="str">
        <f t="shared" si="44"/>
        <v>film &amp; video</v>
      </c>
      <c r="T334" t="str">
        <f t="shared" si="45"/>
        <v>documentary</v>
      </c>
      <c r="U334" t="str">
        <f t="shared" si="46"/>
        <v>September</v>
      </c>
      <c r="V334" t="str">
        <f t="shared" si="47"/>
        <v>2015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42"/>
        <v>42437.636469907404</v>
      </c>
      <c r="L335" s="13">
        <f t="shared" si="4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40"/>
        <v>1.252275</v>
      </c>
      <c r="R335">
        <f t="shared" si="41"/>
        <v>188.31203007518798</v>
      </c>
      <c r="S335" t="str">
        <f t="shared" si="44"/>
        <v>film &amp; video</v>
      </c>
      <c r="T335" t="str">
        <f t="shared" si="45"/>
        <v>documentary</v>
      </c>
      <c r="U335" t="str">
        <f t="shared" si="46"/>
        <v>March</v>
      </c>
      <c r="V335" t="str">
        <f t="shared" si="47"/>
        <v>2016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42"/>
        <v>42101.682372685187</v>
      </c>
      <c r="L336" s="13">
        <f t="shared" si="4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40"/>
        <v>1.0119</v>
      </c>
      <c r="R336">
        <f t="shared" si="41"/>
        <v>146.65217391304347</v>
      </c>
      <c r="S336" t="str">
        <f t="shared" si="44"/>
        <v>film &amp; video</v>
      </c>
      <c r="T336" t="str">
        <f t="shared" si="45"/>
        <v>documentary</v>
      </c>
      <c r="U336" t="str">
        <f t="shared" si="46"/>
        <v>April</v>
      </c>
      <c r="V336" t="str">
        <f t="shared" si="47"/>
        <v>2015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42"/>
        <v>42101.737442129626</v>
      </c>
      <c r="L337" s="13">
        <f t="shared" si="4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40"/>
        <v>1.0276470588235294</v>
      </c>
      <c r="R337">
        <f t="shared" si="41"/>
        <v>109.1875</v>
      </c>
      <c r="S337" t="str">
        <f t="shared" si="44"/>
        <v>film &amp; video</v>
      </c>
      <c r="T337" t="str">
        <f t="shared" si="45"/>
        <v>documentary</v>
      </c>
      <c r="U337" t="str">
        <f t="shared" si="46"/>
        <v>April</v>
      </c>
      <c r="V337" t="str">
        <f t="shared" si="47"/>
        <v>2015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42"/>
        <v>42291.596273148149</v>
      </c>
      <c r="L338" s="13">
        <f t="shared" si="4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40"/>
        <v>1.1683911999999999</v>
      </c>
      <c r="R338">
        <f t="shared" si="41"/>
        <v>59.249046653144013</v>
      </c>
      <c r="S338" t="str">
        <f t="shared" si="44"/>
        <v>film &amp; video</v>
      </c>
      <c r="T338" t="str">
        <f t="shared" si="45"/>
        <v>documentary</v>
      </c>
      <c r="U338" t="str">
        <f t="shared" si="46"/>
        <v>October</v>
      </c>
      <c r="V338" t="str">
        <f t="shared" si="47"/>
        <v>2015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42"/>
        <v>42047.128564814819</v>
      </c>
      <c r="L339" s="13">
        <f t="shared" si="4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40"/>
        <v>1.0116833333333335</v>
      </c>
      <c r="R339">
        <f t="shared" si="41"/>
        <v>97.904838709677421</v>
      </c>
      <c r="S339" t="str">
        <f t="shared" si="44"/>
        <v>film &amp; video</v>
      </c>
      <c r="T339" t="str">
        <f t="shared" si="45"/>
        <v>documentary</v>
      </c>
      <c r="U339" t="str">
        <f t="shared" si="46"/>
        <v>February</v>
      </c>
      <c r="V339" t="str">
        <f t="shared" si="47"/>
        <v>2015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42"/>
        <v>42559.755671296298</v>
      </c>
      <c r="L340" s="13">
        <f t="shared" si="4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40"/>
        <v>1.1013360000000001</v>
      </c>
      <c r="R340">
        <f t="shared" si="41"/>
        <v>70.000169491525426</v>
      </c>
      <c r="S340" t="str">
        <f t="shared" si="44"/>
        <v>film &amp; video</v>
      </c>
      <c r="T340" t="str">
        <f t="shared" si="45"/>
        <v>documentary</v>
      </c>
      <c r="U340" t="str">
        <f t="shared" si="46"/>
        <v>July</v>
      </c>
      <c r="V340" t="str">
        <f t="shared" si="47"/>
        <v>2016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42"/>
        <v>42093.760046296295</v>
      </c>
      <c r="L341" s="13">
        <f t="shared" si="4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40"/>
        <v>1.0808333333333333</v>
      </c>
      <c r="R341">
        <f t="shared" si="41"/>
        <v>72.865168539325836</v>
      </c>
      <c r="S341" t="str">
        <f t="shared" si="44"/>
        <v>film &amp; video</v>
      </c>
      <c r="T341" t="str">
        <f t="shared" si="45"/>
        <v>documentary</v>
      </c>
      <c r="U341" t="str">
        <f t="shared" si="46"/>
        <v>March</v>
      </c>
      <c r="V341" t="str">
        <f t="shared" si="47"/>
        <v>2015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42"/>
        <v>42772.669062500005</v>
      </c>
      <c r="L342" s="13">
        <f t="shared" si="43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40"/>
        <v>1.2502285714285715</v>
      </c>
      <c r="R342">
        <f t="shared" si="41"/>
        <v>146.34782608695653</v>
      </c>
      <c r="S342" t="str">
        <f t="shared" si="44"/>
        <v>film &amp; video</v>
      </c>
      <c r="T342" t="str">
        <f t="shared" si="45"/>
        <v>documentary</v>
      </c>
      <c r="U342" t="str">
        <f t="shared" si="46"/>
        <v>February</v>
      </c>
      <c r="V342" t="str">
        <f t="shared" si="47"/>
        <v>2017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42"/>
        <v>41894.879606481481</v>
      </c>
      <c r="L343" s="13">
        <f t="shared" si="4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40"/>
        <v>1.0671428571428572</v>
      </c>
      <c r="R343">
        <f t="shared" si="41"/>
        <v>67.909090909090907</v>
      </c>
      <c r="S343" t="str">
        <f t="shared" si="44"/>
        <v>film &amp; video</v>
      </c>
      <c r="T343" t="str">
        <f t="shared" si="45"/>
        <v>documentary</v>
      </c>
      <c r="U343" t="str">
        <f t="shared" si="46"/>
        <v>September</v>
      </c>
      <c r="V343" t="str">
        <f t="shared" si="47"/>
        <v>2014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42"/>
        <v>42459.780844907407</v>
      </c>
      <c r="L344" s="13">
        <f t="shared" si="4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40"/>
        <v>1.0036639999999999</v>
      </c>
      <c r="R344">
        <f t="shared" si="41"/>
        <v>169.85083076923075</v>
      </c>
      <c r="S344" t="str">
        <f t="shared" si="44"/>
        <v>film &amp; video</v>
      </c>
      <c r="T344" t="str">
        <f t="shared" si="45"/>
        <v>documentary</v>
      </c>
      <c r="U344" t="str">
        <f t="shared" si="46"/>
        <v>March</v>
      </c>
      <c r="V344" t="str">
        <f t="shared" si="47"/>
        <v>2016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42"/>
        <v>41926.73778935185</v>
      </c>
      <c r="L345" s="13">
        <f t="shared" si="43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40"/>
        <v>1.0202863333333334</v>
      </c>
      <c r="R345">
        <f t="shared" si="41"/>
        <v>58.413339694656486</v>
      </c>
      <c r="S345" t="str">
        <f t="shared" si="44"/>
        <v>film &amp; video</v>
      </c>
      <c r="T345" t="str">
        <f t="shared" si="45"/>
        <v>documentary</v>
      </c>
      <c r="U345" t="str">
        <f t="shared" si="46"/>
        <v>October</v>
      </c>
      <c r="V345" t="str">
        <f t="shared" si="47"/>
        <v>2014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42"/>
        <v>42111.970995370371</v>
      </c>
      <c r="L346" s="13">
        <f t="shared" si="4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40"/>
        <v>1.0208358208955224</v>
      </c>
      <c r="R346">
        <f t="shared" si="41"/>
        <v>119.99298245614035</v>
      </c>
      <c r="S346" t="str">
        <f t="shared" si="44"/>
        <v>film &amp; video</v>
      </c>
      <c r="T346" t="str">
        <f t="shared" si="45"/>
        <v>documentary</v>
      </c>
      <c r="U346" t="str">
        <f t="shared" si="46"/>
        <v>April</v>
      </c>
      <c r="V346" t="str">
        <f t="shared" si="47"/>
        <v>2015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42"/>
        <v>42114.944328703699</v>
      </c>
      <c r="L347" s="13">
        <f t="shared" si="4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40"/>
        <v>1.2327586206896552</v>
      </c>
      <c r="R347">
        <f t="shared" si="41"/>
        <v>99.860335195530723</v>
      </c>
      <c r="S347" t="str">
        <f t="shared" si="44"/>
        <v>film &amp; video</v>
      </c>
      <c r="T347" t="str">
        <f t="shared" si="45"/>
        <v>documentary</v>
      </c>
      <c r="U347" t="str">
        <f t="shared" si="46"/>
        <v>April</v>
      </c>
      <c r="V347" t="str">
        <f t="shared" si="47"/>
        <v>2015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42"/>
        <v>42261.500243055561</v>
      </c>
      <c r="L348" s="13">
        <f t="shared" si="4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40"/>
        <v>1.7028880000000002</v>
      </c>
      <c r="R348">
        <f t="shared" si="41"/>
        <v>90.579148936170213</v>
      </c>
      <c r="S348" t="str">
        <f t="shared" si="44"/>
        <v>film &amp; video</v>
      </c>
      <c r="T348" t="str">
        <f t="shared" si="45"/>
        <v>documentary</v>
      </c>
      <c r="U348" t="str">
        <f t="shared" si="46"/>
        <v>September</v>
      </c>
      <c r="V348" t="str">
        <f t="shared" si="47"/>
        <v>2015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42"/>
        <v>42292.495474537034</v>
      </c>
      <c r="L349" s="13">
        <f t="shared" si="4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40"/>
        <v>1.1159049999999999</v>
      </c>
      <c r="R349">
        <f t="shared" si="41"/>
        <v>117.77361477572559</v>
      </c>
      <c r="S349" t="str">
        <f t="shared" si="44"/>
        <v>film &amp; video</v>
      </c>
      <c r="T349" t="str">
        <f t="shared" si="45"/>
        <v>documentary</v>
      </c>
      <c r="U349" t="str">
        <f t="shared" si="46"/>
        <v>October</v>
      </c>
      <c r="V349" t="str">
        <f t="shared" si="47"/>
        <v>2015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42"/>
        <v>42207.58699074074</v>
      </c>
      <c r="L350" s="13">
        <f t="shared" si="4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40"/>
        <v>1.03</v>
      </c>
      <c r="R350">
        <f t="shared" si="41"/>
        <v>86.554621848739501</v>
      </c>
      <c r="S350" t="str">
        <f t="shared" si="44"/>
        <v>film &amp; video</v>
      </c>
      <c r="T350" t="str">
        <f t="shared" si="45"/>
        <v>documentary</v>
      </c>
      <c r="U350" t="str">
        <f t="shared" si="46"/>
        <v>July</v>
      </c>
      <c r="V350" t="str">
        <f t="shared" si="47"/>
        <v>2015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42"/>
        <v>42760.498935185184</v>
      </c>
      <c r="L351" s="13">
        <f t="shared" si="4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40"/>
        <v>1.0663570159857905</v>
      </c>
      <c r="R351">
        <f t="shared" si="41"/>
        <v>71.899281437125751</v>
      </c>
      <c r="S351" t="str">
        <f t="shared" si="44"/>
        <v>film &amp; video</v>
      </c>
      <c r="T351" t="str">
        <f t="shared" si="45"/>
        <v>documentary</v>
      </c>
      <c r="U351" t="str">
        <f t="shared" si="46"/>
        <v>January</v>
      </c>
      <c r="V351" t="str">
        <f t="shared" si="47"/>
        <v>2017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42"/>
        <v>42586.066076388888</v>
      </c>
      <c r="L352" s="13">
        <f t="shared" si="4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40"/>
        <v>1.1476</v>
      </c>
      <c r="R352">
        <f t="shared" si="41"/>
        <v>129.81900452488688</v>
      </c>
      <c r="S352" t="str">
        <f t="shared" si="44"/>
        <v>film &amp; video</v>
      </c>
      <c r="T352" t="str">
        <f t="shared" si="45"/>
        <v>documentary</v>
      </c>
      <c r="U352" t="str">
        <f t="shared" si="46"/>
        <v>August</v>
      </c>
      <c r="V352" t="str">
        <f t="shared" si="47"/>
        <v>2016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42"/>
        <v>42427.964745370366</v>
      </c>
      <c r="L353" s="13">
        <f t="shared" si="4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40"/>
        <v>1.2734117647058822</v>
      </c>
      <c r="R353">
        <f t="shared" si="41"/>
        <v>44.912863070539416</v>
      </c>
      <c r="S353" t="str">
        <f t="shared" si="44"/>
        <v>film &amp; video</v>
      </c>
      <c r="T353" t="str">
        <f t="shared" si="45"/>
        <v>documentary</v>
      </c>
      <c r="U353" t="str">
        <f t="shared" si="46"/>
        <v>February</v>
      </c>
      <c r="V353" t="str">
        <f t="shared" si="47"/>
        <v>2016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42"/>
        <v>41890.167453703703</v>
      </c>
      <c r="L354" s="13">
        <f t="shared" si="4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40"/>
        <v>1.1656</v>
      </c>
      <c r="R354">
        <f t="shared" si="41"/>
        <v>40.755244755244753</v>
      </c>
      <c r="S354" t="str">
        <f t="shared" si="44"/>
        <v>film &amp; video</v>
      </c>
      <c r="T354" t="str">
        <f t="shared" si="45"/>
        <v>documentary</v>
      </c>
      <c r="U354" t="str">
        <f t="shared" si="46"/>
        <v>September</v>
      </c>
      <c r="V354" t="str">
        <f t="shared" si="47"/>
        <v>2014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42"/>
        <v>42297.791886574079</v>
      </c>
      <c r="L355" s="13">
        <f t="shared" si="4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40"/>
        <v>1.0861819426615318</v>
      </c>
      <c r="R355">
        <f t="shared" si="41"/>
        <v>103.52394779771615</v>
      </c>
      <c r="S355" t="str">
        <f t="shared" si="44"/>
        <v>film &amp; video</v>
      </c>
      <c r="T355" t="str">
        <f t="shared" si="45"/>
        <v>documentary</v>
      </c>
      <c r="U355" t="str">
        <f t="shared" si="46"/>
        <v>October</v>
      </c>
      <c r="V355" t="str">
        <f t="shared" si="47"/>
        <v>2015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42"/>
        <v>42438.827789351853</v>
      </c>
      <c r="L356" s="13">
        <f t="shared" si="4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40"/>
        <v>1.0394285714285714</v>
      </c>
      <c r="R356">
        <f t="shared" si="41"/>
        <v>125.44827586206897</v>
      </c>
      <c r="S356" t="str">
        <f t="shared" si="44"/>
        <v>film &amp; video</v>
      </c>
      <c r="T356" t="str">
        <f t="shared" si="45"/>
        <v>documentary</v>
      </c>
      <c r="U356" t="str">
        <f t="shared" si="46"/>
        <v>March</v>
      </c>
      <c r="V356" t="str">
        <f t="shared" si="47"/>
        <v>2016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42"/>
        <v>41943.293912037036</v>
      </c>
      <c r="L357" s="13">
        <f t="shared" si="4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40"/>
        <v>1.1625714285714286</v>
      </c>
      <c r="R357">
        <f t="shared" si="41"/>
        <v>246.60606060606059</v>
      </c>
      <c r="S357" t="str">
        <f t="shared" si="44"/>
        <v>film &amp; video</v>
      </c>
      <c r="T357" t="str">
        <f t="shared" si="45"/>
        <v>documentary</v>
      </c>
      <c r="U357" t="str">
        <f t="shared" si="46"/>
        <v>October</v>
      </c>
      <c r="V357" t="str">
        <f t="shared" si="47"/>
        <v>2014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42"/>
        <v>42415.803159722222</v>
      </c>
      <c r="L358" s="13">
        <f t="shared" si="4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40"/>
        <v>1.0269239999999999</v>
      </c>
      <c r="R358">
        <f t="shared" si="41"/>
        <v>79.401340206185566</v>
      </c>
      <c r="S358" t="str">
        <f t="shared" si="44"/>
        <v>film &amp; video</v>
      </c>
      <c r="T358" t="str">
        <f t="shared" si="45"/>
        <v>documentary</v>
      </c>
      <c r="U358" t="str">
        <f t="shared" si="46"/>
        <v>February</v>
      </c>
      <c r="V358" t="str">
        <f t="shared" si="47"/>
        <v>2016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42"/>
        <v>42078.222187499996</v>
      </c>
      <c r="L359" s="13">
        <f t="shared" si="4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40"/>
        <v>1.74</v>
      </c>
      <c r="R359">
        <f t="shared" si="41"/>
        <v>86.138613861386133</v>
      </c>
      <c r="S359" t="str">
        <f t="shared" si="44"/>
        <v>film &amp; video</v>
      </c>
      <c r="T359" t="str">
        <f t="shared" si="45"/>
        <v>documentary</v>
      </c>
      <c r="U359" t="str">
        <f t="shared" si="46"/>
        <v>March</v>
      </c>
      <c r="V359" t="str">
        <f t="shared" si="47"/>
        <v>2015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42"/>
        <v>42507.860196759255</v>
      </c>
      <c r="L360" s="13">
        <f t="shared" si="43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40"/>
        <v>1.03088</v>
      </c>
      <c r="R360">
        <f t="shared" si="41"/>
        <v>193.04868913857678</v>
      </c>
      <c r="S360" t="str">
        <f t="shared" si="44"/>
        <v>film &amp; video</v>
      </c>
      <c r="T360" t="str">
        <f t="shared" si="45"/>
        <v>documentary</v>
      </c>
      <c r="U360" t="str">
        <f t="shared" si="46"/>
        <v>May</v>
      </c>
      <c r="V360" t="str">
        <f t="shared" si="47"/>
        <v>2016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42"/>
        <v>41935.070486111108</v>
      </c>
      <c r="L361" s="13">
        <f t="shared" si="4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40"/>
        <v>1.0485537190082646</v>
      </c>
      <c r="R361">
        <f t="shared" si="41"/>
        <v>84.023178807947019</v>
      </c>
      <c r="S361" t="str">
        <f t="shared" si="44"/>
        <v>film &amp; video</v>
      </c>
      <c r="T361" t="str">
        <f t="shared" si="45"/>
        <v>documentary</v>
      </c>
      <c r="U361" t="str">
        <f t="shared" si="46"/>
        <v>October</v>
      </c>
      <c r="V361" t="str">
        <f t="shared" si="47"/>
        <v>2014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42"/>
        <v>42163.897916666669</v>
      </c>
      <c r="L362" s="13">
        <f t="shared" si="4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40"/>
        <v>1.0137499999999999</v>
      </c>
      <c r="R362">
        <f t="shared" si="41"/>
        <v>139.82758620689654</v>
      </c>
      <c r="S362" t="str">
        <f t="shared" si="44"/>
        <v>film &amp; video</v>
      </c>
      <c r="T362" t="str">
        <f t="shared" si="45"/>
        <v>documentary</v>
      </c>
      <c r="U362" t="str">
        <f t="shared" si="46"/>
        <v>June</v>
      </c>
      <c r="V362" t="str">
        <f t="shared" si="47"/>
        <v>2015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42"/>
        <v>41936.001226851848</v>
      </c>
      <c r="L363" s="13">
        <f t="shared" si="4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40"/>
        <v>1.1107699999999998</v>
      </c>
      <c r="R363">
        <f t="shared" si="41"/>
        <v>109.82189265536722</v>
      </c>
      <c r="S363" t="str">
        <f t="shared" si="44"/>
        <v>film &amp; video</v>
      </c>
      <c r="T363" t="str">
        <f t="shared" si="45"/>
        <v>documentary</v>
      </c>
      <c r="U363" t="str">
        <f t="shared" si="46"/>
        <v>October</v>
      </c>
      <c r="V363" t="str">
        <f t="shared" si="47"/>
        <v>2014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42"/>
        <v>41837.210543981484</v>
      </c>
      <c r="L364" s="13">
        <f t="shared" si="43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40"/>
        <v>1.2415933781686497</v>
      </c>
      <c r="R364">
        <f t="shared" si="41"/>
        <v>139.53488372093022</v>
      </c>
      <c r="S364" t="str">
        <f t="shared" si="44"/>
        <v>film &amp; video</v>
      </c>
      <c r="T364" t="str">
        <f t="shared" si="45"/>
        <v>documentary</v>
      </c>
      <c r="U364" t="str">
        <f t="shared" si="46"/>
        <v>July</v>
      </c>
      <c r="V364" t="str">
        <f t="shared" si="47"/>
        <v>2014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42"/>
        <v>40255.744629629626</v>
      </c>
      <c r="L365" s="13">
        <f t="shared" si="4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40"/>
        <v>1.0133333333333334</v>
      </c>
      <c r="R365">
        <f t="shared" si="41"/>
        <v>347.84615384615387</v>
      </c>
      <c r="S365" t="str">
        <f t="shared" si="44"/>
        <v>film &amp; video</v>
      </c>
      <c r="T365" t="str">
        <f t="shared" si="45"/>
        <v>documentary</v>
      </c>
      <c r="U365" t="str">
        <f t="shared" si="46"/>
        <v>March</v>
      </c>
      <c r="V365" t="str">
        <f t="shared" si="47"/>
        <v>2010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42"/>
        <v>41780.859629629631</v>
      </c>
      <c r="L366" s="13">
        <f t="shared" si="4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40"/>
        <v>1.1016142857142857</v>
      </c>
      <c r="R366">
        <f t="shared" si="41"/>
        <v>68.24159292035398</v>
      </c>
      <c r="S366" t="str">
        <f t="shared" si="44"/>
        <v>film &amp; video</v>
      </c>
      <c r="T366" t="str">
        <f t="shared" si="45"/>
        <v>documentary</v>
      </c>
      <c r="U366" t="str">
        <f t="shared" si="46"/>
        <v>May</v>
      </c>
      <c r="V366" t="str">
        <f t="shared" si="47"/>
        <v>2014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42"/>
        <v>41668.606469907405</v>
      </c>
      <c r="L367" s="13">
        <f t="shared" si="4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40"/>
        <v>1.0397333333333334</v>
      </c>
      <c r="R367">
        <f t="shared" si="41"/>
        <v>239.93846153846152</v>
      </c>
      <c r="S367" t="str">
        <f t="shared" si="44"/>
        <v>film &amp; video</v>
      </c>
      <c r="T367" t="str">
        <f t="shared" si="45"/>
        <v>documentary</v>
      </c>
      <c r="U367" t="str">
        <f t="shared" si="46"/>
        <v>January</v>
      </c>
      <c r="V367" t="str">
        <f t="shared" si="47"/>
        <v>2014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42"/>
        <v>41019.793032407404</v>
      </c>
      <c r="L368" s="13">
        <f t="shared" si="4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40"/>
        <v>1.013157894736842</v>
      </c>
      <c r="R368">
        <f t="shared" si="41"/>
        <v>287.31343283582089</v>
      </c>
      <c r="S368" t="str">
        <f t="shared" si="44"/>
        <v>film &amp; video</v>
      </c>
      <c r="T368" t="str">
        <f t="shared" si="45"/>
        <v>documentary</v>
      </c>
      <c r="U368" t="str">
        <f t="shared" si="46"/>
        <v>April</v>
      </c>
      <c r="V368" t="str">
        <f t="shared" si="47"/>
        <v>2012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42"/>
        <v>41355.577291666668</v>
      </c>
      <c r="L369" s="13">
        <f t="shared" si="4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40"/>
        <v>1.033501</v>
      </c>
      <c r="R369">
        <f t="shared" si="41"/>
        <v>86.84882352941176</v>
      </c>
      <c r="S369" t="str">
        <f t="shared" si="44"/>
        <v>film &amp; video</v>
      </c>
      <c r="T369" t="str">
        <f t="shared" si="45"/>
        <v>documentary</v>
      </c>
      <c r="U369" t="str">
        <f t="shared" si="46"/>
        <v>March</v>
      </c>
      <c r="V369" t="str">
        <f t="shared" si="47"/>
        <v>2013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42"/>
        <v>42043.605578703704</v>
      </c>
      <c r="L370" s="13">
        <f t="shared" si="4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40"/>
        <v>1.04112</v>
      </c>
      <c r="R370">
        <f t="shared" si="41"/>
        <v>81.84905660377359</v>
      </c>
      <c r="S370" t="str">
        <f t="shared" si="44"/>
        <v>film &amp; video</v>
      </c>
      <c r="T370" t="str">
        <f t="shared" si="45"/>
        <v>documentary</v>
      </c>
      <c r="U370" t="str">
        <f t="shared" si="46"/>
        <v>February</v>
      </c>
      <c r="V370" t="str">
        <f t="shared" si="47"/>
        <v>2015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42"/>
        <v>40893.551724537036</v>
      </c>
      <c r="L371" s="13">
        <f t="shared" si="4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40"/>
        <v>1.1015569230769231</v>
      </c>
      <c r="R371">
        <f t="shared" si="41"/>
        <v>42.874970059880241</v>
      </c>
      <c r="S371" t="str">
        <f t="shared" si="44"/>
        <v>film &amp; video</v>
      </c>
      <c r="T371" t="str">
        <f t="shared" si="45"/>
        <v>documentary</v>
      </c>
      <c r="U371" t="str">
        <f t="shared" si="46"/>
        <v>December</v>
      </c>
      <c r="V371" t="str">
        <f t="shared" si="47"/>
        <v>2012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42"/>
        <v>42711.795138888891</v>
      </c>
      <c r="L372" s="13">
        <f t="shared" si="4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40"/>
        <v>1.2202</v>
      </c>
      <c r="R372">
        <f t="shared" si="41"/>
        <v>709.41860465116281</v>
      </c>
      <c r="S372" t="str">
        <f t="shared" si="44"/>
        <v>film &amp; video</v>
      </c>
      <c r="T372" t="str">
        <f t="shared" si="45"/>
        <v>documentary</v>
      </c>
      <c r="U372" t="str">
        <f t="shared" si="46"/>
        <v>December</v>
      </c>
      <c r="V372" t="str">
        <f t="shared" si="47"/>
        <v>2017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42"/>
        <v>41261.767812500002</v>
      </c>
      <c r="L373" s="13">
        <f t="shared" si="4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40"/>
        <v>1.1416866666666667</v>
      </c>
      <c r="R373">
        <f t="shared" si="41"/>
        <v>161.25517890772127</v>
      </c>
      <c r="S373" t="str">
        <f t="shared" si="44"/>
        <v>film &amp; video</v>
      </c>
      <c r="T373" t="str">
        <f t="shared" si="45"/>
        <v>documentary</v>
      </c>
      <c r="U373" t="str">
        <f t="shared" si="46"/>
        <v>December</v>
      </c>
      <c r="V373" t="str">
        <f t="shared" si="47"/>
        <v>2013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42"/>
        <v>42425.576898148152</v>
      </c>
      <c r="L374" s="13">
        <f t="shared" si="4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40"/>
        <v>1.2533333333333334</v>
      </c>
      <c r="R374">
        <f t="shared" si="41"/>
        <v>41.777777777777779</v>
      </c>
      <c r="S374" t="str">
        <f t="shared" si="44"/>
        <v>film &amp; video</v>
      </c>
      <c r="T374" t="str">
        <f t="shared" si="45"/>
        <v>documentary</v>
      </c>
      <c r="U374" t="str">
        <f t="shared" si="46"/>
        <v>February</v>
      </c>
      <c r="V374" t="str">
        <f t="shared" si="47"/>
        <v>2016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42"/>
        <v>41078.91201388889</v>
      </c>
      <c r="L375" s="13">
        <f t="shared" si="4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40"/>
        <v>1.0666666666666667</v>
      </c>
      <c r="R375">
        <f t="shared" si="41"/>
        <v>89.887640449438209</v>
      </c>
      <c r="S375" t="str">
        <f t="shared" si="44"/>
        <v>film &amp; video</v>
      </c>
      <c r="T375" t="str">
        <f t="shared" si="45"/>
        <v>documentary</v>
      </c>
      <c r="U375" t="str">
        <f t="shared" si="46"/>
        <v>June</v>
      </c>
      <c r="V375" t="str">
        <f t="shared" si="47"/>
        <v>2012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42"/>
        <v>40757.889247685183</v>
      </c>
      <c r="L376" s="13">
        <f t="shared" si="4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40"/>
        <v>1.3065</v>
      </c>
      <c r="R376">
        <f t="shared" si="41"/>
        <v>45.051724137931032</v>
      </c>
      <c r="S376" t="str">
        <f t="shared" si="44"/>
        <v>film &amp; video</v>
      </c>
      <c r="T376" t="str">
        <f t="shared" si="45"/>
        <v>documentary</v>
      </c>
      <c r="U376" t="str">
        <f t="shared" si="46"/>
        <v>August</v>
      </c>
      <c r="V376" t="str">
        <f t="shared" si="47"/>
        <v>2011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42"/>
        <v>41657.985081018516</v>
      </c>
      <c r="L377" s="13">
        <f t="shared" si="4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40"/>
        <v>1.2</v>
      </c>
      <c r="R377">
        <f t="shared" si="41"/>
        <v>42.857142857142854</v>
      </c>
      <c r="S377" t="str">
        <f t="shared" si="44"/>
        <v>film &amp; video</v>
      </c>
      <c r="T377" t="str">
        <f t="shared" si="45"/>
        <v>documentary</v>
      </c>
      <c r="U377" t="str">
        <f t="shared" si="46"/>
        <v>January</v>
      </c>
      <c r="V377" t="str">
        <f t="shared" si="47"/>
        <v>2014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42"/>
        <v>42576.452731481477</v>
      </c>
      <c r="L378" s="13">
        <f t="shared" si="4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40"/>
        <v>1.0595918367346939</v>
      </c>
      <c r="R378">
        <f t="shared" si="41"/>
        <v>54.083333333333336</v>
      </c>
      <c r="S378" t="str">
        <f t="shared" si="44"/>
        <v>film &amp; video</v>
      </c>
      <c r="T378" t="str">
        <f t="shared" si="45"/>
        <v>documentary</v>
      </c>
      <c r="U378" t="str">
        <f t="shared" si="46"/>
        <v>July</v>
      </c>
      <c r="V378" t="str">
        <f t="shared" si="47"/>
        <v>2016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42"/>
        <v>42292.250787037032</v>
      </c>
      <c r="L379" s="13">
        <f t="shared" si="4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40"/>
        <v>1.1439999999999999</v>
      </c>
      <c r="R379">
        <f t="shared" si="41"/>
        <v>103.21804511278195</v>
      </c>
      <c r="S379" t="str">
        <f t="shared" si="44"/>
        <v>film &amp; video</v>
      </c>
      <c r="T379" t="str">
        <f t="shared" si="45"/>
        <v>documentary</v>
      </c>
      <c r="U379" t="str">
        <f t="shared" si="46"/>
        <v>October</v>
      </c>
      <c r="V379" t="str">
        <f t="shared" si="47"/>
        <v>2015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42"/>
        <v>42370.571851851855</v>
      </c>
      <c r="L380" s="13">
        <f t="shared" si="4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40"/>
        <v>1.1176666666666666</v>
      </c>
      <c r="R380">
        <f t="shared" si="41"/>
        <v>40.397590361445786</v>
      </c>
      <c r="S380" t="str">
        <f t="shared" si="44"/>
        <v>film &amp; video</v>
      </c>
      <c r="T380" t="str">
        <f t="shared" si="45"/>
        <v>documentary</v>
      </c>
      <c r="U380" t="str">
        <f t="shared" si="46"/>
        <v>January</v>
      </c>
      <c r="V380" t="str">
        <f t="shared" si="47"/>
        <v>2016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42"/>
        <v>40987.688333333332</v>
      </c>
      <c r="L381" s="13">
        <f t="shared" si="4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40"/>
        <v>1.1608000000000001</v>
      </c>
      <c r="R381">
        <f t="shared" si="41"/>
        <v>116.85906040268456</v>
      </c>
      <c r="S381" t="str">
        <f t="shared" si="44"/>
        <v>film &amp; video</v>
      </c>
      <c r="T381" t="str">
        <f t="shared" si="45"/>
        <v>documentary</v>
      </c>
      <c r="U381" t="str">
        <f t="shared" si="46"/>
        <v>March</v>
      </c>
      <c r="V381" t="str">
        <f t="shared" si="47"/>
        <v>2012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42"/>
        <v>42367.719814814816</v>
      </c>
      <c r="L382" s="13">
        <f t="shared" si="4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40"/>
        <v>1.415</v>
      </c>
      <c r="R382">
        <f t="shared" si="41"/>
        <v>115.51020408163265</v>
      </c>
      <c r="S382" t="str">
        <f t="shared" si="44"/>
        <v>film &amp; video</v>
      </c>
      <c r="T382" t="str">
        <f t="shared" si="45"/>
        <v>documentary</v>
      </c>
      <c r="U382" t="str">
        <f t="shared" si="46"/>
        <v>December</v>
      </c>
      <c r="V382" t="str">
        <f t="shared" si="47"/>
        <v>2016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42"/>
        <v>41085.698113425926</v>
      </c>
      <c r="L383" s="13">
        <f t="shared" si="4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40"/>
        <v>1.0472999999999999</v>
      </c>
      <c r="R383">
        <f t="shared" si="41"/>
        <v>104.31274900398407</v>
      </c>
      <c r="S383" t="str">
        <f t="shared" si="44"/>
        <v>film &amp; video</v>
      </c>
      <c r="T383" t="str">
        <f t="shared" si="45"/>
        <v>documentary</v>
      </c>
      <c r="U383" t="str">
        <f t="shared" si="46"/>
        <v>June</v>
      </c>
      <c r="V383" t="str">
        <f t="shared" si="47"/>
        <v>2012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42"/>
        <v>41144.709490740745</v>
      </c>
      <c r="L384" s="13">
        <f t="shared" si="4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40"/>
        <v>2.5583333333333331</v>
      </c>
      <c r="R384">
        <f t="shared" si="41"/>
        <v>69.772727272727266</v>
      </c>
      <c r="S384" t="str">
        <f t="shared" si="44"/>
        <v>film &amp; video</v>
      </c>
      <c r="T384" t="str">
        <f t="shared" si="45"/>
        <v>documentary</v>
      </c>
      <c r="U384" t="str">
        <f t="shared" si="46"/>
        <v>August</v>
      </c>
      <c r="V384" t="str">
        <f t="shared" si="47"/>
        <v>2012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42"/>
        <v>41755.117581018516</v>
      </c>
      <c r="L385" s="13">
        <f t="shared" si="4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40"/>
        <v>2.0670670670670672</v>
      </c>
      <c r="R385">
        <f t="shared" si="41"/>
        <v>43.020833333333336</v>
      </c>
      <c r="S385" t="str">
        <f t="shared" si="44"/>
        <v>film &amp; video</v>
      </c>
      <c r="T385" t="str">
        <f t="shared" si="45"/>
        <v>documentary</v>
      </c>
      <c r="U385" t="str">
        <f t="shared" si="46"/>
        <v>April</v>
      </c>
      <c r="V385" t="str">
        <f t="shared" si="47"/>
        <v>2014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42"/>
        <v>41980.781793981485</v>
      </c>
      <c r="L386" s="13">
        <f t="shared" si="4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48">E386/D386</f>
        <v>1.1210500000000001</v>
      </c>
      <c r="R386">
        <f t="shared" ref="R386:R449" si="49">E386/N386</f>
        <v>58.540469973890339</v>
      </c>
      <c r="S386" t="str">
        <f t="shared" si="44"/>
        <v>film &amp; video</v>
      </c>
      <c r="T386" t="str">
        <f t="shared" si="45"/>
        <v>documentary</v>
      </c>
      <c r="U386" t="str">
        <f t="shared" si="46"/>
        <v>December</v>
      </c>
      <c r="V386" t="str">
        <f t="shared" si="47"/>
        <v>2015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50">(((J387/60)/60)/24)+DATE(1970,1,1)</f>
        <v>41934.584502314814</v>
      </c>
      <c r="L387" s="13">
        <f t="shared" ref="L387:L450" si="51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si="48"/>
        <v>1.05982</v>
      </c>
      <c r="R387">
        <f t="shared" si="49"/>
        <v>111.79535864978902</v>
      </c>
      <c r="S387" t="str">
        <f t="shared" ref="S387:S450" si="52">LEFT(P387,FIND("/",P387)-1)</f>
        <v>film &amp; video</v>
      </c>
      <c r="T387" t="str">
        <f t="shared" ref="T387:T450" si="53">RIGHT(P387,LEN(P387)-FIND("/",P387))</f>
        <v>documentary</v>
      </c>
      <c r="U387" t="str">
        <f t="shared" ref="U387:U450" si="54">TEXT(K387,"mmmm")</f>
        <v>October</v>
      </c>
      <c r="V387" t="str">
        <f t="shared" ref="V387:V450" si="55">TEXT(L387,"YYYY")</f>
        <v>2014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50"/>
        <v>42211.951284722221</v>
      </c>
      <c r="L388" s="13">
        <f t="shared" si="51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48"/>
        <v>1.0016666666666667</v>
      </c>
      <c r="R388">
        <f t="shared" si="49"/>
        <v>46.230769230769234</v>
      </c>
      <c r="S388" t="str">
        <f t="shared" si="52"/>
        <v>film &amp; video</v>
      </c>
      <c r="T388" t="str">
        <f t="shared" si="53"/>
        <v>documentary</v>
      </c>
      <c r="U388" t="str">
        <f t="shared" si="54"/>
        <v>July</v>
      </c>
      <c r="V388" t="str">
        <f t="shared" si="55"/>
        <v>2015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50"/>
        <v>42200.67659722222</v>
      </c>
      <c r="L389" s="13">
        <f t="shared" si="51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48"/>
        <v>2.1398947368421051</v>
      </c>
      <c r="R389">
        <f t="shared" si="49"/>
        <v>144.69039145907473</v>
      </c>
      <c r="S389" t="str">
        <f t="shared" si="52"/>
        <v>film &amp; video</v>
      </c>
      <c r="T389" t="str">
        <f t="shared" si="53"/>
        <v>documentary</v>
      </c>
      <c r="U389" t="str">
        <f t="shared" si="54"/>
        <v>July</v>
      </c>
      <c r="V389" t="str">
        <f t="shared" si="55"/>
        <v>2015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50"/>
        <v>42549.076157407413</v>
      </c>
      <c r="L390" s="13">
        <f t="shared" si="51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48"/>
        <v>1.2616000000000001</v>
      </c>
      <c r="R390">
        <f t="shared" si="49"/>
        <v>88.845070422535215</v>
      </c>
      <c r="S390" t="str">
        <f t="shared" si="52"/>
        <v>film &amp; video</v>
      </c>
      <c r="T390" t="str">
        <f t="shared" si="53"/>
        <v>documentary</v>
      </c>
      <c r="U390" t="str">
        <f t="shared" si="54"/>
        <v>June</v>
      </c>
      <c r="V390" t="str">
        <f t="shared" si="55"/>
        <v>2016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50"/>
        <v>41674.063078703701</v>
      </c>
      <c r="L391" s="13">
        <f t="shared" si="51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48"/>
        <v>1.8153547058823529</v>
      </c>
      <c r="R391">
        <f t="shared" si="49"/>
        <v>81.75107284768211</v>
      </c>
      <c r="S391" t="str">
        <f t="shared" si="52"/>
        <v>film &amp; video</v>
      </c>
      <c r="T391" t="str">
        <f t="shared" si="53"/>
        <v>documentary</v>
      </c>
      <c r="U391" t="str">
        <f t="shared" si="54"/>
        <v>February</v>
      </c>
      <c r="V391" t="str">
        <f t="shared" si="55"/>
        <v>2014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50"/>
        <v>42112.036712962959</v>
      </c>
      <c r="L392" s="13">
        <f t="shared" si="51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48"/>
        <v>1</v>
      </c>
      <c r="R392">
        <f t="shared" si="49"/>
        <v>71.428571428571431</v>
      </c>
      <c r="S392" t="str">
        <f t="shared" si="52"/>
        <v>film &amp; video</v>
      </c>
      <c r="T392" t="str">
        <f t="shared" si="53"/>
        <v>documentary</v>
      </c>
      <c r="U392" t="str">
        <f t="shared" si="54"/>
        <v>April</v>
      </c>
      <c r="V392" t="str">
        <f t="shared" si="55"/>
        <v>2015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50"/>
        <v>40865.042256944449</v>
      </c>
      <c r="L393" s="13">
        <f t="shared" si="51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48"/>
        <v>1.0061</v>
      </c>
      <c r="R393">
        <f t="shared" si="49"/>
        <v>104.25906735751295</v>
      </c>
      <c r="S393" t="str">
        <f t="shared" si="52"/>
        <v>film &amp; video</v>
      </c>
      <c r="T393" t="str">
        <f t="shared" si="53"/>
        <v>documentary</v>
      </c>
      <c r="U393" t="str">
        <f t="shared" si="54"/>
        <v>November</v>
      </c>
      <c r="V393" t="str">
        <f t="shared" si="55"/>
        <v>2011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50"/>
        <v>40763.717256944445</v>
      </c>
      <c r="L394" s="13">
        <f t="shared" si="51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48"/>
        <v>1.009027027027027</v>
      </c>
      <c r="R394">
        <f t="shared" si="49"/>
        <v>90.616504854368927</v>
      </c>
      <c r="S394" t="str">
        <f t="shared" si="52"/>
        <v>film &amp; video</v>
      </c>
      <c r="T394" t="str">
        <f t="shared" si="53"/>
        <v>documentary</v>
      </c>
      <c r="U394" t="str">
        <f t="shared" si="54"/>
        <v>August</v>
      </c>
      <c r="V394" t="str">
        <f t="shared" si="55"/>
        <v>2011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50"/>
        <v>41526.708935185183</v>
      </c>
      <c r="L395" s="13">
        <f t="shared" si="51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48"/>
        <v>1.10446</v>
      </c>
      <c r="R395">
        <f t="shared" si="49"/>
        <v>157.33048433048432</v>
      </c>
      <c r="S395" t="str">
        <f t="shared" si="52"/>
        <v>film &amp; video</v>
      </c>
      <c r="T395" t="str">
        <f t="shared" si="53"/>
        <v>documentary</v>
      </c>
      <c r="U395" t="str">
        <f t="shared" si="54"/>
        <v>September</v>
      </c>
      <c r="V395" t="str">
        <f t="shared" si="55"/>
        <v>2013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50"/>
        <v>42417.818078703705</v>
      </c>
      <c r="L396" s="13">
        <f t="shared" si="51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48"/>
        <v>1.118936170212766</v>
      </c>
      <c r="R396">
        <f t="shared" si="49"/>
        <v>105.18</v>
      </c>
      <c r="S396" t="str">
        <f t="shared" si="52"/>
        <v>film &amp; video</v>
      </c>
      <c r="T396" t="str">
        <f t="shared" si="53"/>
        <v>documentary</v>
      </c>
      <c r="U396" t="str">
        <f t="shared" si="54"/>
        <v>February</v>
      </c>
      <c r="V396" t="str">
        <f t="shared" si="55"/>
        <v>2016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50"/>
        <v>40990.909259259257</v>
      </c>
      <c r="L397" s="13">
        <f t="shared" si="51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48"/>
        <v>1.0804450000000001</v>
      </c>
      <c r="R397">
        <f t="shared" si="49"/>
        <v>58.719836956521746</v>
      </c>
      <c r="S397" t="str">
        <f t="shared" si="52"/>
        <v>film &amp; video</v>
      </c>
      <c r="T397" t="str">
        <f t="shared" si="53"/>
        <v>documentary</v>
      </c>
      <c r="U397" t="str">
        <f t="shared" si="54"/>
        <v>March</v>
      </c>
      <c r="V397" t="str">
        <f t="shared" si="55"/>
        <v>2012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50"/>
        <v>41082.564884259256</v>
      </c>
      <c r="L398" s="13">
        <f t="shared" si="51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48"/>
        <v>1.0666666666666667</v>
      </c>
      <c r="R398">
        <f t="shared" si="49"/>
        <v>81.632653061224488</v>
      </c>
      <c r="S398" t="str">
        <f t="shared" si="52"/>
        <v>film &amp; video</v>
      </c>
      <c r="T398" t="str">
        <f t="shared" si="53"/>
        <v>documentary</v>
      </c>
      <c r="U398" t="str">
        <f t="shared" si="54"/>
        <v>June</v>
      </c>
      <c r="V398" t="str">
        <f t="shared" si="55"/>
        <v>2012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50"/>
        <v>40379.776435185187</v>
      </c>
      <c r="L399" s="13">
        <f t="shared" si="51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48"/>
        <v>1.0390027322404372</v>
      </c>
      <c r="R399">
        <f t="shared" si="49"/>
        <v>56.460043668122275</v>
      </c>
      <c r="S399" t="str">
        <f t="shared" si="52"/>
        <v>film &amp; video</v>
      </c>
      <c r="T399" t="str">
        <f t="shared" si="53"/>
        <v>documentary</v>
      </c>
      <c r="U399" t="str">
        <f t="shared" si="54"/>
        <v>July</v>
      </c>
      <c r="V399" t="str">
        <f t="shared" si="55"/>
        <v>2010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50"/>
        <v>42078.793124999997</v>
      </c>
      <c r="L400" s="13">
        <f t="shared" si="51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48"/>
        <v>1.2516</v>
      </c>
      <c r="R400">
        <f t="shared" si="49"/>
        <v>140.1044776119403</v>
      </c>
      <c r="S400" t="str">
        <f t="shared" si="52"/>
        <v>film &amp; video</v>
      </c>
      <c r="T400" t="str">
        <f t="shared" si="53"/>
        <v>documentary</v>
      </c>
      <c r="U400" t="str">
        <f t="shared" si="54"/>
        <v>March</v>
      </c>
      <c r="V400" t="str">
        <f t="shared" si="55"/>
        <v>2015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50"/>
        <v>42687.875775462962</v>
      </c>
      <c r="L401" s="13">
        <f t="shared" si="51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48"/>
        <v>1.0680499999999999</v>
      </c>
      <c r="R401">
        <f t="shared" si="49"/>
        <v>224.85263157894738</v>
      </c>
      <c r="S401" t="str">
        <f t="shared" si="52"/>
        <v>film &amp; video</v>
      </c>
      <c r="T401" t="str">
        <f t="shared" si="53"/>
        <v>documentary</v>
      </c>
      <c r="U401" t="str">
        <f t="shared" si="54"/>
        <v>November</v>
      </c>
      <c r="V401" t="str">
        <f t="shared" si="55"/>
        <v>2016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50"/>
        <v>41745.635960648149</v>
      </c>
      <c r="L402" s="13">
        <f t="shared" si="51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48"/>
        <v>1.1230249999999999</v>
      </c>
      <c r="R402">
        <f t="shared" si="49"/>
        <v>181.13306451612902</v>
      </c>
      <c r="S402" t="str">
        <f t="shared" si="52"/>
        <v>film &amp; video</v>
      </c>
      <c r="T402" t="str">
        <f t="shared" si="53"/>
        <v>documentary</v>
      </c>
      <c r="U402" t="str">
        <f t="shared" si="54"/>
        <v>April</v>
      </c>
      <c r="V402" t="str">
        <f t="shared" si="55"/>
        <v>2014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50"/>
        <v>40732.842245370368</v>
      </c>
      <c r="L403" s="13">
        <f t="shared" si="51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48"/>
        <v>1.0381199999999999</v>
      </c>
      <c r="R403">
        <f t="shared" si="49"/>
        <v>711.04109589041093</v>
      </c>
      <c r="S403" t="str">
        <f t="shared" si="52"/>
        <v>film &amp; video</v>
      </c>
      <c r="T403" t="str">
        <f t="shared" si="53"/>
        <v>documentary</v>
      </c>
      <c r="U403" t="str">
        <f t="shared" si="54"/>
        <v>July</v>
      </c>
      <c r="V403" t="str">
        <f t="shared" si="55"/>
        <v>2011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50"/>
        <v>42292.539548611108</v>
      </c>
      <c r="L404" s="13">
        <f t="shared" si="51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48"/>
        <v>1.4165000000000001</v>
      </c>
      <c r="R404">
        <f t="shared" si="49"/>
        <v>65.883720930232556</v>
      </c>
      <c r="S404" t="str">
        <f t="shared" si="52"/>
        <v>film &amp; video</v>
      </c>
      <c r="T404" t="str">
        <f t="shared" si="53"/>
        <v>documentary</v>
      </c>
      <c r="U404" t="str">
        <f t="shared" si="54"/>
        <v>October</v>
      </c>
      <c r="V404" t="str">
        <f t="shared" si="55"/>
        <v>2015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50"/>
        <v>40718.310659722221</v>
      </c>
      <c r="L405" s="13">
        <f t="shared" si="51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48"/>
        <v>1.0526</v>
      </c>
      <c r="R405">
        <f t="shared" si="49"/>
        <v>75.185714285714283</v>
      </c>
      <c r="S405" t="str">
        <f t="shared" si="52"/>
        <v>film &amp; video</v>
      </c>
      <c r="T405" t="str">
        <f t="shared" si="53"/>
        <v>documentary</v>
      </c>
      <c r="U405" t="str">
        <f t="shared" si="54"/>
        <v>June</v>
      </c>
      <c r="V405" t="str">
        <f t="shared" si="55"/>
        <v>2011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50"/>
        <v>41646.628032407411</v>
      </c>
      <c r="L406" s="13">
        <f t="shared" si="51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8">
        <f t="shared" si="48"/>
        <v>1.0309142857142857</v>
      </c>
      <c r="R406">
        <f t="shared" si="49"/>
        <v>133.14391143911439</v>
      </c>
      <c r="S406" t="str">
        <f t="shared" si="52"/>
        <v>film &amp; video</v>
      </c>
      <c r="T406" t="str">
        <f t="shared" si="53"/>
        <v>documentary</v>
      </c>
      <c r="U406" t="str">
        <f t="shared" si="54"/>
        <v>January</v>
      </c>
      <c r="V406" t="str">
        <f t="shared" si="55"/>
        <v>2014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50"/>
        <v>41674.08494212963</v>
      </c>
      <c r="L407" s="13">
        <f t="shared" si="51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48"/>
        <v>1.0765957446808512</v>
      </c>
      <c r="R407">
        <f t="shared" si="49"/>
        <v>55.2</v>
      </c>
      <c r="S407" t="str">
        <f t="shared" si="52"/>
        <v>film &amp; video</v>
      </c>
      <c r="T407" t="str">
        <f t="shared" si="53"/>
        <v>documentary</v>
      </c>
      <c r="U407" t="str">
        <f t="shared" si="54"/>
        <v>February</v>
      </c>
      <c r="V407" t="str">
        <f t="shared" si="55"/>
        <v>2014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50"/>
        <v>40638.162465277775</v>
      </c>
      <c r="L408" s="13">
        <f t="shared" si="51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48"/>
        <v>1.0770464285714285</v>
      </c>
      <c r="R408">
        <f t="shared" si="49"/>
        <v>86.163714285714292</v>
      </c>
      <c r="S408" t="str">
        <f t="shared" si="52"/>
        <v>film &amp; video</v>
      </c>
      <c r="T408" t="str">
        <f t="shared" si="53"/>
        <v>documentary</v>
      </c>
      <c r="U408" t="str">
        <f t="shared" si="54"/>
        <v>April</v>
      </c>
      <c r="V408" t="str">
        <f t="shared" si="55"/>
        <v>2011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50"/>
        <v>40806.870949074073</v>
      </c>
      <c r="L409" s="13">
        <f t="shared" si="51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48"/>
        <v>1.0155000000000001</v>
      </c>
      <c r="R409">
        <f t="shared" si="49"/>
        <v>92.318181818181813</v>
      </c>
      <c r="S409" t="str">
        <f t="shared" si="52"/>
        <v>film &amp; video</v>
      </c>
      <c r="T409" t="str">
        <f t="shared" si="53"/>
        <v>documentary</v>
      </c>
      <c r="U409" t="str">
        <f t="shared" si="54"/>
        <v>September</v>
      </c>
      <c r="V409" t="str">
        <f t="shared" si="55"/>
        <v>2011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50"/>
        <v>41543.735995370371</v>
      </c>
      <c r="L410" s="13">
        <f t="shared" si="51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48"/>
        <v>1.0143766666666667</v>
      </c>
      <c r="R410">
        <f t="shared" si="49"/>
        <v>160.16473684210527</v>
      </c>
      <c r="S410" t="str">
        <f t="shared" si="52"/>
        <v>film &amp; video</v>
      </c>
      <c r="T410" t="str">
        <f t="shared" si="53"/>
        <v>documentary</v>
      </c>
      <c r="U410" t="str">
        <f t="shared" si="54"/>
        <v>September</v>
      </c>
      <c r="V410" t="str">
        <f t="shared" si="55"/>
        <v>2013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50"/>
        <v>42543.862777777773</v>
      </c>
      <c r="L411" s="13">
        <f t="shared" si="51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48"/>
        <v>1.3680000000000001</v>
      </c>
      <c r="R411">
        <f t="shared" si="49"/>
        <v>45.6</v>
      </c>
      <c r="S411" t="str">
        <f t="shared" si="52"/>
        <v>film &amp; video</v>
      </c>
      <c r="T411" t="str">
        <f t="shared" si="53"/>
        <v>documentary</v>
      </c>
      <c r="U411" t="str">
        <f t="shared" si="54"/>
        <v>June</v>
      </c>
      <c r="V411" t="str">
        <f t="shared" si="55"/>
        <v>2016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50"/>
        <v>42113.981446759266</v>
      </c>
      <c r="L412" s="13">
        <f t="shared" si="51"/>
        <v>42173.981446759266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48"/>
        <v>1.2829999999999999</v>
      </c>
      <c r="R412">
        <f t="shared" si="49"/>
        <v>183.28571428571428</v>
      </c>
      <c r="S412" t="str">
        <f t="shared" si="52"/>
        <v>film &amp; video</v>
      </c>
      <c r="T412" t="str">
        <f t="shared" si="53"/>
        <v>documentary</v>
      </c>
      <c r="U412" t="str">
        <f t="shared" si="54"/>
        <v>April</v>
      </c>
      <c r="V412" t="str">
        <f t="shared" si="55"/>
        <v>2015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50"/>
        <v>41598.17597222222</v>
      </c>
      <c r="L413" s="13">
        <f t="shared" si="51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48"/>
        <v>1.0105</v>
      </c>
      <c r="R413">
        <f t="shared" si="49"/>
        <v>125.78838174273859</v>
      </c>
      <c r="S413" t="str">
        <f t="shared" si="52"/>
        <v>film &amp; video</v>
      </c>
      <c r="T413" t="str">
        <f t="shared" si="53"/>
        <v>documentary</v>
      </c>
      <c r="U413" t="str">
        <f t="shared" si="54"/>
        <v>November</v>
      </c>
      <c r="V413" t="str">
        <f t="shared" si="55"/>
        <v>2013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50"/>
        <v>41099.742800925924</v>
      </c>
      <c r="L414" s="13">
        <f t="shared" si="51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48"/>
        <v>1.2684</v>
      </c>
      <c r="R414">
        <f t="shared" si="49"/>
        <v>57.654545454545456</v>
      </c>
      <c r="S414" t="str">
        <f t="shared" si="52"/>
        <v>film &amp; video</v>
      </c>
      <c r="T414" t="str">
        <f t="shared" si="53"/>
        <v>documentary</v>
      </c>
      <c r="U414" t="str">
        <f t="shared" si="54"/>
        <v>July</v>
      </c>
      <c r="V414" t="str">
        <f t="shared" si="55"/>
        <v>2012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50"/>
        <v>41079.877442129626</v>
      </c>
      <c r="L415" s="13">
        <f t="shared" si="51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48"/>
        <v>1.0508593749999999</v>
      </c>
      <c r="R415">
        <f t="shared" si="49"/>
        <v>78.660818713450297</v>
      </c>
      <c r="S415" t="str">
        <f t="shared" si="52"/>
        <v>film &amp; video</v>
      </c>
      <c r="T415" t="str">
        <f t="shared" si="53"/>
        <v>documentary</v>
      </c>
      <c r="U415" t="str">
        <f t="shared" si="54"/>
        <v>June</v>
      </c>
      <c r="V415" t="str">
        <f t="shared" si="55"/>
        <v>2012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50"/>
        <v>41529.063252314816</v>
      </c>
      <c r="L416" s="13">
        <f t="shared" si="51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48"/>
        <v>1.0285405405405406</v>
      </c>
      <c r="R416">
        <f t="shared" si="49"/>
        <v>91.480769230769226</v>
      </c>
      <c r="S416" t="str">
        <f t="shared" si="52"/>
        <v>film &amp; video</v>
      </c>
      <c r="T416" t="str">
        <f t="shared" si="53"/>
        <v>documentary</v>
      </c>
      <c r="U416" t="str">
        <f t="shared" si="54"/>
        <v>September</v>
      </c>
      <c r="V416" t="str">
        <f t="shared" si="55"/>
        <v>2013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50"/>
        <v>41904.851875</v>
      </c>
      <c r="L417" s="13">
        <f t="shared" si="51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48"/>
        <v>1.0214714285714286</v>
      </c>
      <c r="R417">
        <f t="shared" si="49"/>
        <v>68.09809523809524</v>
      </c>
      <c r="S417" t="str">
        <f t="shared" si="52"/>
        <v>film &amp; video</v>
      </c>
      <c r="T417" t="str">
        <f t="shared" si="53"/>
        <v>documentary</v>
      </c>
      <c r="U417" t="str">
        <f t="shared" si="54"/>
        <v>September</v>
      </c>
      <c r="V417" t="str">
        <f t="shared" si="55"/>
        <v>2014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50"/>
        <v>41648.396192129629</v>
      </c>
      <c r="L418" s="13">
        <f t="shared" si="51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48"/>
        <v>1.2021700000000002</v>
      </c>
      <c r="R418">
        <f t="shared" si="49"/>
        <v>48.086800000000004</v>
      </c>
      <c r="S418" t="str">
        <f t="shared" si="52"/>
        <v>film &amp; video</v>
      </c>
      <c r="T418" t="str">
        <f t="shared" si="53"/>
        <v>documentary</v>
      </c>
      <c r="U418" t="str">
        <f t="shared" si="54"/>
        <v>January</v>
      </c>
      <c r="V418" t="str">
        <f t="shared" si="55"/>
        <v>2014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50"/>
        <v>41360.970601851855</v>
      </c>
      <c r="L419" s="13">
        <f t="shared" si="51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48"/>
        <v>1.0024761904761905</v>
      </c>
      <c r="R419">
        <f t="shared" si="49"/>
        <v>202.42307692307693</v>
      </c>
      <c r="S419" t="str">
        <f t="shared" si="52"/>
        <v>film &amp; video</v>
      </c>
      <c r="T419" t="str">
        <f t="shared" si="53"/>
        <v>documentary</v>
      </c>
      <c r="U419" t="str">
        <f t="shared" si="54"/>
        <v>March</v>
      </c>
      <c r="V419" t="str">
        <f t="shared" si="55"/>
        <v>2013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50"/>
        <v>42178.282372685186</v>
      </c>
      <c r="L420" s="13">
        <f t="shared" si="51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48"/>
        <v>1.0063392857142857</v>
      </c>
      <c r="R420">
        <f t="shared" si="49"/>
        <v>216.75</v>
      </c>
      <c r="S420" t="str">
        <f t="shared" si="52"/>
        <v>film &amp; video</v>
      </c>
      <c r="T420" t="str">
        <f t="shared" si="53"/>
        <v>documentary</v>
      </c>
      <c r="U420" t="str">
        <f t="shared" si="54"/>
        <v>June</v>
      </c>
      <c r="V420" t="str">
        <f t="shared" si="55"/>
        <v>2015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50"/>
        <v>41394.842442129629</v>
      </c>
      <c r="L421" s="13">
        <f t="shared" si="51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48"/>
        <v>1.004375</v>
      </c>
      <c r="R421">
        <f t="shared" si="49"/>
        <v>110.06849315068493</v>
      </c>
      <c r="S421" t="str">
        <f t="shared" si="52"/>
        <v>film &amp; video</v>
      </c>
      <c r="T421" t="str">
        <f t="shared" si="53"/>
        <v>documentary</v>
      </c>
      <c r="U421" t="str">
        <f t="shared" si="54"/>
        <v>April</v>
      </c>
      <c r="V421" t="str">
        <f t="shared" si="55"/>
        <v>2013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50"/>
        <v>41682.23646990741</v>
      </c>
      <c r="L422" s="13">
        <f t="shared" si="51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48"/>
        <v>4.3939393939393936E-3</v>
      </c>
      <c r="R422">
        <f t="shared" si="49"/>
        <v>4.833333333333333</v>
      </c>
      <c r="S422" t="str">
        <f t="shared" si="52"/>
        <v>film &amp; video</v>
      </c>
      <c r="T422" t="str">
        <f t="shared" si="53"/>
        <v>animation</v>
      </c>
      <c r="U422" t="str">
        <f t="shared" si="54"/>
        <v>February</v>
      </c>
      <c r="V422" t="str">
        <f t="shared" si="55"/>
        <v>2014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50"/>
        <v>42177.491388888884</v>
      </c>
      <c r="L423" s="13">
        <f t="shared" si="51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48"/>
        <v>2.0066666666666667E-2</v>
      </c>
      <c r="R423">
        <f t="shared" si="49"/>
        <v>50.166666666666664</v>
      </c>
      <c r="S423" t="str">
        <f t="shared" si="52"/>
        <v>film &amp; video</v>
      </c>
      <c r="T423" t="str">
        <f t="shared" si="53"/>
        <v>animation</v>
      </c>
      <c r="U423" t="str">
        <f t="shared" si="54"/>
        <v>June</v>
      </c>
      <c r="V423" t="str">
        <f t="shared" si="55"/>
        <v>2015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50"/>
        <v>41863.260381944441</v>
      </c>
      <c r="L424" s="13">
        <f t="shared" si="51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48"/>
        <v>1.0749999999999999E-2</v>
      </c>
      <c r="R424">
        <f t="shared" si="49"/>
        <v>35.833333333333336</v>
      </c>
      <c r="S424" t="str">
        <f t="shared" si="52"/>
        <v>film &amp; video</v>
      </c>
      <c r="T424" t="str">
        <f t="shared" si="53"/>
        <v>animation</v>
      </c>
      <c r="U424" t="str">
        <f t="shared" si="54"/>
        <v>August</v>
      </c>
      <c r="V424" t="str">
        <f t="shared" si="55"/>
        <v>2014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50"/>
        <v>41400.92627314815</v>
      </c>
      <c r="L425" s="13">
        <f t="shared" si="51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48"/>
        <v>7.6499999999999997E-3</v>
      </c>
      <c r="R425">
        <f t="shared" si="49"/>
        <v>11.76923076923077</v>
      </c>
      <c r="S425" t="str">
        <f t="shared" si="52"/>
        <v>film &amp; video</v>
      </c>
      <c r="T425" t="str">
        <f t="shared" si="53"/>
        <v>animation</v>
      </c>
      <c r="U425" t="str">
        <f t="shared" si="54"/>
        <v>May</v>
      </c>
      <c r="V425" t="str">
        <f t="shared" si="55"/>
        <v>2013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50"/>
        <v>40934.376145833332</v>
      </c>
      <c r="L426" s="13">
        <f t="shared" si="51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48"/>
        <v>6.7966666666666675E-2</v>
      </c>
      <c r="R426">
        <f t="shared" si="49"/>
        <v>40.78</v>
      </c>
      <c r="S426" t="str">
        <f t="shared" si="52"/>
        <v>film &amp; video</v>
      </c>
      <c r="T426" t="str">
        <f t="shared" si="53"/>
        <v>animation</v>
      </c>
      <c r="U426" t="str">
        <f t="shared" si="54"/>
        <v>January</v>
      </c>
      <c r="V426" t="str">
        <f t="shared" si="55"/>
        <v>2012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50"/>
        <v>42275.861157407402</v>
      </c>
      <c r="L427" s="13">
        <f t="shared" si="51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48"/>
        <v>1.2E-4</v>
      </c>
      <c r="R427">
        <f t="shared" si="49"/>
        <v>3</v>
      </c>
      <c r="S427" t="str">
        <f t="shared" si="52"/>
        <v>film &amp; video</v>
      </c>
      <c r="T427" t="str">
        <f t="shared" si="53"/>
        <v>animation</v>
      </c>
      <c r="U427" t="str">
        <f t="shared" si="54"/>
        <v>September</v>
      </c>
      <c r="V427" t="str">
        <f t="shared" si="55"/>
        <v>2015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50"/>
        <v>42400.711967592593</v>
      </c>
      <c r="L428" s="13">
        <f t="shared" si="51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48"/>
        <v>1.3299999999999999E-2</v>
      </c>
      <c r="R428">
        <f t="shared" si="49"/>
        <v>16.625</v>
      </c>
      <c r="S428" t="str">
        <f t="shared" si="52"/>
        <v>film &amp; video</v>
      </c>
      <c r="T428" t="str">
        <f t="shared" si="53"/>
        <v>animation</v>
      </c>
      <c r="U428" t="str">
        <f t="shared" si="54"/>
        <v>January</v>
      </c>
      <c r="V428" t="str">
        <f t="shared" si="55"/>
        <v>2016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50"/>
        <v>42285.909027777772</v>
      </c>
      <c r="L429" s="13">
        <f t="shared" si="51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48"/>
        <v>0</v>
      </c>
      <c r="R429" t="e">
        <f t="shared" si="49"/>
        <v>#DIV/0!</v>
      </c>
      <c r="S429" t="str">
        <f t="shared" si="52"/>
        <v>film &amp; video</v>
      </c>
      <c r="T429" t="str">
        <f t="shared" si="53"/>
        <v>animation</v>
      </c>
      <c r="U429" t="str">
        <f t="shared" si="54"/>
        <v>October</v>
      </c>
      <c r="V429" t="str">
        <f t="shared" si="55"/>
        <v>2015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50"/>
        <v>41778.766724537039</v>
      </c>
      <c r="L430" s="13">
        <f t="shared" si="51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48"/>
        <v>5.6333333333333332E-2</v>
      </c>
      <c r="R430">
        <f t="shared" si="49"/>
        <v>52</v>
      </c>
      <c r="S430" t="str">
        <f t="shared" si="52"/>
        <v>film &amp; video</v>
      </c>
      <c r="T430" t="str">
        <f t="shared" si="53"/>
        <v>animation</v>
      </c>
      <c r="U430" t="str">
        <f t="shared" si="54"/>
        <v>May</v>
      </c>
      <c r="V430" t="str">
        <f t="shared" si="55"/>
        <v>2014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50"/>
        <v>40070.901412037041</v>
      </c>
      <c r="L431" s="13">
        <f t="shared" si="51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48"/>
        <v>0</v>
      </c>
      <c r="R431" t="e">
        <f t="shared" si="49"/>
        <v>#DIV/0!</v>
      </c>
      <c r="S431" t="str">
        <f t="shared" si="52"/>
        <v>film &amp; video</v>
      </c>
      <c r="T431" t="str">
        <f t="shared" si="53"/>
        <v>animation</v>
      </c>
      <c r="U431" t="str">
        <f t="shared" si="54"/>
        <v>September</v>
      </c>
      <c r="V431" t="str">
        <f t="shared" si="55"/>
        <v>2009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50"/>
        <v>41513.107256944444</v>
      </c>
      <c r="L432" s="13">
        <f t="shared" si="51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48"/>
        <v>2.4E-2</v>
      </c>
      <c r="R432">
        <f t="shared" si="49"/>
        <v>4.8</v>
      </c>
      <c r="S432" t="str">
        <f t="shared" si="52"/>
        <v>film &amp; video</v>
      </c>
      <c r="T432" t="str">
        <f t="shared" si="53"/>
        <v>animation</v>
      </c>
      <c r="U432" t="str">
        <f t="shared" si="54"/>
        <v>August</v>
      </c>
      <c r="V432" t="str">
        <f t="shared" si="55"/>
        <v>2013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50"/>
        <v>42526.871331018512</v>
      </c>
      <c r="L433" s="13">
        <f t="shared" si="51"/>
        <v>42556.871331018512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48"/>
        <v>0.13833333333333334</v>
      </c>
      <c r="R433">
        <f t="shared" si="49"/>
        <v>51.875</v>
      </c>
      <c r="S433" t="str">
        <f t="shared" si="52"/>
        <v>film &amp; video</v>
      </c>
      <c r="T433" t="str">
        <f t="shared" si="53"/>
        <v>animation</v>
      </c>
      <c r="U433" t="str">
        <f t="shared" si="54"/>
        <v>June</v>
      </c>
      <c r="V433" t="str">
        <f t="shared" si="55"/>
        <v>2016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50"/>
        <v>42238.726631944446</v>
      </c>
      <c r="L434" s="13">
        <f t="shared" si="51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48"/>
        <v>9.5000000000000001E-2</v>
      </c>
      <c r="R434">
        <f t="shared" si="49"/>
        <v>71.25</v>
      </c>
      <c r="S434" t="str">
        <f t="shared" si="52"/>
        <v>film &amp; video</v>
      </c>
      <c r="T434" t="str">
        <f t="shared" si="53"/>
        <v>animation</v>
      </c>
      <c r="U434" t="str">
        <f t="shared" si="54"/>
        <v>August</v>
      </c>
      <c r="V434" t="str">
        <f t="shared" si="55"/>
        <v>2015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50"/>
        <v>42228.629884259266</v>
      </c>
      <c r="L435" s="13">
        <f t="shared" si="51"/>
        <v>42288.629884259266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48"/>
        <v>0</v>
      </c>
      <c r="R435" t="e">
        <f t="shared" si="49"/>
        <v>#DIV/0!</v>
      </c>
      <c r="S435" t="str">
        <f t="shared" si="52"/>
        <v>film &amp; video</v>
      </c>
      <c r="T435" t="str">
        <f t="shared" si="53"/>
        <v>animation</v>
      </c>
      <c r="U435" t="str">
        <f t="shared" si="54"/>
        <v>August</v>
      </c>
      <c r="V435" t="str">
        <f t="shared" si="55"/>
        <v>2015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50"/>
        <v>41576.834513888891</v>
      </c>
      <c r="L436" s="13">
        <f t="shared" si="51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48"/>
        <v>0.05</v>
      </c>
      <c r="R436">
        <f t="shared" si="49"/>
        <v>62.5</v>
      </c>
      <c r="S436" t="str">
        <f t="shared" si="52"/>
        <v>film &amp; video</v>
      </c>
      <c r="T436" t="str">
        <f t="shared" si="53"/>
        <v>animation</v>
      </c>
      <c r="U436" t="str">
        <f t="shared" si="54"/>
        <v>October</v>
      </c>
      <c r="V436" t="str">
        <f t="shared" si="55"/>
        <v>2013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50"/>
        <v>41500.747453703705</v>
      </c>
      <c r="L437" s="13">
        <f t="shared" si="51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48"/>
        <v>2.7272727272727273E-5</v>
      </c>
      <c r="R437">
        <f t="shared" si="49"/>
        <v>1</v>
      </c>
      <c r="S437" t="str">
        <f t="shared" si="52"/>
        <v>film &amp; video</v>
      </c>
      <c r="T437" t="str">
        <f t="shared" si="53"/>
        <v>animation</v>
      </c>
      <c r="U437" t="str">
        <f t="shared" si="54"/>
        <v>August</v>
      </c>
      <c r="V437" t="str">
        <f t="shared" si="55"/>
        <v>2013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50"/>
        <v>41456.36241898148</v>
      </c>
      <c r="L438" s="13">
        <f t="shared" si="51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48"/>
        <v>0</v>
      </c>
      <c r="R438" t="e">
        <f t="shared" si="49"/>
        <v>#DIV/0!</v>
      </c>
      <c r="S438" t="str">
        <f t="shared" si="52"/>
        <v>film &amp; video</v>
      </c>
      <c r="T438" t="str">
        <f t="shared" si="53"/>
        <v>animation</v>
      </c>
      <c r="U438" t="str">
        <f t="shared" si="54"/>
        <v>July</v>
      </c>
      <c r="V438" t="str">
        <f t="shared" si="55"/>
        <v>2013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50"/>
        <v>42591.31858796296</v>
      </c>
      <c r="L439" s="13">
        <f t="shared" si="51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48"/>
        <v>0</v>
      </c>
      <c r="R439" t="e">
        <f t="shared" si="49"/>
        <v>#DIV/0!</v>
      </c>
      <c r="S439" t="str">
        <f t="shared" si="52"/>
        <v>film &amp; video</v>
      </c>
      <c r="T439" t="str">
        <f t="shared" si="53"/>
        <v>animation</v>
      </c>
      <c r="U439" t="str">
        <f t="shared" si="54"/>
        <v>August</v>
      </c>
      <c r="V439" t="str">
        <f t="shared" si="55"/>
        <v>2016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50"/>
        <v>42296.261087962965</v>
      </c>
      <c r="L440" s="13">
        <f t="shared" si="51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48"/>
        <v>9.3799999999999994E-2</v>
      </c>
      <c r="R440">
        <f t="shared" si="49"/>
        <v>170.54545454545453</v>
      </c>
      <c r="S440" t="str">
        <f t="shared" si="52"/>
        <v>film &amp; video</v>
      </c>
      <c r="T440" t="str">
        <f t="shared" si="53"/>
        <v>animation</v>
      </c>
      <c r="U440" t="str">
        <f t="shared" si="54"/>
        <v>October</v>
      </c>
      <c r="V440" t="str">
        <f t="shared" si="55"/>
        <v>2015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50"/>
        <v>41919.761782407404</v>
      </c>
      <c r="L441" s="13">
        <f t="shared" si="51"/>
        <v>41929.761782407404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48"/>
        <v>0</v>
      </c>
      <c r="R441" t="e">
        <f t="shared" si="49"/>
        <v>#DIV/0!</v>
      </c>
      <c r="S441" t="str">
        <f t="shared" si="52"/>
        <v>film &amp; video</v>
      </c>
      <c r="T441" t="str">
        <f t="shared" si="53"/>
        <v>animation</v>
      </c>
      <c r="U441" t="str">
        <f t="shared" si="54"/>
        <v>October</v>
      </c>
      <c r="V441" t="str">
        <f t="shared" si="55"/>
        <v>2014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50"/>
        <v>42423.985567129625</v>
      </c>
      <c r="L442" s="13">
        <f t="shared" si="51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48"/>
        <v>1E-3</v>
      </c>
      <c r="R442">
        <f t="shared" si="49"/>
        <v>5</v>
      </c>
      <c r="S442" t="str">
        <f t="shared" si="52"/>
        <v>film &amp; video</v>
      </c>
      <c r="T442" t="str">
        <f t="shared" si="53"/>
        <v>animation</v>
      </c>
      <c r="U442" t="str">
        <f t="shared" si="54"/>
        <v>February</v>
      </c>
      <c r="V442" t="str">
        <f t="shared" si="55"/>
        <v>2016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50"/>
        <v>41550.793935185182</v>
      </c>
      <c r="L443" s="13">
        <f t="shared" si="51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48"/>
        <v>0</v>
      </c>
      <c r="R443" t="e">
        <f t="shared" si="49"/>
        <v>#DIV/0!</v>
      </c>
      <c r="S443" t="str">
        <f t="shared" si="52"/>
        <v>film &amp; video</v>
      </c>
      <c r="T443" t="str">
        <f t="shared" si="53"/>
        <v>animation</v>
      </c>
      <c r="U443" t="str">
        <f t="shared" si="54"/>
        <v>October</v>
      </c>
      <c r="V443" t="str">
        <f t="shared" si="55"/>
        <v>2013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50"/>
        <v>42024.888692129629</v>
      </c>
      <c r="L444" s="13">
        <f t="shared" si="51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48"/>
        <v>0.39358823529411763</v>
      </c>
      <c r="R444">
        <f t="shared" si="49"/>
        <v>393.58823529411762</v>
      </c>
      <c r="S444" t="str">
        <f t="shared" si="52"/>
        <v>film &amp; video</v>
      </c>
      <c r="T444" t="str">
        <f t="shared" si="53"/>
        <v>animation</v>
      </c>
      <c r="U444" t="str">
        <f t="shared" si="54"/>
        <v>January</v>
      </c>
      <c r="V444" t="str">
        <f t="shared" si="55"/>
        <v>2015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50"/>
        <v>41650.015057870369</v>
      </c>
      <c r="L445" s="13">
        <f t="shared" si="51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48"/>
        <v>1E-3</v>
      </c>
      <c r="R445">
        <f t="shared" si="49"/>
        <v>5</v>
      </c>
      <c r="S445" t="str">
        <f t="shared" si="52"/>
        <v>film &amp; video</v>
      </c>
      <c r="T445" t="str">
        <f t="shared" si="53"/>
        <v>animation</v>
      </c>
      <c r="U445" t="str">
        <f t="shared" si="54"/>
        <v>January</v>
      </c>
      <c r="V445" t="str">
        <f t="shared" si="55"/>
        <v>2014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50"/>
        <v>40894.906956018516</v>
      </c>
      <c r="L446" s="13">
        <f t="shared" si="51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48"/>
        <v>0.05</v>
      </c>
      <c r="R446">
        <f t="shared" si="49"/>
        <v>50</v>
      </c>
      <c r="S446" t="str">
        <f t="shared" si="52"/>
        <v>film &amp; video</v>
      </c>
      <c r="T446" t="str">
        <f t="shared" si="53"/>
        <v>animation</v>
      </c>
      <c r="U446" t="str">
        <f t="shared" si="54"/>
        <v>December</v>
      </c>
      <c r="V446" t="str">
        <f t="shared" si="55"/>
        <v>2012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50"/>
        <v>42130.335358796292</v>
      </c>
      <c r="L447" s="13">
        <f t="shared" si="51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48"/>
        <v>3.3333333333333335E-5</v>
      </c>
      <c r="R447">
        <f t="shared" si="49"/>
        <v>1</v>
      </c>
      <c r="S447" t="str">
        <f t="shared" si="52"/>
        <v>film &amp; video</v>
      </c>
      <c r="T447" t="str">
        <f t="shared" si="53"/>
        <v>animation</v>
      </c>
      <c r="U447" t="str">
        <f t="shared" si="54"/>
        <v>May</v>
      </c>
      <c r="V447" t="str">
        <f t="shared" si="55"/>
        <v>2015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50"/>
        <v>42037.083564814813</v>
      </c>
      <c r="L448" s="13">
        <f t="shared" si="51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48"/>
        <v>7.2952380952380949E-2</v>
      </c>
      <c r="R448">
        <f t="shared" si="49"/>
        <v>47.875</v>
      </c>
      <c r="S448" t="str">
        <f t="shared" si="52"/>
        <v>film &amp; video</v>
      </c>
      <c r="T448" t="str">
        <f t="shared" si="53"/>
        <v>animation</v>
      </c>
      <c r="U448" t="str">
        <f t="shared" si="54"/>
        <v>February</v>
      </c>
      <c r="V448" t="str">
        <f t="shared" si="55"/>
        <v>2015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50"/>
        <v>41331.555127314816</v>
      </c>
      <c r="L449" s="13">
        <f t="shared" si="51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48"/>
        <v>1.6666666666666666E-4</v>
      </c>
      <c r="R449">
        <f t="shared" si="49"/>
        <v>5</v>
      </c>
      <c r="S449" t="str">
        <f t="shared" si="52"/>
        <v>film &amp; video</v>
      </c>
      <c r="T449" t="str">
        <f t="shared" si="53"/>
        <v>animation</v>
      </c>
      <c r="U449" t="str">
        <f t="shared" si="54"/>
        <v>February</v>
      </c>
      <c r="V449" t="str">
        <f t="shared" si="55"/>
        <v>2013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50"/>
        <v>41753.758043981477</v>
      </c>
      <c r="L450" s="13">
        <f t="shared" si="51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56">E450/D450</f>
        <v>3.2804E-2</v>
      </c>
      <c r="R450">
        <f t="shared" ref="R450:R513" si="57">E450/N450</f>
        <v>20.502500000000001</v>
      </c>
      <c r="S450" t="str">
        <f t="shared" si="52"/>
        <v>film &amp; video</v>
      </c>
      <c r="T450" t="str">
        <f t="shared" si="53"/>
        <v>animation</v>
      </c>
      <c r="U450" t="str">
        <f t="shared" si="54"/>
        <v>April</v>
      </c>
      <c r="V450" t="str">
        <f t="shared" si="55"/>
        <v>2014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58">(((J451/60)/60)/24)+DATE(1970,1,1)</f>
        <v>41534.568113425928</v>
      </c>
      <c r="L451" s="13">
        <f t="shared" ref="L451:L514" si="5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56"/>
        <v>2.2499999999999999E-2</v>
      </c>
      <c r="R451">
        <f t="shared" si="57"/>
        <v>9</v>
      </c>
      <c r="S451" t="str">
        <f t="shared" ref="S451:S514" si="60">LEFT(P451,FIND("/",P451)-1)</f>
        <v>film &amp; video</v>
      </c>
      <c r="T451" t="str">
        <f t="shared" ref="T451:T514" si="61">RIGHT(P451,LEN(P451)-FIND("/",P451))</f>
        <v>animation</v>
      </c>
      <c r="U451" t="str">
        <f t="shared" ref="U451:U514" si="62">TEXT(K451,"mmmm")</f>
        <v>September</v>
      </c>
      <c r="V451" t="str">
        <f t="shared" ref="V451:V514" si="63">TEXT(L451,"YYYY")</f>
        <v>2013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58"/>
        <v>41654.946759259255</v>
      </c>
      <c r="L452" s="13">
        <f t="shared" si="5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56"/>
        <v>7.92E-3</v>
      </c>
      <c r="R452">
        <f t="shared" si="57"/>
        <v>56.571428571428569</v>
      </c>
      <c r="S452" t="str">
        <f t="shared" si="60"/>
        <v>film &amp; video</v>
      </c>
      <c r="T452" t="str">
        <f t="shared" si="61"/>
        <v>animation</v>
      </c>
      <c r="U452" t="str">
        <f t="shared" si="62"/>
        <v>January</v>
      </c>
      <c r="V452" t="str">
        <f t="shared" si="63"/>
        <v>2014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58"/>
        <v>41634.715173611112</v>
      </c>
      <c r="L453" s="13">
        <f t="shared" si="5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56"/>
        <v>0</v>
      </c>
      <c r="R453" t="e">
        <f t="shared" si="57"/>
        <v>#DIV/0!</v>
      </c>
      <c r="S453" t="str">
        <f t="shared" si="60"/>
        <v>film &amp; video</v>
      </c>
      <c r="T453" t="str">
        <f t="shared" si="61"/>
        <v>animation</v>
      </c>
      <c r="U453" t="str">
        <f t="shared" si="62"/>
        <v>December</v>
      </c>
      <c r="V453" t="str">
        <f t="shared" si="63"/>
        <v>2014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58"/>
        <v>42107.703877314809</v>
      </c>
      <c r="L454" s="13">
        <f t="shared" si="5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56"/>
        <v>0.64</v>
      </c>
      <c r="R454">
        <f t="shared" si="57"/>
        <v>40</v>
      </c>
      <c r="S454" t="str">
        <f t="shared" si="60"/>
        <v>film &amp; video</v>
      </c>
      <c r="T454" t="str">
        <f t="shared" si="61"/>
        <v>animation</v>
      </c>
      <c r="U454" t="str">
        <f t="shared" si="62"/>
        <v>April</v>
      </c>
      <c r="V454" t="str">
        <f t="shared" si="63"/>
        <v>2015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58"/>
        <v>42038.824988425928</v>
      </c>
      <c r="L455" s="13">
        <f t="shared" si="5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56"/>
        <v>2.740447957839262E-4</v>
      </c>
      <c r="R455">
        <f t="shared" si="57"/>
        <v>13</v>
      </c>
      <c r="S455" t="str">
        <f t="shared" si="60"/>
        <v>film &amp; video</v>
      </c>
      <c r="T455" t="str">
        <f t="shared" si="61"/>
        <v>animation</v>
      </c>
      <c r="U455" t="str">
        <f t="shared" si="62"/>
        <v>February</v>
      </c>
      <c r="V455" t="str">
        <f t="shared" si="63"/>
        <v>2015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58"/>
        <v>41938.717256944445</v>
      </c>
      <c r="L456" s="13">
        <f t="shared" si="5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56"/>
        <v>8.2000000000000007E-3</v>
      </c>
      <c r="R456">
        <f t="shared" si="57"/>
        <v>16.399999999999999</v>
      </c>
      <c r="S456" t="str">
        <f t="shared" si="60"/>
        <v>film &amp; video</v>
      </c>
      <c r="T456" t="str">
        <f t="shared" si="61"/>
        <v>animation</v>
      </c>
      <c r="U456" t="str">
        <f t="shared" si="62"/>
        <v>October</v>
      </c>
      <c r="V456" t="str">
        <f t="shared" si="63"/>
        <v>2014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58"/>
        <v>40971.002569444441</v>
      </c>
      <c r="L457" s="13">
        <f t="shared" si="5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56"/>
        <v>6.9230769230769226E-4</v>
      </c>
      <c r="R457">
        <f t="shared" si="57"/>
        <v>22.5</v>
      </c>
      <c r="S457" t="str">
        <f t="shared" si="60"/>
        <v>film &amp; video</v>
      </c>
      <c r="T457" t="str">
        <f t="shared" si="61"/>
        <v>animation</v>
      </c>
      <c r="U457" t="str">
        <f t="shared" si="62"/>
        <v>March</v>
      </c>
      <c r="V457" t="str">
        <f t="shared" si="63"/>
        <v>2012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58"/>
        <v>41547.694456018515</v>
      </c>
      <c r="L458" s="13">
        <f t="shared" si="5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56"/>
        <v>6.8631863186318634E-3</v>
      </c>
      <c r="R458">
        <f t="shared" si="57"/>
        <v>20.333333333333332</v>
      </c>
      <c r="S458" t="str">
        <f t="shared" si="60"/>
        <v>film &amp; video</v>
      </c>
      <c r="T458" t="str">
        <f t="shared" si="61"/>
        <v>animation</v>
      </c>
      <c r="U458" t="str">
        <f t="shared" si="62"/>
        <v>September</v>
      </c>
      <c r="V458" t="str">
        <f t="shared" si="63"/>
        <v>2013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58"/>
        <v>41837.767500000002</v>
      </c>
      <c r="L459" s="13">
        <f t="shared" si="5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56"/>
        <v>0</v>
      </c>
      <c r="R459" t="e">
        <f t="shared" si="57"/>
        <v>#DIV/0!</v>
      </c>
      <c r="S459" t="str">
        <f t="shared" si="60"/>
        <v>film &amp; video</v>
      </c>
      <c r="T459" t="str">
        <f t="shared" si="61"/>
        <v>animation</v>
      </c>
      <c r="U459" t="str">
        <f t="shared" si="62"/>
        <v>July</v>
      </c>
      <c r="V459" t="str">
        <f t="shared" si="63"/>
        <v>2014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58"/>
        <v>41378.69976851852</v>
      </c>
      <c r="L460" s="13">
        <f t="shared" si="5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56"/>
        <v>8.2100000000000006E-2</v>
      </c>
      <c r="R460">
        <f t="shared" si="57"/>
        <v>16.755102040816325</v>
      </c>
      <c r="S460" t="str">
        <f t="shared" si="60"/>
        <v>film &amp; video</v>
      </c>
      <c r="T460" t="str">
        <f t="shared" si="61"/>
        <v>animation</v>
      </c>
      <c r="U460" t="str">
        <f t="shared" si="62"/>
        <v>April</v>
      </c>
      <c r="V460" t="str">
        <f t="shared" si="63"/>
        <v>2013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58"/>
        <v>40800.6403587963</v>
      </c>
      <c r="L461" s="13">
        <f t="shared" si="5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56"/>
        <v>6.4102564102564103E-4</v>
      </c>
      <c r="R461">
        <f t="shared" si="57"/>
        <v>25</v>
      </c>
      <c r="S461" t="str">
        <f t="shared" si="60"/>
        <v>film &amp; video</v>
      </c>
      <c r="T461" t="str">
        <f t="shared" si="61"/>
        <v>animation</v>
      </c>
      <c r="U461" t="str">
        <f t="shared" si="62"/>
        <v>September</v>
      </c>
      <c r="V461" t="str">
        <f t="shared" si="63"/>
        <v>2011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58"/>
        <v>41759.542534722219</v>
      </c>
      <c r="L462" s="13">
        <f t="shared" si="5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56"/>
        <v>2.9411764705882353E-3</v>
      </c>
      <c r="R462">
        <f t="shared" si="57"/>
        <v>12.5</v>
      </c>
      <c r="S462" t="str">
        <f t="shared" si="60"/>
        <v>film &amp; video</v>
      </c>
      <c r="T462" t="str">
        <f t="shared" si="61"/>
        <v>animation</v>
      </c>
      <c r="U462" t="str">
        <f t="shared" si="62"/>
        <v>April</v>
      </c>
      <c r="V462" t="str">
        <f t="shared" si="63"/>
        <v>2014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58"/>
        <v>41407.84684027778</v>
      </c>
      <c r="L463" s="13">
        <f t="shared" si="59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56"/>
        <v>0</v>
      </c>
      <c r="R463" t="e">
        <f t="shared" si="57"/>
        <v>#DIV/0!</v>
      </c>
      <c r="S463" t="str">
        <f t="shared" si="60"/>
        <v>film &amp; video</v>
      </c>
      <c r="T463" t="str">
        <f t="shared" si="61"/>
        <v>animation</v>
      </c>
      <c r="U463" t="str">
        <f t="shared" si="62"/>
        <v>May</v>
      </c>
      <c r="V463" t="str">
        <f t="shared" si="63"/>
        <v>2013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58"/>
        <v>40705.126631944448</v>
      </c>
      <c r="L464" s="13">
        <f t="shared" si="5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56"/>
        <v>0</v>
      </c>
      <c r="R464" t="e">
        <f t="shared" si="57"/>
        <v>#DIV/0!</v>
      </c>
      <c r="S464" t="str">
        <f t="shared" si="60"/>
        <v>film &amp; video</v>
      </c>
      <c r="T464" t="str">
        <f t="shared" si="61"/>
        <v>animation</v>
      </c>
      <c r="U464" t="str">
        <f t="shared" si="62"/>
        <v>June</v>
      </c>
      <c r="V464" t="str">
        <f t="shared" si="63"/>
        <v>2011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58"/>
        <v>40750.710104166668</v>
      </c>
      <c r="L465" s="13">
        <f t="shared" si="5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56"/>
        <v>2.2727272727272728E-2</v>
      </c>
      <c r="R465">
        <f t="shared" si="57"/>
        <v>113.63636363636364</v>
      </c>
      <c r="S465" t="str">
        <f t="shared" si="60"/>
        <v>film &amp; video</v>
      </c>
      <c r="T465" t="str">
        <f t="shared" si="61"/>
        <v>animation</v>
      </c>
      <c r="U465" t="str">
        <f t="shared" si="62"/>
        <v>July</v>
      </c>
      <c r="V465" t="str">
        <f t="shared" si="63"/>
        <v>2011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58"/>
        <v>42488.848784722228</v>
      </c>
      <c r="L466" s="13">
        <f t="shared" si="5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56"/>
        <v>9.9009900990099011E-4</v>
      </c>
      <c r="R466">
        <f t="shared" si="57"/>
        <v>1</v>
      </c>
      <c r="S466" t="str">
        <f t="shared" si="60"/>
        <v>film &amp; video</v>
      </c>
      <c r="T466" t="str">
        <f t="shared" si="61"/>
        <v>animation</v>
      </c>
      <c r="U466" t="str">
        <f t="shared" si="62"/>
        <v>April</v>
      </c>
      <c r="V466" t="str">
        <f t="shared" si="63"/>
        <v>2016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58"/>
        <v>41801.120069444441</v>
      </c>
      <c r="L467" s="13">
        <f t="shared" si="5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56"/>
        <v>0.26953125</v>
      </c>
      <c r="R467">
        <f t="shared" si="57"/>
        <v>17.25</v>
      </c>
      <c r="S467" t="str">
        <f t="shared" si="60"/>
        <v>film &amp; video</v>
      </c>
      <c r="T467" t="str">
        <f t="shared" si="61"/>
        <v>animation</v>
      </c>
      <c r="U467" t="str">
        <f t="shared" si="62"/>
        <v>June</v>
      </c>
      <c r="V467" t="str">
        <f t="shared" si="63"/>
        <v>2014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58"/>
        <v>41129.942870370374</v>
      </c>
      <c r="L468" s="13">
        <f t="shared" si="5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56"/>
        <v>7.6E-3</v>
      </c>
      <c r="R468">
        <f t="shared" si="57"/>
        <v>15.2</v>
      </c>
      <c r="S468" t="str">
        <f t="shared" si="60"/>
        <v>film &amp; video</v>
      </c>
      <c r="T468" t="str">
        <f t="shared" si="61"/>
        <v>animation</v>
      </c>
      <c r="U468" t="str">
        <f t="shared" si="62"/>
        <v>August</v>
      </c>
      <c r="V468" t="str">
        <f t="shared" si="63"/>
        <v>2012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58"/>
        <v>41135.679791666669</v>
      </c>
      <c r="L469" s="13">
        <f t="shared" si="5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56"/>
        <v>0.21575</v>
      </c>
      <c r="R469">
        <f t="shared" si="57"/>
        <v>110.64102564102564</v>
      </c>
      <c r="S469" t="str">
        <f t="shared" si="60"/>
        <v>film &amp; video</v>
      </c>
      <c r="T469" t="str">
        <f t="shared" si="61"/>
        <v>animation</v>
      </c>
      <c r="U469" t="str">
        <f t="shared" si="62"/>
        <v>August</v>
      </c>
      <c r="V469" t="str">
        <f t="shared" si="63"/>
        <v>2012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58"/>
        <v>41041.167627314811</v>
      </c>
      <c r="L470" s="13">
        <f t="shared" si="5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56"/>
        <v>0</v>
      </c>
      <c r="R470" t="e">
        <f t="shared" si="57"/>
        <v>#DIV/0!</v>
      </c>
      <c r="S470" t="str">
        <f t="shared" si="60"/>
        <v>film &amp; video</v>
      </c>
      <c r="T470" t="str">
        <f t="shared" si="61"/>
        <v>animation</v>
      </c>
      <c r="U470" t="str">
        <f t="shared" si="62"/>
        <v>May</v>
      </c>
      <c r="V470" t="str">
        <f t="shared" si="63"/>
        <v>2012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58"/>
        <v>41827.989861111113</v>
      </c>
      <c r="L471" s="13">
        <f t="shared" si="5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56"/>
        <v>0</v>
      </c>
      <c r="R471" t="e">
        <f t="shared" si="57"/>
        <v>#DIV/0!</v>
      </c>
      <c r="S471" t="str">
        <f t="shared" si="60"/>
        <v>film &amp; video</v>
      </c>
      <c r="T471" t="str">
        <f t="shared" si="61"/>
        <v>animation</v>
      </c>
      <c r="U471" t="str">
        <f t="shared" si="62"/>
        <v>July</v>
      </c>
      <c r="V471" t="str">
        <f t="shared" si="63"/>
        <v>2014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58"/>
        <v>41605.167696759258</v>
      </c>
      <c r="L472" s="13">
        <f t="shared" si="5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56"/>
        <v>1.0200000000000001E-2</v>
      </c>
      <c r="R472">
        <f t="shared" si="57"/>
        <v>25.5</v>
      </c>
      <c r="S472" t="str">
        <f t="shared" si="60"/>
        <v>film &amp; video</v>
      </c>
      <c r="T472" t="str">
        <f t="shared" si="61"/>
        <v>animation</v>
      </c>
      <c r="U472" t="str">
        <f t="shared" si="62"/>
        <v>November</v>
      </c>
      <c r="V472" t="str">
        <f t="shared" si="63"/>
        <v>2014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58"/>
        <v>41703.721979166665</v>
      </c>
      <c r="L473" s="13">
        <f t="shared" si="5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56"/>
        <v>0.11892727272727273</v>
      </c>
      <c r="R473">
        <f t="shared" si="57"/>
        <v>38.476470588235294</v>
      </c>
      <c r="S473" t="str">
        <f t="shared" si="60"/>
        <v>film &amp; video</v>
      </c>
      <c r="T473" t="str">
        <f t="shared" si="61"/>
        <v>animation</v>
      </c>
      <c r="U473" t="str">
        <f t="shared" si="62"/>
        <v>March</v>
      </c>
      <c r="V473" t="str">
        <f t="shared" si="63"/>
        <v>2014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58"/>
        <v>41844.922662037039</v>
      </c>
      <c r="L474" s="13">
        <f t="shared" si="5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56"/>
        <v>0.17624999999999999</v>
      </c>
      <c r="R474">
        <f t="shared" si="57"/>
        <v>28.2</v>
      </c>
      <c r="S474" t="str">
        <f t="shared" si="60"/>
        <v>film &amp; video</v>
      </c>
      <c r="T474" t="str">
        <f t="shared" si="61"/>
        <v>animation</v>
      </c>
      <c r="U474" t="str">
        <f t="shared" si="62"/>
        <v>July</v>
      </c>
      <c r="V474" t="str">
        <f t="shared" si="63"/>
        <v>2014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58"/>
        <v>41869.698136574072</v>
      </c>
      <c r="L475" s="13">
        <f t="shared" si="5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56"/>
        <v>2.87E-2</v>
      </c>
      <c r="R475">
        <f t="shared" si="57"/>
        <v>61.5</v>
      </c>
      <c r="S475" t="str">
        <f t="shared" si="60"/>
        <v>film &amp; video</v>
      </c>
      <c r="T475" t="str">
        <f t="shared" si="61"/>
        <v>animation</v>
      </c>
      <c r="U475" t="str">
        <f t="shared" si="62"/>
        <v>August</v>
      </c>
      <c r="V475" t="str">
        <f t="shared" si="63"/>
        <v>2014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58"/>
        <v>42753.329039351855</v>
      </c>
      <c r="L476" s="13">
        <f t="shared" si="5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56"/>
        <v>3.0303030303030303E-4</v>
      </c>
      <c r="R476">
        <f t="shared" si="57"/>
        <v>1</v>
      </c>
      <c r="S476" t="str">
        <f t="shared" si="60"/>
        <v>film &amp; video</v>
      </c>
      <c r="T476" t="str">
        <f t="shared" si="61"/>
        <v>animation</v>
      </c>
      <c r="U476" t="str">
        <f t="shared" si="62"/>
        <v>January</v>
      </c>
      <c r="V476" t="str">
        <f t="shared" si="63"/>
        <v>2017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58"/>
        <v>42100.086145833338</v>
      </c>
      <c r="L477" s="13">
        <f t="shared" si="5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56"/>
        <v>0</v>
      </c>
      <c r="R477" t="e">
        <f t="shared" si="57"/>
        <v>#DIV/0!</v>
      </c>
      <c r="S477" t="str">
        <f t="shared" si="60"/>
        <v>film &amp; video</v>
      </c>
      <c r="T477" t="str">
        <f t="shared" si="61"/>
        <v>animation</v>
      </c>
      <c r="U477" t="str">
        <f t="shared" si="62"/>
        <v>April</v>
      </c>
      <c r="V477" t="str">
        <f t="shared" si="63"/>
        <v>2015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58"/>
        <v>41757.975011574075</v>
      </c>
      <c r="L478" s="13">
        <f t="shared" si="5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56"/>
        <v>2.2302681818181819E-2</v>
      </c>
      <c r="R478">
        <f t="shared" si="57"/>
        <v>39.569274193548388</v>
      </c>
      <c r="S478" t="str">
        <f t="shared" si="60"/>
        <v>film &amp; video</v>
      </c>
      <c r="T478" t="str">
        <f t="shared" si="61"/>
        <v>animation</v>
      </c>
      <c r="U478" t="str">
        <f t="shared" si="62"/>
        <v>April</v>
      </c>
      <c r="V478" t="str">
        <f t="shared" si="63"/>
        <v>2014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58"/>
        <v>40987.83488425926</v>
      </c>
      <c r="L479" s="13">
        <f t="shared" si="59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56"/>
        <v>0</v>
      </c>
      <c r="R479" t="e">
        <f t="shared" si="57"/>
        <v>#DIV/0!</v>
      </c>
      <c r="S479" t="str">
        <f t="shared" si="60"/>
        <v>film &amp; video</v>
      </c>
      <c r="T479" t="str">
        <f t="shared" si="61"/>
        <v>animation</v>
      </c>
      <c r="U479" t="str">
        <f t="shared" si="62"/>
        <v>March</v>
      </c>
      <c r="V479" t="str">
        <f t="shared" si="63"/>
        <v>2012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58"/>
        <v>42065.910983796297</v>
      </c>
      <c r="L480" s="13">
        <f t="shared" si="5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56"/>
        <v>0</v>
      </c>
      <c r="R480" t="e">
        <f t="shared" si="57"/>
        <v>#DIV/0!</v>
      </c>
      <c r="S480" t="str">
        <f t="shared" si="60"/>
        <v>film &amp; video</v>
      </c>
      <c r="T480" t="str">
        <f t="shared" si="61"/>
        <v>animation</v>
      </c>
      <c r="U480" t="str">
        <f t="shared" si="62"/>
        <v>March</v>
      </c>
      <c r="V480" t="str">
        <f t="shared" si="63"/>
        <v>2015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58"/>
        <v>41904.407812500001</v>
      </c>
      <c r="L481" s="13">
        <f t="shared" si="5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56"/>
        <v>0.3256</v>
      </c>
      <c r="R481">
        <f t="shared" si="57"/>
        <v>88.8</v>
      </c>
      <c r="S481" t="str">
        <f t="shared" si="60"/>
        <v>film &amp; video</v>
      </c>
      <c r="T481" t="str">
        <f t="shared" si="61"/>
        <v>animation</v>
      </c>
      <c r="U481" t="str">
        <f t="shared" si="62"/>
        <v>September</v>
      </c>
      <c r="V481" t="str">
        <f t="shared" si="63"/>
        <v>2014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58"/>
        <v>41465.500173611108</v>
      </c>
      <c r="L482" s="13">
        <f t="shared" si="5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56"/>
        <v>0.19409999999999999</v>
      </c>
      <c r="R482">
        <f t="shared" si="57"/>
        <v>55.457142857142856</v>
      </c>
      <c r="S482" t="str">
        <f t="shared" si="60"/>
        <v>film &amp; video</v>
      </c>
      <c r="T482" t="str">
        <f t="shared" si="61"/>
        <v>animation</v>
      </c>
      <c r="U482" t="str">
        <f t="shared" si="62"/>
        <v>July</v>
      </c>
      <c r="V482" t="str">
        <f t="shared" si="63"/>
        <v>2013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58"/>
        <v>41162.672326388885</v>
      </c>
      <c r="L483" s="13">
        <f t="shared" si="5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56"/>
        <v>6.0999999999999999E-2</v>
      </c>
      <c r="R483">
        <f t="shared" si="57"/>
        <v>87.142857142857139</v>
      </c>
      <c r="S483" t="str">
        <f t="shared" si="60"/>
        <v>film &amp; video</v>
      </c>
      <c r="T483" t="str">
        <f t="shared" si="61"/>
        <v>animation</v>
      </c>
      <c r="U483" t="str">
        <f t="shared" si="62"/>
        <v>September</v>
      </c>
      <c r="V483" t="str">
        <f t="shared" si="63"/>
        <v>2012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58"/>
        <v>42447.896875000006</v>
      </c>
      <c r="L484" s="13">
        <f t="shared" si="5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56"/>
        <v>1E-3</v>
      </c>
      <c r="R484">
        <f t="shared" si="57"/>
        <v>10</v>
      </c>
      <c r="S484" t="str">
        <f t="shared" si="60"/>
        <v>film &amp; video</v>
      </c>
      <c r="T484" t="str">
        <f t="shared" si="61"/>
        <v>animation</v>
      </c>
      <c r="U484" t="str">
        <f t="shared" si="62"/>
        <v>March</v>
      </c>
      <c r="V484" t="str">
        <f t="shared" si="63"/>
        <v>2016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58"/>
        <v>41243.197592592594</v>
      </c>
      <c r="L485" s="13">
        <f t="shared" si="5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56"/>
        <v>0.502</v>
      </c>
      <c r="R485">
        <f t="shared" si="57"/>
        <v>51.224489795918366</v>
      </c>
      <c r="S485" t="str">
        <f t="shared" si="60"/>
        <v>film &amp; video</v>
      </c>
      <c r="T485" t="str">
        <f t="shared" si="61"/>
        <v>animation</v>
      </c>
      <c r="U485" t="str">
        <f t="shared" si="62"/>
        <v>November</v>
      </c>
      <c r="V485" t="str">
        <f t="shared" si="63"/>
        <v>2013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58"/>
        <v>42272.93949074074</v>
      </c>
      <c r="L486" s="13">
        <f t="shared" si="5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56"/>
        <v>1.8625E-3</v>
      </c>
      <c r="R486">
        <f t="shared" si="57"/>
        <v>13.545454545454545</v>
      </c>
      <c r="S486" t="str">
        <f t="shared" si="60"/>
        <v>film &amp; video</v>
      </c>
      <c r="T486" t="str">
        <f t="shared" si="61"/>
        <v>animation</v>
      </c>
      <c r="U486" t="str">
        <f t="shared" si="62"/>
        <v>September</v>
      </c>
      <c r="V486" t="str">
        <f t="shared" si="63"/>
        <v>2015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58"/>
        <v>41381.50577546296</v>
      </c>
      <c r="L487" s="13">
        <f t="shared" si="5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56"/>
        <v>0.21906971229845085</v>
      </c>
      <c r="R487">
        <f t="shared" si="57"/>
        <v>66.520080000000007</v>
      </c>
      <c r="S487" t="str">
        <f t="shared" si="60"/>
        <v>film &amp; video</v>
      </c>
      <c r="T487" t="str">
        <f t="shared" si="61"/>
        <v>animation</v>
      </c>
      <c r="U487" t="str">
        <f t="shared" si="62"/>
        <v>April</v>
      </c>
      <c r="V487" t="str">
        <f t="shared" si="63"/>
        <v>2013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58"/>
        <v>41761.94258101852</v>
      </c>
      <c r="L488" s="13">
        <f t="shared" si="59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56"/>
        <v>9.0909090909090904E-5</v>
      </c>
      <c r="R488">
        <f t="shared" si="57"/>
        <v>50</v>
      </c>
      <c r="S488" t="str">
        <f t="shared" si="60"/>
        <v>film &amp; video</v>
      </c>
      <c r="T488" t="str">
        <f t="shared" si="61"/>
        <v>animation</v>
      </c>
      <c r="U488" t="str">
        <f t="shared" si="62"/>
        <v>May</v>
      </c>
      <c r="V488" t="str">
        <f t="shared" si="63"/>
        <v>2014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58"/>
        <v>42669.594837962963</v>
      </c>
      <c r="L489" s="13">
        <f t="shared" si="5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56"/>
        <v>0</v>
      </c>
      <c r="R489" t="e">
        <f t="shared" si="57"/>
        <v>#DIV/0!</v>
      </c>
      <c r="S489" t="str">
        <f t="shared" si="60"/>
        <v>film &amp; video</v>
      </c>
      <c r="T489" t="str">
        <f t="shared" si="61"/>
        <v>animation</v>
      </c>
      <c r="U489" t="str">
        <f t="shared" si="62"/>
        <v>October</v>
      </c>
      <c r="V489" t="str">
        <f t="shared" si="63"/>
        <v>2016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58"/>
        <v>42714.054398148146</v>
      </c>
      <c r="L490" s="13">
        <f t="shared" si="5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56"/>
        <v>0</v>
      </c>
      <c r="R490" t="e">
        <f t="shared" si="57"/>
        <v>#DIV/0!</v>
      </c>
      <c r="S490" t="str">
        <f t="shared" si="60"/>
        <v>film &amp; video</v>
      </c>
      <c r="T490" t="str">
        <f t="shared" si="61"/>
        <v>animation</v>
      </c>
      <c r="U490" t="str">
        <f t="shared" si="62"/>
        <v>December</v>
      </c>
      <c r="V490" t="str">
        <f t="shared" si="63"/>
        <v>2017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58"/>
        <v>40882.481666666667</v>
      </c>
      <c r="L491" s="13">
        <f t="shared" si="5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56"/>
        <v>2.8667813379201833E-3</v>
      </c>
      <c r="R491">
        <f t="shared" si="57"/>
        <v>71.666666666666671</v>
      </c>
      <c r="S491" t="str">
        <f t="shared" si="60"/>
        <v>film &amp; video</v>
      </c>
      <c r="T491" t="str">
        <f t="shared" si="61"/>
        <v>animation</v>
      </c>
      <c r="U491" t="str">
        <f t="shared" si="62"/>
        <v>December</v>
      </c>
      <c r="V491" t="str">
        <f t="shared" si="63"/>
        <v>2012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58"/>
        <v>41113.968576388892</v>
      </c>
      <c r="L492" s="13">
        <f t="shared" si="5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56"/>
        <v>0</v>
      </c>
      <c r="R492" t="e">
        <f t="shared" si="57"/>
        <v>#DIV/0!</v>
      </c>
      <c r="S492" t="str">
        <f t="shared" si="60"/>
        <v>film &amp; video</v>
      </c>
      <c r="T492" t="str">
        <f t="shared" si="61"/>
        <v>animation</v>
      </c>
      <c r="U492" t="str">
        <f t="shared" si="62"/>
        <v>July</v>
      </c>
      <c r="V492" t="str">
        <f t="shared" si="63"/>
        <v>2012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58"/>
        <v>42366.982627314821</v>
      </c>
      <c r="L493" s="13">
        <f t="shared" si="5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56"/>
        <v>0</v>
      </c>
      <c r="R493" t="e">
        <f t="shared" si="57"/>
        <v>#DIV/0!</v>
      </c>
      <c r="S493" t="str">
        <f t="shared" si="60"/>
        <v>film &amp; video</v>
      </c>
      <c r="T493" t="str">
        <f t="shared" si="61"/>
        <v>animation</v>
      </c>
      <c r="U493" t="str">
        <f t="shared" si="62"/>
        <v>December</v>
      </c>
      <c r="V493" t="str">
        <f t="shared" si="63"/>
        <v>2016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58"/>
        <v>42596.03506944445</v>
      </c>
      <c r="L494" s="13">
        <f t="shared" si="59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56"/>
        <v>0</v>
      </c>
      <c r="R494" t="e">
        <f t="shared" si="57"/>
        <v>#DIV/0!</v>
      </c>
      <c r="S494" t="str">
        <f t="shared" si="60"/>
        <v>film &amp; video</v>
      </c>
      <c r="T494" t="str">
        <f t="shared" si="61"/>
        <v>animation</v>
      </c>
      <c r="U494" t="str">
        <f t="shared" si="62"/>
        <v>August</v>
      </c>
      <c r="V494" t="str">
        <f t="shared" si="63"/>
        <v>2016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58"/>
        <v>42114.726134259254</v>
      </c>
      <c r="L495" s="13">
        <f t="shared" si="5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56"/>
        <v>0</v>
      </c>
      <c r="R495" t="e">
        <f t="shared" si="57"/>
        <v>#DIV/0!</v>
      </c>
      <c r="S495" t="str">
        <f t="shared" si="60"/>
        <v>film &amp; video</v>
      </c>
      <c r="T495" t="str">
        <f t="shared" si="61"/>
        <v>animation</v>
      </c>
      <c r="U495" t="str">
        <f t="shared" si="62"/>
        <v>April</v>
      </c>
      <c r="V495" t="str">
        <f t="shared" si="63"/>
        <v>2015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58"/>
        <v>41799.830613425926</v>
      </c>
      <c r="L496" s="13">
        <f t="shared" si="59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56"/>
        <v>1.5499999999999999E-3</v>
      </c>
      <c r="R496">
        <f t="shared" si="57"/>
        <v>10.333333333333334</v>
      </c>
      <c r="S496" t="str">
        <f t="shared" si="60"/>
        <v>film &amp; video</v>
      </c>
      <c r="T496" t="str">
        <f t="shared" si="61"/>
        <v>animation</v>
      </c>
      <c r="U496" t="str">
        <f t="shared" si="62"/>
        <v>June</v>
      </c>
      <c r="V496" t="str">
        <f t="shared" si="63"/>
        <v>2014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58"/>
        <v>42171.827604166669</v>
      </c>
      <c r="L497" s="13">
        <f t="shared" si="5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56"/>
        <v>0</v>
      </c>
      <c r="R497" t="e">
        <f t="shared" si="57"/>
        <v>#DIV/0!</v>
      </c>
      <c r="S497" t="str">
        <f t="shared" si="60"/>
        <v>film &amp; video</v>
      </c>
      <c r="T497" t="str">
        <f t="shared" si="61"/>
        <v>animation</v>
      </c>
      <c r="U497" t="str">
        <f t="shared" si="62"/>
        <v>June</v>
      </c>
      <c r="V497" t="str">
        <f t="shared" si="63"/>
        <v>2015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58"/>
        <v>41620.93141203704</v>
      </c>
      <c r="L498" s="13">
        <f t="shared" si="59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56"/>
        <v>1.6666666666666667E-5</v>
      </c>
      <c r="R498">
        <f t="shared" si="57"/>
        <v>1</v>
      </c>
      <c r="S498" t="str">
        <f t="shared" si="60"/>
        <v>film &amp; video</v>
      </c>
      <c r="T498" t="str">
        <f t="shared" si="61"/>
        <v>animation</v>
      </c>
      <c r="U498" t="str">
        <f t="shared" si="62"/>
        <v>December</v>
      </c>
      <c r="V498" t="str">
        <f t="shared" si="63"/>
        <v>2014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58"/>
        <v>41945.037789351853</v>
      </c>
      <c r="L499" s="13">
        <f t="shared" si="5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56"/>
        <v>6.6964285714285711E-3</v>
      </c>
      <c r="R499">
        <f t="shared" si="57"/>
        <v>10</v>
      </c>
      <c r="S499" t="str">
        <f t="shared" si="60"/>
        <v>film &amp; video</v>
      </c>
      <c r="T499" t="str">
        <f t="shared" si="61"/>
        <v>animation</v>
      </c>
      <c r="U499" t="str">
        <f t="shared" si="62"/>
        <v>November</v>
      </c>
      <c r="V499" t="str">
        <f t="shared" si="63"/>
        <v>2014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58"/>
        <v>40858.762141203704</v>
      </c>
      <c r="L500" s="13">
        <f t="shared" si="5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56"/>
        <v>4.5985132395404561E-2</v>
      </c>
      <c r="R500">
        <f t="shared" si="57"/>
        <v>136.09090909090909</v>
      </c>
      <c r="S500" t="str">
        <f t="shared" si="60"/>
        <v>film &amp; video</v>
      </c>
      <c r="T500" t="str">
        <f t="shared" si="61"/>
        <v>animation</v>
      </c>
      <c r="U500" t="str">
        <f t="shared" si="62"/>
        <v>November</v>
      </c>
      <c r="V500" t="str">
        <f t="shared" si="63"/>
        <v>2011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58"/>
        <v>40043.895462962959</v>
      </c>
      <c r="L501" s="13">
        <f t="shared" si="5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56"/>
        <v>9.5500000000000002E-2</v>
      </c>
      <c r="R501">
        <f t="shared" si="57"/>
        <v>73.461538461538467</v>
      </c>
      <c r="S501" t="str">
        <f t="shared" si="60"/>
        <v>film &amp; video</v>
      </c>
      <c r="T501" t="str">
        <f t="shared" si="61"/>
        <v>animation</v>
      </c>
      <c r="U501" t="str">
        <f t="shared" si="62"/>
        <v>August</v>
      </c>
      <c r="V501" t="str">
        <f t="shared" si="63"/>
        <v>2009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58"/>
        <v>40247.886006944449</v>
      </c>
      <c r="L502" s="13">
        <f t="shared" si="5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56"/>
        <v>3.307692307692308E-2</v>
      </c>
      <c r="R502">
        <f t="shared" si="57"/>
        <v>53.75</v>
      </c>
      <c r="S502" t="str">
        <f t="shared" si="60"/>
        <v>film &amp; video</v>
      </c>
      <c r="T502" t="str">
        <f t="shared" si="61"/>
        <v>animation</v>
      </c>
      <c r="U502" t="str">
        <f t="shared" si="62"/>
        <v>March</v>
      </c>
      <c r="V502" t="str">
        <f t="shared" si="63"/>
        <v>2010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58"/>
        <v>40703.234386574077</v>
      </c>
      <c r="L503" s="13">
        <f t="shared" si="5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56"/>
        <v>0</v>
      </c>
      <c r="R503" t="e">
        <f t="shared" si="57"/>
        <v>#DIV/0!</v>
      </c>
      <c r="S503" t="str">
        <f t="shared" si="60"/>
        <v>film &amp; video</v>
      </c>
      <c r="T503" t="str">
        <f t="shared" si="61"/>
        <v>animation</v>
      </c>
      <c r="U503" t="str">
        <f t="shared" si="62"/>
        <v>June</v>
      </c>
      <c r="V503" t="str">
        <f t="shared" si="63"/>
        <v>2011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58"/>
        <v>40956.553530092591</v>
      </c>
      <c r="L504" s="13">
        <f t="shared" si="5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56"/>
        <v>1.15E-2</v>
      </c>
      <c r="R504">
        <f t="shared" si="57"/>
        <v>57.5</v>
      </c>
      <c r="S504" t="str">
        <f t="shared" si="60"/>
        <v>film &amp; video</v>
      </c>
      <c r="T504" t="str">
        <f t="shared" si="61"/>
        <v>animation</v>
      </c>
      <c r="U504" t="str">
        <f t="shared" si="62"/>
        <v>February</v>
      </c>
      <c r="V504" t="str">
        <f t="shared" si="63"/>
        <v>2012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58"/>
        <v>41991.526655092588</v>
      </c>
      <c r="L505" s="13">
        <f t="shared" si="5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56"/>
        <v>1.7538461538461537E-2</v>
      </c>
      <c r="R505">
        <f t="shared" si="57"/>
        <v>12.666666666666666</v>
      </c>
      <c r="S505" t="str">
        <f t="shared" si="60"/>
        <v>film &amp; video</v>
      </c>
      <c r="T505" t="str">
        <f t="shared" si="61"/>
        <v>animation</v>
      </c>
      <c r="U505" t="str">
        <f t="shared" si="62"/>
        <v>December</v>
      </c>
      <c r="V505" t="str">
        <f t="shared" si="63"/>
        <v>2015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58"/>
        <v>40949.98364583333</v>
      </c>
      <c r="L506" s="13">
        <f t="shared" si="5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56"/>
        <v>1.3673469387755101E-2</v>
      </c>
      <c r="R506">
        <f t="shared" si="57"/>
        <v>67</v>
      </c>
      <c r="S506" t="str">
        <f t="shared" si="60"/>
        <v>film &amp; video</v>
      </c>
      <c r="T506" t="str">
        <f t="shared" si="61"/>
        <v>animation</v>
      </c>
      <c r="U506" t="str">
        <f t="shared" si="62"/>
        <v>February</v>
      </c>
      <c r="V506" t="str">
        <f t="shared" si="63"/>
        <v>2012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58"/>
        <v>42318.098217592589</v>
      </c>
      <c r="L507" s="13">
        <f t="shared" si="5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56"/>
        <v>4.3333333333333331E-3</v>
      </c>
      <c r="R507">
        <f t="shared" si="57"/>
        <v>3.7142857142857144</v>
      </c>
      <c r="S507" t="str">
        <f t="shared" si="60"/>
        <v>film &amp; video</v>
      </c>
      <c r="T507" t="str">
        <f t="shared" si="61"/>
        <v>animation</v>
      </c>
      <c r="U507" t="str">
        <f t="shared" si="62"/>
        <v>November</v>
      </c>
      <c r="V507" t="str">
        <f t="shared" si="63"/>
        <v>2015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58"/>
        <v>41466.552314814813</v>
      </c>
      <c r="L508" s="13">
        <f t="shared" si="5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56"/>
        <v>1.25E-3</v>
      </c>
      <c r="R508">
        <f t="shared" si="57"/>
        <v>250</v>
      </c>
      <c r="S508" t="str">
        <f t="shared" si="60"/>
        <v>film &amp; video</v>
      </c>
      <c r="T508" t="str">
        <f t="shared" si="61"/>
        <v>animation</v>
      </c>
      <c r="U508" t="str">
        <f t="shared" si="62"/>
        <v>July</v>
      </c>
      <c r="V508" t="str">
        <f t="shared" si="63"/>
        <v>2013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58"/>
        <v>41156.958993055552</v>
      </c>
      <c r="L509" s="13">
        <f t="shared" si="5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56"/>
        <v>3.2000000000000001E-2</v>
      </c>
      <c r="R509">
        <f t="shared" si="57"/>
        <v>64</v>
      </c>
      <c r="S509" t="str">
        <f t="shared" si="60"/>
        <v>film &amp; video</v>
      </c>
      <c r="T509" t="str">
        <f t="shared" si="61"/>
        <v>animation</v>
      </c>
      <c r="U509" t="str">
        <f t="shared" si="62"/>
        <v>September</v>
      </c>
      <c r="V509" t="str">
        <f t="shared" si="63"/>
        <v>2012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58"/>
        <v>40995.024317129632</v>
      </c>
      <c r="L510" s="13">
        <f t="shared" si="5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56"/>
        <v>8.0000000000000002E-3</v>
      </c>
      <c r="R510">
        <f t="shared" si="57"/>
        <v>133.33333333333334</v>
      </c>
      <c r="S510" t="str">
        <f t="shared" si="60"/>
        <v>film &amp; video</v>
      </c>
      <c r="T510" t="str">
        <f t="shared" si="61"/>
        <v>animation</v>
      </c>
      <c r="U510" t="str">
        <f t="shared" si="62"/>
        <v>March</v>
      </c>
      <c r="V510" t="str">
        <f t="shared" si="63"/>
        <v>2012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58"/>
        <v>42153.631597222222</v>
      </c>
      <c r="L511" s="13">
        <f t="shared" si="5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56"/>
        <v>2E-3</v>
      </c>
      <c r="R511">
        <f t="shared" si="57"/>
        <v>10</v>
      </c>
      <c r="S511" t="str">
        <f t="shared" si="60"/>
        <v>film &amp; video</v>
      </c>
      <c r="T511" t="str">
        <f t="shared" si="61"/>
        <v>animation</v>
      </c>
      <c r="U511" t="str">
        <f t="shared" si="62"/>
        <v>May</v>
      </c>
      <c r="V511" t="str">
        <f t="shared" si="63"/>
        <v>2015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58"/>
        <v>42400.176377314812</v>
      </c>
      <c r="L512" s="13">
        <f t="shared" si="5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56"/>
        <v>0</v>
      </c>
      <c r="R512" t="e">
        <f t="shared" si="57"/>
        <v>#DIV/0!</v>
      </c>
      <c r="S512" t="str">
        <f t="shared" si="60"/>
        <v>film &amp; video</v>
      </c>
      <c r="T512" t="str">
        <f t="shared" si="61"/>
        <v>animation</v>
      </c>
      <c r="U512" t="str">
        <f t="shared" si="62"/>
        <v>January</v>
      </c>
      <c r="V512" t="str">
        <f t="shared" si="63"/>
        <v>2016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58"/>
        <v>41340.303032407406</v>
      </c>
      <c r="L513" s="13">
        <f t="shared" si="5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56"/>
        <v>0.03</v>
      </c>
      <c r="R513">
        <f t="shared" si="57"/>
        <v>30</v>
      </c>
      <c r="S513" t="str">
        <f t="shared" si="60"/>
        <v>film &amp; video</v>
      </c>
      <c r="T513" t="str">
        <f t="shared" si="61"/>
        <v>animation</v>
      </c>
      <c r="U513" t="str">
        <f t="shared" si="62"/>
        <v>March</v>
      </c>
      <c r="V513" t="str">
        <f t="shared" si="63"/>
        <v>2013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58"/>
        <v>42649.742210648154</v>
      </c>
      <c r="L514" s="13">
        <f t="shared" si="5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64">E514/D514</f>
        <v>1.3749999999999999E-3</v>
      </c>
      <c r="R514">
        <f t="shared" ref="R514:R577" si="65">E514/N514</f>
        <v>5.5</v>
      </c>
      <c r="S514" t="str">
        <f t="shared" si="60"/>
        <v>film &amp; video</v>
      </c>
      <c r="T514" t="str">
        <f t="shared" si="61"/>
        <v>animation</v>
      </c>
      <c r="U514" t="str">
        <f t="shared" si="62"/>
        <v>October</v>
      </c>
      <c r="V514" t="str">
        <f t="shared" si="63"/>
        <v>2016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66">(((J515/60)/60)/24)+DATE(1970,1,1)</f>
        <v>42552.653993055559</v>
      </c>
      <c r="L515" s="13">
        <f t="shared" ref="L515:L578" si="67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si="64"/>
        <v>0.13924</v>
      </c>
      <c r="R515">
        <f t="shared" si="65"/>
        <v>102.38235294117646</v>
      </c>
      <c r="S515" t="str">
        <f t="shared" ref="S515:S578" si="68">LEFT(P515,FIND("/",P515)-1)</f>
        <v>film &amp; video</v>
      </c>
      <c r="T515" t="str">
        <f t="shared" ref="T515:T578" si="69">RIGHT(P515,LEN(P515)-FIND("/",P515))</f>
        <v>animation</v>
      </c>
      <c r="U515" t="str">
        <f t="shared" ref="U515:U578" si="70">TEXT(K515,"mmmm")</f>
        <v>July</v>
      </c>
      <c r="V515" t="str">
        <f t="shared" ref="V515:V578" si="71">TEXT(L515,"YYYY")</f>
        <v>2016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66"/>
        <v>41830.613969907405</v>
      </c>
      <c r="L516" s="13">
        <f t="shared" si="67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64"/>
        <v>3.3333333333333333E-2</v>
      </c>
      <c r="R516">
        <f t="shared" si="65"/>
        <v>16.666666666666668</v>
      </c>
      <c r="S516" t="str">
        <f t="shared" si="68"/>
        <v>film &amp; video</v>
      </c>
      <c r="T516" t="str">
        <f t="shared" si="69"/>
        <v>animation</v>
      </c>
      <c r="U516" t="str">
        <f t="shared" si="70"/>
        <v>July</v>
      </c>
      <c r="V516" t="str">
        <f t="shared" si="71"/>
        <v>2014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66"/>
        <v>42327.490752314814</v>
      </c>
      <c r="L517" s="13">
        <f t="shared" si="67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64"/>
        <v>0.25413402061855672</v>
      </c>
      <c r="R517">
        <f t="shared" si="65"/>
        <v>725.02941176470586</v>
      </c>
      <c r="S517" t="str">
        <f t="shared" si="68"/>
        <v>film &amp; video</v>
      </c>
      <c r="T517" t="str">
        <f t="shared" si="69"/>
        <v>animation</v>
      </c>
      <c r="U517" t="str">
        <f t="shared" si="70"/>
        <v>November</v>
      </c>
      <c r="V517" t="str">
        <f t="shared" si="71"/>
        <v>2015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66"/>
        <v>42091.778703703705</v>
      </c>
      <c r="L518" s="13">
        <f t="shared" si="67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64"/>
        <v>0</v>
      </c>
      <c r="R518" t="e">
        <f t="shared" si="65"/>
        <v>#DIV/0!</v>
      </c>
      <c r="S518" t="str">
        <f t="shared" si="68"/>
        <v>film &amp; video</v>
      </c>
      <c r="T518" t="str">
        <f t="shared" si="69"/>
        <v>animation</v>
      </c>
      <c r="U518" t="str">
        <f t="shared" si="70"/>
        <v>March</v>
      </c>
      <c r="V518" t="str">
        <f t="shared" si="71"/>
        <v>2015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66"/>
        <v>42738.615289351852</v>
      </c>
      <c r="L519" s="13">
        <f t="shared" si="67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64"/>
        <v>1.3666666666666667E-2</v>
      </c>
      <c r="R519">
        <f t="shared" si="65"/>
        <v>68.333333333333329</v>
      </c>
      <c r="S519" t="str">
        <f t="shared" si="68"/>
        <v>film &amp; video</v>
      </c>
      <c r="T519" t="str">
        <f t="shared" si="69"/>
        <v>animation</v>
      </c>
      <c r="U519" t="str">
        <f t="shared" si="70"/>
        <v>January</v>
      </c>
      <c r="V519" t="str">
        <f t="shared" si="71"/>
        <v>2017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66"/>
        <v>42223.616018518514</v>
      </c>
      <c r="L520" s="13">
        <f t="shared" si="67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64"/>
        <v>0</v>
      </c>
      <c r="R520" t="e">
        <f t="shared" si="65"/>
        <v>#DIV/0!</v>
      </c>
      <c r="S520" t="str">
        <f t="shared" si="68"/>
        <v>film &amp; video</v>
      </c>
      <c r="T520" t="str">
        <f t="shared" si="69"/>
        <v>animation</v>
      </c>
      <c r="U520" t="str">
        <f t="shared" si="70"/>
        <v>August</v>
      </c>
      <c r="V520" t="str">
        <f t="shared" si="71"/>
        <v>2015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66"/>
        <v>41218.391446759262</v>
      </c>
      <c r="L521" s="13">
        <f t="shared" si="67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64"/>
        <v>0.22881426547787684</v>
      </c>
      <c r="R521">
        <f t="shared" si="65"/>
        <v>39.228571428571428</v>
      </c>
      <c r="S521" t="str">
        <f t="shared" si="68"/>
        <v>film &amp; video</v>
      </c>
      <c r="T521" t="str">
        <f t="shared" si="69"/>
        <v>animation</v>
      </c>
      <c r="U521" t="str">
        <f t="shared" si="70"/>
        <v>November</v>
      </c>
      <c r="V521" t="str">
        <f t="shared" si="71"/>
        <v>2012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66"/>
        <v>42318.702094907407</v>
      </c>
      <c r="L522" s="13">
        <f t="shared" si="67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64"/>
        <v>1.0209999999999999</v>
      </c>
      <c r="R522">
        <f t="shared" si="65"/>
        <v>150.14705882352942</v>
      </c>
      <c r="S522" t="str">
        <f t="shared" si="68"/>
        <v>theater</v>
      </c>
      <c r="T522" t="str">
        <f t="shared" si="69"/>
        <v>plays</v>
      </c>
      <c r="U522" t="str">
        <f t="shared" si="70"/>
        <v>November</v>
      </c>
      <c r="V522" t="str">
        <f t="shared" si="71"/>
        <v>2015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66"/>
        <v>42646.092812499999</v>
      </c>
      <c r="L523" s="13">
        <f t="shared" si="67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64"/>
        <v>1.0464</v>
      </c>
      <c r="R523">
        <f t="shared" si="65"/>
        <v>93.428571428571431</v>
      </c>
      <c r="S523" t="str">
        <f t="shared" si="68"/>
        <v>theater</v>
      </c>
      <c r="T523" t="str">
        <f t="shared" si="69"/>
        <v>plays</v>
      </c>
      <c r="U523" t="str">
        <f t="shared" si="70"/>
        <v>October</v>
      </c>
      <c r="V523" t="str">
        <f t="shared" si="71"/>
        <v>2016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66"/>
        <v>42430.040798611109</v>
      </c>
      <c r="L524" s="13">
        <f t="shared" si="67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64"/>
        <v>1.1466666666666667</v>
      </c>
      <c r="R524">
        <f t="shared" si="65"/>
        <v>110.96774193548387</v>
      </c>
      <c r="S524" t="str">
        <f t="shared" si="68"/>
        <v>theater</v>
      </c>
      <c r="T524" t="str">
        <f t="shared" si="69"/>
        <v>plays</v>
      </c>
      <c r="U524" t="str">
        <f t="shared" si="70"/>
        <v>March</v>
      </c>
      <c r="V524" t="str">
        <f t="shared" si="71"/>
        <v>2016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66"/>
        <v>42238.13282407407</v>
      </c>
      <c r="L525" s="13">
        <f t="shared" si="67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64"/>
        <v>1.206</v>
      </c>
      <c r="R525">
        <f t="shared" si="65"/>
        <v>71.785714285714292</v>
      </c>
      <c r="S525" t="str">
        <f t="shared" si="68"/>
        <v>theater</v>
      </c>
      <c r="T525" t="str">
        <f t="shared" si="69"/>
        <v>plays</v>
      </c>
      <c r="U525" t="str">
        <f t="shared" si="70"/>
        <v>August</v>
      </c>
      <c r="V525" t="str">
        <f t="shared" si="71"/>
        <v>2015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66"/>
        <v>42492.717233796298</v>
      </c>
      <c r="L526" s="13">
        <f t="shared" si="67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64"/>
        <v>1.0867285714285715</v>
      </c>
      <c r="R526">
        <f t="shared" si="65"/>
        <v>29.258076923076924</v>
      </c>
      <c r="S526" t="str">
        <f t="shared" si="68"/>
        <v>theater</v>
      </c>
      <c r="T526" t="str">
        <f t="shared" si="69"/>
        <v>plays</v>
      </c>
      <c r="U526" t="str">
        <f t="shared" si="70"/>
        <v>May</v>
      </c>
      <c r="V526" t="str">
        <f t="shared" si="71"/>
        <v>2016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66"/>
        <v>41850.400937500002</v>
      </c>
      <c r="L527" s="13">
        <f t="shared" si="67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64"/>
        <v>1</v>
      </c>
      <c r="R527">
        <f t="shared" si="65"/>
        <v>1000</v>
      </c>
      <c r="S527" t="str">
        <f t="shared" si="68"/>
        <v>theater</v>
      </c>
      <c r="T527" t="str">
        <f t="shared" si="69"/>
        <v>plays</v>
      </c>
      <c r="U527" t="str">
        <f t="shared" si="70"/>
        <v>July</v>
      </c>
      <c r="V527" t="str">
        <f t="shared" si="71"/>
        <v>2014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66"/>
        <v>42192.591944444444</v>
      </c>
      <c r="L528" s="13">
        <f t="shared" si="67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64"/>
        <v>1.1399999999999999</v>
      </c>
      <c r="R528">
        <f t="shared" si="65"/>
        <v>74.347826086956516</v>
      </c>
      <c r="S528" t="str">
        <f t="shared" si="68"/>
        <v>theater</v>
      </c>
      <c r="T528" t="str">
        <f t="shared" si="69"/>
        <v>plays</v>
      </c>
      <c r="U528" t="str">
        <f t="shared" si="70"/>
        <v>July</v>
      </c>
      <c r="V528" t="str">
        <f t="shared" si="71"/>
        <v>2015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66"/>
        <v>42753.205625000002</v>
      </c>
      <c r="L529" s="13">
        <f t="shared" si="67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64"/>
        <v>1.0085</v>
      </c>
      <c r="R529">
        <f t="shared" si="65"/>
        <v>63.829113924050631</v>
      </c>
      <c r="S529" t="str">
        <f t="shared" si="68"/>
        <v>theater</v>
      </c>
      <c r="T529" t="str">
        <f t="shared" si="69"/>
        <v>plays</v>
      </c>
      <c r="U529" t="str">
        <f t="shared" si="70"/>
        <v>January</v>
      </c>
      <c r="V529" t="str">
        <f t="shared" si="71"/>
        <v>2017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66"/>
        <v>42155.920219907406</v>
      </c>
      <c r="L530" s="13">
        <f t="shared" si="67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64"/>
        <v>1.1565217391304348</v>
      </c>
      <c r="R530">
        <f t="shared" si="65"/>
        <v>44.333333333333336</v>
      </c>
      <c r="S530" t="str">
        <f t="shared" si="68"/>
        <v>theater</v>
      </c>
      <c r="T530" t="str">
        <f t="shared" si="69"/>
        <v>plays</v>
      </c>
      <c r="U530" t="str">
        <f t="shared" si="70"/>
        <v>May</v>
      </c>
      <c r="V530" t="str">
        <f t="shared" si="71"/>
        <v>2015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66"/>
        <v>42725.031180555554</v>
      </c>
      <c r="L531" s="13">
        <f t="shared" si="67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64"/>
        <v>1.3041666666666667</v>
      </c>
      <c r="R531">
        <f t="shared" si="65"/>
        <v>86.944444444444443</v>
      </c>
      <c r="S531" t="str">
        <f t="shared" si="68"/>
        <v>theater</v>
      </c>
      <c r="T531" t="str">
        <f t="shared" si="69"/>
        <v>plays</v>
      </c>
      <c r="U531" t="str">
        <f t="shared" si="70"/>
        <v>December</v>
      </c>
      <c r="V531" t="str">
        <f t="shared" si="71"/>
        <v>2017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66"/>
        <v>42157.591064814813</v>
      </c>
      <c r="L532" s="13">
        <f t="shared" si="67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64"/>
        <v>1.0778267254038179</v>
      </c>
      <c r="R532">
        <f t="shared" si="65"/>
        <v>126.55172413793103</v>
      </c>
      <c r="S532" t="str">
        <f t="shared" si="68"/>
        <v>theater</v>
      </c>
      <c r="T532" t="str">
        <f t="shared" si="69"/>
        <v>plays</v>
      </c>
      <c r="U532" t="str">
        <f t="shared" si="70"/>
        <v>June</v>
      </c>
      <c r="V532" t="str">
        <f t="shared" si="71"/>
        <v>2015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66"/>
        <v>42676.065150462964</v>
      </c>
      <c r="L533" s="13">
        <f t="shared" si="67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64"/>
        <v>1</v>
      </c>
      <c r="R533">
        <f t="shared" si="65"/>
        <v>129.03225806451613</v>
      </c>
      <c r="S533" t="str">
        <f t="shared" si="68"/>
        <v>theater</v>
      </c>
      <c r="T533" t="str">
        <f t="shared" si="69"/>
        <v>plays</v>
      </c>
      <c r="U533" t="str">
        <f t="shared" si="70"/>
        <v>November</v>
      </c>
      <c r="V533" t="str">
        <f t="shared" si="71"/>
        <v>2016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66"/>
        <v>42473.007037037038</v>
      </c>
      <c r="L534" s="13">
        <f t="shared" si="67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64"/>
        <v>1.2324999999999999</v>
      </c>
      <c r="R534">
        <f t="shared" si="65"/>
        <v>71.242774566473983</v>
      </c>
      <c r="S534" t="str">
        <f t="shared" si="68"/>
        <v>theater</v>
      </c>
      <c r="T534" t="str">
        <f t="shared" si="69"/>
        <v>plays</v>
      </c>
      <c r="U534" t="str">
        <f t="shared" si="70"/>
        <v>April</v>
      </c>
      <c r="V534" t="str">
        <f t="shared" si="71"/>
        <v>2016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66"/>
        <v>42482.43478009259</v>
      </c>
      <c r="L535" s="13">
        <f t="shared" si="67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64"/>
        <v>1.002</v>
      </c>
      <c r="R535">
        <f t="shared" si="65"/>
        <v>117.88235294117646</v>
      </c>
      <c r="S535" t="str">
        <f t="shared" si="68"/>
        <v>theater</v>
      </c>
      <c r="T535" t="str">
        <f t="shared" si="69"/>
        <v>plays</v>
      </c>
      <c r="U535" t="str">
        <f t="shared" si="70"/>
        <v>April</v>
      </c>
      <c r="V535" t="str">
        <f t="shared" si="71"/>
        <v>2016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66"/>
        <v>42270.810995370368</v>
      </c>
      <c r="L536" s="13">
        <f t="shared" si="67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64"/>
        <v>1.0466666666666666</v>
      </c>
      <c r="R536">
        <f t="shared" si="65"/>
        <v>327.08333333333331</v>
      </c>
      <c r="S536" t="str">
        <f t="shared" si="68"/>
        <v>theater</v>
      </c>
      <c r="T536" t="str">
        <f t="shared" si="69"/>
        <v>plays</v>
      </c>
      <c r="U536" t="str">
        <f t="shared" si="70"/>
        <v>September</v>
      </c>
      <c r="V536" t="str">
        <f t="shared" si="71"/>
        <v>2015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66"/>
        <v>42711.545196759253</v>
      </c>
      <c r="L537" s="13">
        <f t="shared" si="67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64"/>
        <v>1.0249999999999999</v>
      </c>
      <c r="R537">
        <f t="shared" si="65"/>
        <v>34.745762711864408</v>
      </c>
      <c r="S537" t="str">
        <f t="shared" si="68"/>
        <v>theater</v>
      </c>
      <c r="T537" t="str">
        <f t="shared" si="69"/>
        <v>plays</v>
      </c>
      <c r="U537" t="str">
        <f t="shared" si="70"/>
        <v>December</v>
      </c>
      <c r="V537" t="str">
        <f t="shared" si="71"/>
        <v>2017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66"/>
        <v>42179.344988425932</v>
      </c>
      <c r="L538" s="13">
        <f t="shared" si="67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64"/>
        <v>1.1825757575757576</v>
      </c>
      <c r="R538">
        <f t="shared" si="65"/>
        <v>100.06410256410257</v>
      </c>
      <c r="S538" t="str">
        <f t="shared" si="68"/>
        <v>theater</v>
      </c>
      <c r="T538" t="str">
        <f t="shared" si="69"/>
        <v>plays</v>
      </c>
      <c r="U538" t="str">
        <f t="shared" si="70"/>
        <v>June</v>
      </c>
      <c r="V538" t="str">
        <f t="shared" si="71"/>
        <v>2015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66"/>
        <v>42282.768414351856</v>
      </c>
      <c r="L539" s="13">
        <f t="shared" si="67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64"/>
        <v>1.2050000000000001</v>
      </c>
      <c r="R539">
        <f t="shared" si="65"/>
        <v>40.847457627118644</v>
      </c>
      <c r="S539" t="str">
        <f t="shared" si="68"/>
        <v>theater</v>
      </c>
      <c r="T539" t="str">
        <f t="shared" si="69"/>
        <v>plays</v>
      </c>
      <c r="U539" t="str">
        <f t="shared" si="70"/>
        <v>October</v>
      </c>
      <c r="V539" t="str">
        <f t="shared" si="71"/>
        <v>2015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66"/>
        <v>42473.794710648144</v>
      </c>
      <c r="L540" s="13">
        <f t="shared" si="67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64"/>
        <v>3.0242</v>
      </c>
      <c r="R540">
        <f t="shared" si="65"/>
        <v>252.01666666666668</v>
      </c>
      <c r="S540" t="str">
        <f t="shared" si="68"/>
        <v>theater</v>
      </c>
      <c r="T540" t="str">
        <f t="shared" si="69"/>
        <v>plays</v>
      </c>
      <c r="U540" t="str">
        <f t="shared" si="70"/>
        <v>April</v>
      </c>
      <c r="V540" t="str">
        <f t="shared" si="71"/>
        <v>2016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66"/>
        <v>42535.049849537041</v>
      </c>
      <c r="L541" s="13">
        <f t="shared" si="67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64"/>
        <v>1.00644</v>
      </c>
      <c r="R541">
        <f t="shared" si="65"/>
        <v>25.161000000000001</v>
      </c>
      <c r="S541" t="str">
        <f t="shared" si="68"/>
        <v>theater</v>
      </c>
      <c r="T541" t="str">
        <f t="shared" si="69"/>
        <v>plays</v>
      </c>
      <c r="U541" t="str">
        <f t="shared" si="70"/>
        <v>June</v>
      </c>
      <c r="V541" t="str">
        <f t="shared" si="71"/>
        <v>2016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66"/>
        <v>42009.817199074074</v>
      </c>
      <c r="L542" s="13">
        <f t="shared" si="67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64"/>
        <v>6.666666666666667E-5</v>
      </c>
      <c r="R542">
        <f t="shared" si="65"/>
        <v>1</v>
      </c>
      <c r="S542" t="str">
        <f t="shared" si="68"/>
        <v>technology</v>
      </c>
      <c r="T542" t="str">
        <f t="shared" si="69"/>
        <v>web</v>
      </c>
      <c r="U542" t="str">
        <f t="shared" si="70"/>
        <v>January</v>
      </c>
      <c r="V542" t="str">
        <f t="shared" si="71"/>
        <v>2015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66"/>
        <v>42276.046689814815</v>
      </c>
      <c r="L543" s="13">
        <f t="shared" si="67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64"/>
        <v>5.5555555555555558E-3</v>
      </c>
      <c r="R543">
        <f t="shared" si="65"/>
        <v>25</v>
      </c>
      <c r="S543" t="str">
        <f t="shared" si="68"/>
        <v>technology</v>
      </c>
      <c r="T543" t="str">
        <f t="shared" si="69"/>
        <v>web</v>
      </c>
      <c r="U543" t="str">
        <f t="shared" si="70"/>
        <v>September</v>
      </c>
      <c r="V543" t="str">
        <f t="shared" si="71"/>
        <v>2015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66"/>
        <v>42433.737453703703</v>
      </c>
      <c r="L544" s="13">
        <f t="shared" si="67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64"/>
        <v>3.9999999999999998E-6</v>
      </c>
      <c r="R544">
        <f t="shared" si="65"/>
        <v>1</v>
      </c>
      <c r="S544" t="str">
        <f t="shared" si="68"/>
        <v>technology</v>
      </c>
      <c r="T544" t="str">
        <f t="shared" si="69"/>
        <v>web</v>
      </c>
      <c r="U544" t="str">
        <f t="shared" si="70"/>
        <v>March</v>
      </c>
      <c r="V544" t="str">
        <f t="shared" si="71"/>
        <v>2016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66"/>
        <v>41914.092152777775</v>
      </c>
      <c r="L545" s="13">
        <f t="shared" si="67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64"/>
        <v>3.1818181818181819E-3</v>
      </c>
      <c r="R545">
        <f t="shared" si="65"/>
        <v>35</v>
      </c>
      <c r="S545" t="str">
        <f t="shared" si="68"/>
        <v>technology</v>
      </c>
      <c r="T545" t="str">
        <f t="shared" si="69"/>
        <v>web</v>
      </c>
      <c r="U545" t="str">
        <f t="shared" si="70"/>
        <v>October</v>
      </c>
      <c r="V545" t="str">
        <f t="shared" si="71"/>
        <v>2014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66"/>
        <v>42525.656944444447</v>
      </c>
      <c r="L546" s="13">
        <f t="shared" si="67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64"/>
        <v>1.2E-2</v>
      </c>
      <c r="R546">
        <f t="shared" si="65"/>
        <v>3</v>
      </c>
      <c r="S546" t="str">
        <f t="shared" si="68"/>
        <v>technology</v>
      </c>
      <c r="T546" t="str">
        <f t="shared" si="69"/>
        <v>web</v>
      </c>
      <c r="U546" t="str">
        <f t="shared" si="70"/>
        <v>June</v>
      </c>
      <c r="V546" t="str">
        <f t="shared" si="71"/>
        <v>2016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66"/>
        <v>42283.592465277776</v>
      </c>
      <c r="L547" s="13">
        <f t="shared" si="67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64"/>
        <v>0.27383999999999997</v>
      </c>
      <c r="R547">
        <f t="shared" si="65"/>
        <v>402.70588235294116</v>
      </c>
      <c r="S547" t="str">
        <f t="shared" si="68"/>
        <v>technology</v>
      </c>
      <c r="T547" t="str">
        <f t="shared" si="69"/>
        <v>web</v>
      </c>
      <c r="U547" t="str">
        <f t="shared" si="70"/>
        <v>October</v>
      </c>
      <c r="V547" t="str">
        <f t="shared" si="71"/>
        <v>2015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66"/>
        <v>42249.667997685188</v>
      </c>
      <c r="L548" s="13">
        <f t="shared" si="67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64"/>
        <v>8.6666666666666663E-4</v>
      </c>
      <c r="R548">
        <f t="shared" si="65"/>
        <v>26</v>
      </c>
      <c r="S548" t="str">
        <f t="shared" si="68"/>
        <v>technology</v>
      </c>
      <c r="T548" t="str">
        <f t="shared" si="69"/>
        <v>web</v>
      </c>
      <c r="U548" t="str">
        <f t="shared" si="70"/>
        <v>September</v>
      </c>
      <c r="V548" t="str">
        <f t="shared" si="71"/>
        <v>2015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66"/>
        <v>42380.696342592593</v>
      </c>
      <c r="L549" s="13">
        <f t="shared" si="67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64"/>
        <v>0</v>
      </c>
      <c r="R549" t="e">
        <f t="shared" si="65"/>
        <v>#DIV/0!</v>
      </c>
      <c r="S549" t="str">
        <f t="shared" si="68"/>
        <v>technology</v>
      </c>
      <c r="T549" t="str">
        <f t="shared" si="69"/>
        <v>web</v>
      </c>
      <c r="U549" t="str">
        <f t="shared" si="70"/>
        <v>January</v>
      </c>
      <c r="V549" t="str">
        <f t="shared" si="71"/>
        <v>2016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66"/>
        <v>42276.903333333335</v>
      </c>
      <c r="L550" s="13">
        <f t="shared" si="67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64"/>
        <v>8.9999999999999998E-4</v>
      </c>
      <c r="R550">
        <f t="shared" si="65"/>
        <v>9</v>
      </c>
      <c r="S550" t="str">
        <f t="shared" si="68"/>
        <v>technology</v>
      </c>
      <c r="T550" t="str">
        <f t="shared" si="69"/>
        <v>web</v>
      </c>
      <c r="U550" t="str">
        <f t="shared" si="70"/>
        <v>September</v>
      </c>
      <c r="V550" t="str">
        <f t="shared" si="71"/>
        <v>2015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66"/>
        <v>42163.636828703704</v>
      </c>
      <c r="L551" s="13">
        <f t="shared" si="67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64"/>
        <v>2.7199999999999998E-2</v>
      </c>
      <c r="R551">
        <f t="shared" si="65"/>
        <v>8.5</v>
      </c>
      <c r="S551" t="str">
        <f t="shared" si="68"/>
        <v>technology</v>
      </c>
      <c r="T551" t="str">
        <f t="shared" si="69"/>
        <v>web</v>
      </c>
      <c r="U551" t="str">
        <f t="shared" si="70"/>
        <v>June</v>
      </c>
      <c r="V551" t="str">
        <f t="shared" si="71"/>
        <v>2015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66"/>
        <v>42753.678761574076</v>
      </c>
      <c r="L552" s="13">
        <f t="shared" si="67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64"/>
        <v>7.0000000000000001E-3</v>
      </c>
      <c r="R552">
        <f t="shared" si="65"/>
        <v>8.75</v>
      </c>
      <c r="S552" t="str">
        <f t="shared" si="68"/>
        <v>technology</v>
      </c>
      <c r="T552" t="str">
        <f t="shared" si="69"/>
        <v>web</v>
      </c>
      <c r="U552" t="str">
        <f t="shared" si="70"/>
        <v>January</v>
      </c>
      <c r="V552" t="str">
        <f t="shared" si="71"/>
        <v>2017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66"/>
        <v>42173.275740740741</v>
      </c>
      <c r="L553" s="13">
        <f t="shared" si="67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64"/>
        <v>5.0413333333333331E-2</v>
      </c>
      <c r="R553">
        <f t="shared" si="65"/>
        <v>135.03571428571428</v>
      </c>
      <c r="S553" t="str">
        <f t="shared" si="68"/>
        <v>technology</v>
      </c>
      <c r="T553" t="str">
        <f t="shared" si="69"/>
        <v>web</v>
      </c>
      <c r="U553" t="str">
        <f t="shared" si="70"/>
        <v>June</v>
      </c>
      <c r="V553" t="str">
        <f t="shared" si="71"/>
        <v>2015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66"/>
        <v>42318.616851851853</v>
      </c>
      <c r="L554" s="13">
        <f t="shared" si="67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64"/>
        <v>0</v>
      </c>
      <c r="R554" t="e">
        <f t="shared" si="65"/>
        <v>#DIV/0!</v>
      </c>
      <c r="S554" t="str">
        <f t="shared" si="68"/>
        <v>technology</v>
      </c>
      <c r="T554" t="str">
        <f t="shared" si="69"/>
        <v>web</v>
      </c>
      <c r="U554" t="str">
        <f t="shared" si="70"/>
        <v>November</v>
      </c>
      <c r="V554" t="str">
        <f t="shared" si="71"/>
        <v>2016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66"/>
        <v>41927.71980324074</v>
      </c>
      <c r="L555" s="13">
        <f t="shared" si="67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64"/>
        <v>4.9199999999999999E-3</v>
      </c>
      <c r="R555">
        <f t="shared" si="65"/>
        <v>20.5</v>
      </c>
      <c r="S555" t="str">
        <f t="shared" si="68"/>
        <v>technology</v>
      </c>
      <c r="T555" t="str">
        <f t="shared" si="69"/>
        <v>web</v>
      </c>
      <c r="U555" t="str">
        <f t="shared" si="70"/>
        <v>October</v>
      </c>
      <c r="V555" t="str">
        <f t="shared" si="71"/>
        <v>2014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66"/>
        <v>41901.684861111113</v>
      </c>
      <c r="L556" s="13">
        <f t="shared" si="67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64"/>
        <v>0.36589147286821705</v>
      </c>
      <c r="R556">
        <f t="shared" si="65"/>
        <v>64.36363636363636</v>
      </c>
      <c r="S556" t="str">
        <f t="shared" si="68"/>
        <v>technology</v>
      </c>
      <c r="T556" t="str">
        <f t="shared" si="69"/>
        <v>web</v>
      </c>
      <c r="U556" t="str">
        <f t="shared" si="70"/>
        <v>September</v>
      </c>
      <c r="V556" t="str">
        <f t="shared" si="71"/>
        <v>2014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66"/>
        <v>42503.353506944448</v>
      </c>
      <c r="L557" s="13">
        <f t="shared" si="67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64"/>
        <v>0</v>
      </c>
      <c r="R557" t="e">
        <f t="shared" si="65"/>
        <v>#DIV/0!</v>
      </c>
      <c r="S557" t="str">
        <f t="shared" si="68"/>
        <v>technology</v>
      </c>
      <c r="T557" t="str">
        <f t="shared" si="69"/>
        <v>web</v>
      </c>
      <c r="U557" t="str">
        <f t="shared" si="70"/>
        <v>May</v>
      </c>
      <c r="V557" t="str">
        <f t="shared" si="71"/>
        <v>2016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66"/>
        <v>42345.860150462962</v>
      </c>
      <c r="L558" s="13">
        <f t="shared" si="67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64"/>
        <v>2.5000000000000001E-2</v>
      </c>
      <c r="R558">
        <f t="shared" si="65"/>
        <v>200</v>
      </c>
      <c r="S558" t="str">
        <f t="shared" si="68"/>
        <v>technology</v>
      </c>
      <c r="T558" t="str">
        <f t="shared" si="69"/>
        <v>web</v>
      </c>
      <c r="U558" t="str">
        <f t="shared" si="70"/>
        <v>December</v>
      </c>
      <c r="V558" t="str">
        <f t="shared" si="71"/>
        <v>2016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66"/>
        <v>42676.942164351851</v>
      </c>
      <c r="L559" s="13">
        <f t="shared" si="67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64"/>
        <v>9.1066666666666674E-3</v>
      </c>
      <c r="R559">
        <f t="shared" si="65"/>
        <v>68.3</v>
      </c>
      <c r="S559" t="str">
        <f t="shared" si="68"/>
        <v>technology</v>
      </c>
      <c r="T559" t="str">
        <f t="shared" si="69"/>
        <v>web</v>
      </c>
      <c r="U559" t="str">
        <f t="shared" si="70"/>
        <v>November</v>
      </c>
      <c r="V559" t="str">
        <f t="shared" si="71"/>
        <v>2016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66"/>
        <v>42057.883159722223</v>
      </c>
      <c r="L560" s="13">
        <f t="shared" si="67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64"/>
        <v>0</v>
      </c>
      <c r="R560" t="e">
        <f t="shared" si="65"/>
        <v>#DIV/0!</v>
      </c>
      <c r="S560" t="str">
        <f t="shared" si="68"/>
        <v>technology</v>
      </c>
      <c r="T560" t="str">
        <f t="shared" si="69"/>
        <v>web</v>
      </c>
      <c r="U560" t="str">
        <f t="shared" si="70"/>
        <v>February</v>
      </c>
      <c r="V560" t="str">
        <f t="shared" si="71"/>
        <v>2015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66"/>
        <v>42321.283101851848</v>
      </c>
      <c r="L561" s="13">
        <f t="shared" si="67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64"/>
        <v>2.0833333333333335E-4</v>
      </c>
      <c r="R561">
        <f t="shared" si="65"/>
        <v>50</v>
      </c>
      <c r="S561" t="str">
        <f t="shared" si="68"/>
        <v>technology</v>
      </c>
      <c r="T561" t="str">
        <f t="shared" si="69"/>
        <v>web</v>
      </c>
      <c r="U561" t="str">
        <f t="shared" si="70"/>
        <v>November</v>
      </c>
      <c r="V561" t="str">
        <f t="shared" si="71"/>
        <v>2015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66"/>
        <v>41960.771354166667</v>
      </c>
      <c r="L562" s="13">
        <f t="shared" si="67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64"/>
        <v>1.2E-4</v>
      </c>
      <c r="R562">
        <f t="shared" si="65"/>
        <v>4</v>
      </c>
      <c r="S562" t="str">
        <f t="shared" si="68"/>
        <v>technology</v>
      </c>
      <c r="T562" t="str">
        <f t="shared" si="69"/>
        <v>web</v>
      </c>
      <c r="U562" t="str">
        <f t="shared" si="70"/>
        <v>November</v>
      </c>
      <c r="V562" t="str">
        <f t="shared" si="71"/>
        <v>2014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66"/>
        <v>42268.658715277779</v>
      </c>
      <c r="L563" s="13">
        <f t="shared" si="67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64"/>
        <v>3.6666666666666666E-3</v>
      </c>
      <c r="R563">
        <f t="shared" si="65"/>
        <v>27.5</v>
      </c>
      <c r="S563" t="str">
        <f t="shared" si="68"/>
        <v>technology</v>
      </c>
      <c r="T563" t="str">
        <f t="shared" si="69"/>
        <v>web</v>
      </c>
      <c r="U563" t="str">
        <f t="shared" si="70"/>
        <v>September</v>
      </c>
      <c r="V563" t="str">
        <f t="shared" si="71"/>
        <v>2015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66"/>
        <v>42692.389062500006</v>
      </c>
      <c r="L564" s="13">
        <f t="shared" si="67"/>
        <v>42722.389062500006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64"/>
        <v>0</v>
      </c>
      <c r="R564" t="e">
        <f t="shared" si="65"/>
        <v>#DIV/0!</v>
      </c>
      <c r="S564" t="str">
        <f t="shared" si="68"/>
        <v>technology</v>
      </c>
      <c r="T564" t="str">
        <f t="shared" si="69"/>
        <v>web</v>
      </c>
      <c r="U564" t="str">
        <f t="shared" si="70"/>
        <v>November</v>
      </c>
      <c r="V564" t="str">
        <f t="shared" si="71"/>
        <v>2016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66"/>
        <v>42022.069988425923</v>
      </c>
      <c r="L565" s="13">
        <f t="shared" si="67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64"/>
        <v>9.0666666666666662E-4</v>
      </c>
      <c r="R565">
        <f t="shared" si="65"/>
        <v>34</v>
      </c>
      <c r="S565" t="str">
        <f t="shared" si="68"/>
        <v>technology</v>
      </c>
      <c r="T565" t="str">
        <f t="shared" si="69"/>
        <v>web</v>
      </c>
      <c r="U565" t="str">
        <f t="shared" si="70"/>
        <v>January</v>
      </c>
      <c r="V565" t="str">
        <f t="shared" si="71"/>
        <v>2015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66"/>
        <v>42411.942997685182</v>
      </c>
      <c r="L566" s="13">
        <f t="shared" si="67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64"/>
        <v>5.5555555555555558E-5</v>
      </c>
      <c r="R566">
        <f t="shared" si="65"/>
        <v>1</v>
      </c>
      <c r="S566" t="str">
        <f t="shared" si="68"/>
        <v>technology</v>
      </c>
      <c r="T566" t="str">
        <f t="shared" si="69"/>
        <v>web</v>
      </c>
      <c r="U566" t="str">
        <f t="shared" si="70"/>
        <v>February</v>
      </c>
      <c r="V566" t="str">
        <f t="shared" si="71"/>
        <v>2016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66"/>
        <v>42165.785289351858</v>
      </c>
      <c r="L567" s="13">
        <f t="shared" si="67"/>
        <v>42195.785289351858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64"/>
        <v>0</v>
      </c>
      <c r="R567" t="e">
        <f t="shared" si="65"/>
        <v>#DIV/0!</v>
      </c>
      <c r="S567" t="str">
        <f t="shared" si="68"/>
        <v>technology</v>
      </c>
      <c r="T567" t="str">
        <f t="shared" si="69"/>
        <v>web</v>
      </c>
      <c r="U567" t="str">
        <f t="shared" si="70"/>
        <v>June</v>
      </c>
      <c r="V567" t="str">
        <f t="shared" si="71"/>
        <v>2015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66"/>
        <v>42535.68440972222</v>
      </c>
      <c r="L568" s="13">
        <f t="shared" si="67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64"/>
        <v>2.0000000000000001E-4</v>
      </c>
      <c r="R568">
        <f t="shared" si="65"/>
        <v>1</v>
      </c>
      <c r="S568" t="str">
        <f t="shared" si="68"/>
        <v>technology</v>
      </c>
      <c r="T568" t="str">
        <f t="shared" si="69"/>
        <v>web</v>
      </c>
      <c r="U568" t="str">
        <f t="shared" si="70"/>
        <v>June</v>
      </c>
      <c r="V568" t="str">
        <f t="shared" si="71"/>
        <v>2016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66"/>
        <v>41975.842523148152</v>
      </c>
      <c r="L569" s="13">
        <f t="shared" si="67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64"/>
        <v>0</v>
      </c>
      <c r="R569" t="e">
        <f t="shared" si="65"/>
        <v>#DIV/0!</v>
      </c>
      <c r="S569" t="str">
        <f t="shared" si="68"/>
        <v>technology</v>
      </c>
      <c r="T569" t="str">
        <f t="shared" si="69"/>
        <v>web</v>
      </c>
      <c r="U569" t="str">
        <f t="shared" si="70"/>
        <v>December</v>
      </c>
      <c r="V569" t="str">
        <f t="shared" si="71"/>
        <v>2015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66"/>
        <v>42348.9215625</v>
      </c>
      <c r="L570" s="13">
        <f t="shared" si="67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64"/>
        <v>0.01</v>
      </c>
      <c r="R570">
        <f t="shared" si="65"/>
        <v>49</v>
      </c>
      <c r="S570" t="str">
        <f t="shared" si="68"/>
        <v>technology</v>
      </c>
      <c r="T570" t="str">
        <f t="shared" si="69"/>
        <v>web</v>
      </c>
      <c r="U570" t="str">
        <f t="shared" si="70"/>
        <v>December</v>
      </c>
      <c r="V570" t="str">
        <f t="shared" si="71"/>
        <v>2016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66"/>
        <v>42340.847361111111</v>
      </c>
      <c r="L571" s="13">
        <f t="shared" si="67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64"/>
        <v>8.0000000000000002E-3</v>
      </c>
      <c r="R571">
        <f t="shared" si="65"/>
        <v>20</v>
      </c>
      <c r="S571" t="str">
        <f t="shared" si="68"/>
        <v>technology</v>
      </c>
      <c r="T571" t="str">
        <f t="shared" si="69"/>
        <v>web</v>
      </c>
      <c r="U571" t="str">
        <f t="shared" si="70"/>
        <v>December</v>
      </c>
      <c r="V571" t="str">
        <f t="shared" si="71"/>
        <v>2016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66"/>
        <v>42388.798252314817</v>
      </c>
      <c r="L572" s="13">
        <f t="shared" si="67"/>
        <v>42418.798252314817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64"/>
        <v>1.6705882352941177E-3</v>
      </c>
      <c r="R572">
        <f t="shared" si="65"/>
        <v>142</v>
      </c>
      <c r="S572" t="str">
        <f t="shared" si="68"/>
        <v>technology</v>
      </c>
      <c r="T572" t="str">
        <f t="shared" si="69"/>
        <v>web</v>
      </c>
      <c r="U572" t="str">
        <f t="shared" si="70"/>
        <v>January</v>
      </c>
      <c r="V572" t="str">
        <f t="shared" si="71"/>
        <v>2016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66"/>
        <v>42192.816238425927</v>
      </c>
      <c r="L573" s="13">
        <f t="shared" si="67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64"/>
        <v>4.2399999999999998E-3</v>
      </c>
      <c r="R573">
        <f t="shared" si="65"/>
        <v>53</v>
      </c>
      <c r="S573" t="str">
        <f t="shared" si="68"/>
        <v>technology</v>
      </c>
      <c r="T573" t="str">
        <f t="shared" si="69"/>
        <v>web</v>
      </c>
      <c r="U573" t="str">
        <f t="shared" si="70"/>
        <v>July</v>
      </c>
      <c r="V573" t="str">
        <f t="shared" si="71"/>
        <v>2015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66"/>
        <v>42282.71629629629</v>
      </c>
      <c r="L574" s="13">
        <f t="shared" si="67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64"/>
        <v>0</v>
      </c>
      <c r="R574" t="e">
        <f t="shared" si="65"/>
        <v>#DIV/0!</v>
      </c>
      <c r="S574" t="str">
        <f t="shared" si="68"/>
        <v>technology</v>
      </c>
      <c r="T574" t="str">
        <f t="shared" si="69"/>
        <v>web</v>
      </c>
      <c r="U574" t="str">
        <f t="shared" si="70"/>
        <v>October</v>
      </c>
      <c r="V574" t="str">
        <f t="shared" si="71"/>
        <v>2015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66"/>
        <v>41963.050127314811</v>
      </c>
      <c r="L575" s="13">
        <f t="shared" si="67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64"/>
        <v>3.892538925389254E-3</v>
      </c>
      <c r="R575">
        <f t="shared" si="65"/>
        <v>38.444444444444443</v>
      </c>
      <c r="S575" t="str">
        <f t="shared" si="68"/>
        <v>technology</v>
      </c>
      <c r="T575" t="str">
        <f t="shared" si="69"/>
        <v>web</v>
      </c>
      <c r="U575" t="str">
        <f t="shared" si="70"/>
        <v>November</v>
      </c>
      <c r="V575" t="str">
        <f t="shared" si="71"/>
        <v>2015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66"/>
        <v>42632.443368055552</v>
      </c>
      <c r="L576" s="13">
        <f t="shared" si="67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64"/>
        <v>7.1556350626118068E-3</v>
      </c>
      <c r="R576">
        <f t="shared" si="65"/>
        <v>20</v>
      </c>
      <c r="S576" t="str">
        <f t="shared" si="68"/>
        <v>technology</v>
      </c>
      <c r="T576" t="str">
        <f t="shared" si="69"/>
        <v>web</v>
      </c>
      <c r="U576" t="str">
        <f t="shared" si="70"/>
        <v>September</v>
      </c>
      <c r="V576" t="str">
        <f t="shared" si="71"/>
        <v>2016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66"/>
        <v>42138.692627314813</v>
      </c>
      <c r="L577" s="13">
        <f t="shared" si="67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64"/>
        <v>4.3166666666666666E-3</v>
      </c>
      <c r="R577">
        <f t="shared" si="65"/>
        <v>64.75</v>
      </c>
      <c r="S577" t="str">
        <f t="shared" si="68"/>
        <v>technology</v>
      </c>
      <c r="T577" t="str">
        <f t="shared" si="69"/>
        <v>web</v>
      </c>
      <c r="U577" t="str">
        <f t="shared" si="70"/>
        <v>May</v>
      </c>
      <c r="V577" t="str">
        <f t="shared" si="71"/>
        <v>2015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66"/>
        <v>42031.471666666665</v>
      </c>
      <c r="L578" s="13">
        <f t="shared" si="67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72">E578/D578</f>
        <v>1.2500000000000001E-5</v>
      </c>
      <c r="R578">
        <f t="shared" ref="R578:R641" si="73">E578/N578</f>
        <v>1</v>
      </c>
      <c r="S578" t="str">
        <f t="shared" si="68"/>
        <v>technology</v>
      </c>
      <c r="T578" t="str">
        <f t="shared" si="69"/>
        <v>web</v>
      </c>
      <c r="U578" t="str">
        <f t="shared" si="70"/>
        <v>January</v>
      </c>
      <c r="V578" t="str">
        <f t="shared" si="71"/>
        <v>2015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74">(((J579/60)/60)/24)+DATE(1970,1,1)</f>
        <v>42450.589143518519</v>
      </c>
      <c r="L579" s="13">
        <f t="shared" ref="L579:L642" si="75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72"/>
        <v>2E-3</v>
      </c>
      <c r="R579">
        <f t="shared" si="73"/>
        <v>10</v>
      </c>
      <c r="S579" t="str">
        <f t="shared" ref="S579:S642" si="76">LEFT(P579,FIND("/",P579)-1)</f>
        <v>technology</v>
      </c>
      <c r="T579" t="str">
        <f t="shared" ref="T579:T642" si="77">RIGHT(P579,LEN(P579)-FIND("/",P579))</f>
        <v>web</v>
      </c>
      <c r="U579" t="str">
        <f t="shared" ref="U579:U642" si="78">TEXT(K579,"mmmm")</f>
        <v>March</v>
      </c>
      <c r="V579" t="str">
        <f t="shared" ref="V579:V642" si="79">TEXT(L579,"YYYY")</f>
        <v>2016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74"/>
        <v>42230.578622685185</v>
      </c>
      <c r="L580" s="13">
        <f t="shared" si="7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72"/>
        <v>1.12E-4</v>
      </c>
      <c r="R580">
        <f t="shared" si="73"/>
        <v>2</v>
      </c>
      <c r="S580" t="str">
        <f t="shared" si="76"/>
        <v>technology</v>
      </c>
      <c r="T580" t="str">
        <f t="shared" si="77"/>
        <v>web</v>
      </c>
      <c r="U580" t="str">
        <f t="shared" si="78"/>
        <v>August</v>
      </c>
      <c r="V580" t="str">
        <f t="shared" si="79"/>
        <v>2015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74"/>
        <v>41968.852118055554</v>
      </c>
      <c r="L581" s="13">
        <f t="shared" si="7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72"/>
        <v>1.4583333333333334E-2</v>
      </c>
      <c r="R581">
        <f t="shared" si="73"/>
        <v>35</v>
      </c>
      <c r="S581" t="str">
        <f t="shared" si="76"/>
        <v>technology</v>
      </c>
      <c r="T581" t="str">
        <f t="shared" si="77"/>
        <v>web</v>
      </c>
      <c r="U581" t="str">
        <f t="shared" si="78"/>
        <v>November</v>
      </c>
      <c r="V581" t="str">
        <f t="shared" si="79"/>
        <v>2014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74"/>
        <v>42605.908182870371</v>
      </c>
      <c r="L582" s="13">
        <f t="shared" si="7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72"/>
        <v>3.3333333333333332E-4</v>
      </c>
      <c r="R582">
        <f t="shared" si="73"/>
        <v>1</v>
      </c>
      <c r="S582" t="str">
        <f t="shared" si="76"/>
        <v>technology</v>
      </c>
      <c r="T582" t="str">
        <f t="shared" si="77"/>
        <v>web</v>
      </c>
      <c r="U582" t="str">
        <f t="shared" si="78"/>
        <v>August</v>
      </c>
      <c r="V582" t="str">
        <f t="shared" si="79"/>
        <v>2016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74"/>
        <v>42188.012777777782</v>
      </c>
      <c r="L583" s="13">
        <f t="shared" si="7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72"/>
        <v>0</v>
      </c>
      <c r="R583" t="e">
        <f t="shared" si="73"/>
        <v>#DIV/0!</v>
      </c>
      <c r="S583" t="str">
        <f t="shared" si="76"/>
        <v>technology</v>
      </c>
      <c r="T583" t="str">
        <f t="shared" si="77"/>
        <v>web</v>
      </c>
      <c r="U583" t="str">
        <f t="shared" si="78"/>
        <v>July</v>
      </c>
      <c r="V583" t="str">
        <f t="shared" si="79"/>
        <v>2015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74"/>
        <v>42055.739803240736</v>
      </c>
      <c r="L584" s="13">
        <f t="shared" si="75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72"/>
        <v>0</v>
      </c>
      <c r="R584" t="e">
        <f t="shared" si="73"/>
        <v>#DIV/0!</v>
      </c>
      <c r="S584" t="str">
        <f t="shared" si="76"/>
        <v>technology</v>
      </c>
      <c r="T584" t="str">
        <f t="shared" si="77"/>
        <v>web</v>
      </c>
      <c r="U584" t="str">
        <f t="shared" si="78"/>
        <v>February</v>
      </c>
      <c r="V584" t="str">
        <f t="shared" si="79"/>
        <v>2015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74"/>
        <v>42052.93850694444</v>
      </c>
      <c r="L585" s="13">
        <f t="shared" si="7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72"/>
        <v>1.1111111111111112E-4</v>
      </c>
      <c r="R585">
        <f t="shared" si="73"/>
        <v>1</v>
      </c>
      <c r="S585" t="str">
        <f t="shared" si="76"/>
        <v>technology</v>
      </c>
      <c r="T585" t="str">
        <f t="shared" si="77"/>
        <v>web</v>
      </c>
      <c r="U585" t="str">
        <f t="shared" si="78"/>
        <v>February</v>
      </c>
      <c r="V585" t="str">
        <f t="shared" si="79"/>
        <v>2015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74"/>
        <v>42049.716620370367</v>
      </c>
      <c r="L586" s="13">
        <f t="shared" si="7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72"/>
        <v>0.01</v>
      </c>
      <c r="R586">
        <f t="shared" si="73"/>
        <v>5</v>
      </c>
      <c r="S586" t="str">
        <f t="shared" si="76"/>
        <v>technology</v>
      </c>
      <c r="T586" t="str">
        <f t="shared" si="77"/>
        <v>web</v>
      </c>
      <c r="U586" t="str">
        <f t="shared" si="78"/>
        <v>February</v>
      </c>
      <c r="V586" t="str">
        <f t="shared" si="79"/>
        <v>2015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74"/>
        <v>42283.3909375</v>
      </c>
      <c r="L587" s="13">
        <f t="shared" si="75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72"/>
        <v>0</v>
      </c>
      <c r="R587" t="e">
        <f t="shared" si="73"/>
        <v>#DIV/0!</v>
      </c>
      <c r="S587" t="str">
        <f t="shared" si="76"/>
        <v>technology</v>
      </c>
      <c r="T587" t="str">
        <f t="shared" si="77"/>
        <v>web</v>
      </c>
      <c r="U587" t="str">
        <f t="shared" si="78"/>
        <v>October</v>
      </c>
      <c r="V587" t="str">
        <f t="shared" si="79"/>
        <v>2015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74"/>
        <v>42020.854247685187</v>
      </c>
      <c r="L588" s="13">
        <f t="shared" si="7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72"/>
        <v>5.5999999999999999E-3</v>
      </c>
      <c r="R588">
        <f t="shared" si="73"/>
        <v>14</v>
      </c>
      <c r="S588" t="str">
        <f t="shared" si="76"/>
        <v>technology</v>
      </c>
      <c r="T588" t="str">
        <f t="shared" si="77"/>
        <v>web</v>
      </c>
      <c r="U588" t="str">
        <f t="shared" si="78"/>
        <v>January</v>
      </c>
      <c r="V588" t="str">
        <f t="shared" si="79"/>
        <v>2015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74"/>
        <v>42080.757326388892</v>
      </c>
      <c r="L589" s="13">
        <f t="shared" si="7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72"/>
        <v>9.0833333333333335E-2</v>
      </c>
      <c r="R589">
        <f t="shared" si="73"/>
        <v>389.28571428571428</v>
      </c>
      <c r="S589" t="str">
        <f t="shared" si="76"/>
        <v>technology</v>
      </c>
      <c r="T589" t="str">
        <f t="shared" si="77"/>
        <v>web</v>
      </c>
      <c r="U589" t="str">
        <f t="shared" si="78"/>
        <v>March</v>
      </c>
      <c r="V589" t="str">
        <f t="shared" si="79"/>
        <v>2015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74"/>
        <v>42631.769513888896</v>
      </c>
      <c r="L590" s="13">
        <f t="shared" si="7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72"/>
        <v>3.3444444444444443E-2</v>
      </c>
      <c r="R590">
        <f t="shared" si="73"/>
        <v>150.5</v>
      </c>
      <c r="S590" t="str">
        <f t="shared" si="76"/>
        <v>technology</v>
      </c>
      <c r="T590" t="str">
        <f t="shared" si="77"/>
        <v>web</v>
      </c>
      <c r="U590" t="str">
        <f t="shared" si="78"/>
        <v>September</v>
      </c>
      <c r="V590" t="str">
        <f t="shared" si="79"/>
        <v>2016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74"/>
        <v>42178.614571759259</v>
      </c>
      <c r="L591" s="13">
        <f t="shared" si="7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72"/>
        <v>1.3333333333333334E-4</v>
      </c>
      <c r="R591">
        <f t="shared" si="73"/>
        <v>1</v>
      </c>
      <c r="S591" t="str">
        <f t="shared" si="76"/>
        <v>technology</v>
      </c>
      <c r="T591" t="str">
        <f t="shared" si="77"/>
        <v>web</v>
      </c>
      <c r="U591" t="str">
        <f t="shared" si="78"/>
        <v>June</v>
      </c>
      <c r="V591" t="str">
        <f t="shared" si="79"/>
        <v>2015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74"/>
        <v>42377.554756944446</v>
      </c>
      <c r="L592" s="13">
        <f t="shared" si="7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72"/>
        <v>4.4600000000000001E-2</v>
      </c>
      <c r="R592">
        <f t="shared" si="73"/>
        <v>24.777777777777779</v>
      </c>
      <c r="S592" t="str">
        <f t="shared" si="76"/>
        <v>technology</v>
      </c>
      <c r="T592" t="str">
        <f t="shared" si="77"/>
        <v>web</v>
      </c>
      <c r="U592" t="str">
        <f t="shared" si="78"/>
        <v>January</v>
      </c>
      <c r="V592" t="str">
        <f t="shared" si="79"/>
        <v>2016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74"/>
        <v>42177.543171296296</v>
      </c>
      <c r="L593" s="13">
        <f t="shared" si="7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72"/>
        <v>6.0999999999999997E-4</v>
      </c>
      <c r="R593">
        <f t="shared" si="73"/>
        <v>30.5</v>
      </c>
      <c r="S593" t="str">
        <f t="shared" si="76"/>
        <v>technology</v>
      </c>
      <c r="T593" t="str">
        <f t="shared" si="77"/>
        <v>web</v>
      </c>
      <c r="U593" t="str">
        <f t="shared" si="78"/>
        <v>June</v>
      </c>
      <c r="V593" t="str">
        <f t="shared" si="79"/>
        <v>2015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74"/>
        <v>41946.232175925928</v>
      </c>
      <c r="L594" s="13">
        <f t="shared" si="7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72"/>
        <v>3.3333333333333333E-2</v>
      </c>
      <c r="R594">
        <f t="shared" si="73"/>
        <v>250</v>
      </c>
      <c r="S594" t="str">
        <f t="shared" si="76"/>
        <v>technology</v>
      </c>
      <c r="T594" t="str">
        <f t="shared" si="77"/>
        <v>web</v>
      </c>
      <c r="U594" t="str">
        <f t="shared" si="78"/>
        <v>November</v>
      </c>
      <c r="V594" t="str">
        <f t="shared" si="79"/>
        <v>2014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74"/>
        <v>42070.677604166667</v>
      </c>
      <c r="L595" s="13">
        <f t="shared" si="7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72"/>
        <v>0.23</v>
      </c>
      <c r="R595">
        <f t="shared" si="73"/>
        <v>16.428571428571427</v>
      </c>
      <c r="S595" t="str">
        <f t="shared" si="76"/>
        <v>technology</v>
      </c>
      <c r="T595" t="str">
        <f t="shared" si="77"/>
        <v>web</v>
      </c>
      <c r="U595" t="str">
        <f t="shared" si="78"/>
        <v>March</v>
      </c>
      <c r="V595" t="str">
        <f t="shared" si="79"/>
        <v>2015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74"/>
        <v>42446.780162037037</v>
      </c>
      <c r="L596" s="13">
        <f t="shared" si="7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72"/>
        <v>1.0399999999999999E-3</v>
      </c>
      <c r="R596">
        <f t="shared" si="73"/>
        <v>13</v>
      </c>
      <c r="S596" t="str">
        <f t="shared" si="76"/>
        <v>technology</v>
      </c>
      <c r="T596" t="str">
        <f t="shared" si="77"/>
        <v>web</v>
      </c>
      <c r="U596" t="str">
        <f t="shared" si="78"/>
        <v>March</v>
      </c>
      <c r="V596" t="str">
        <f t="shared" si="79"/>
        <v>2016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74"/>
        <v>42083.069884259254</v>
      </c>
      <c r="L597" s="13">
        <f t="shared" si="7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72"/>
        <v>4.2599999999999999E-3</v>
      </c>
      <c r="R597">
        <f t="shared" si="73"/>
        <v>53.25</v>
      </c>
      <c r="S597" t="str">
        <f t="shared" si="76"/>
        <v>technology</v>
      </c>
      <c r="T597" t="str">
        <f t="shared" si="77"/>
        <v>web</v>
      </c>
      <c r="U597" t="str">
        <f t="shared" si="78"/>
        <v>March</v>
      </c>
      <c r="V597" t="str">
        <f t="shared" si="79"/>
        <v>2015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74"/>
        <v>42646.896898148145</v>
      </c>
      <c r="L598" s="13">
        <f t="shared" si="7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72"/>
        <v>2.9999999999999997E-4</v>
      </c>
      <c r="R598">
        <f t="shared" si="73"/>
        <v>3</v>
      </c>
      <c r="S598" t="str">
        <f t="shared" si="76"/>
        <v>technology</v>
      </c>
      <c r="T598" t="str">
        <f t="shared" si="77"/>
        <v>web</v>
      </c>
      <c r="U598" t="str">
        <f t="shared" si="78"/>
        <v>October</v>
      </c>
      <c r="V598" t="str">
        <f t="shared" si="79"/>
        <v>2016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74"/>
        <v>42545.705266203702</v>
      </c>
      <c r="L599" s="13">
        <f t="shared" si="7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72"/>
        <v>2.6666666666666666E-3</v>
      </c>
      <c r="R599">
        <f t="shared" si="73"/>
        <v>10</v>
      </c>
      <c r="S599" t="str">
        <f t="shared" si="76"/>
        <v>technology</v>
      </c>
      <c r="T599" t="str">
        <f t="shared" si="77"/>
        <v>web</v>
      </c>
      <c r="U599" t="str">
        <f t="shared" si="78"/>
        <v>June</v>
      </c>
      <c r="V599" t="str">
        <f t="shared" si="79"/>
        <v>2016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74"/>
        <v>41948.00209490741</v>
      </c>
      <c r="L600" s="13">
        <f t="shared" si="75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72"/>
        <v>0.34</v>
      </c>
      <c r="R600">
        <f t="shared" si="73"/>
        <v>121.42857142857143</v>
      </c>
      <c r="S600" t="str">
        <f t="shared" si="76"/>
        <v>technology</v>
      </c>
      <c r="T600" t="str">
        <f t="shared" si="77"/>
        <v>web</v>
      </c>
      <c r="U600" t="str">
        <f t="shared" si="78"/>
        <v>November</v>
      </c>
      <c r="V600" t="str">
        <f t="shared" si="79"/>
        <v>2014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74"/>
        <v>42047.812523148154</v>
      </c>
      <c r="L601" s="13">
        <f t="shared" si="7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72"/>
        <v>6.2E-4</v>
      </c>
      <c r="R601">
        <f t="shared" si="73"/>
        <v>15.5</v>
      </c>
      <c r="S601" t="str">
        <f t="shared" si="76"/>
        <v>technology</v>
      </c>
      <c r="T601" t="str">
        <f t="shared" si="77"/>
        <v>web</v>
      </c>
      <c r="U601" t="str">
        <f t="shared" si="78"/>
        <v>February</v>
      </c>
      <c r="V601" t="str">
        <f t="shared" si="7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74"/>
        <v>42073.798171296294</v>
      </c>
      <c r="L602" s="13">
        <f t="shared" si="7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72"/>
        <v>0.02</v>
      </c>
      <c r="R602">
        <f t="shared" si="73"/>
        <v>100</v>
      </c>
      <c r="S602" t="str">
        <f t="shared" si="76"/>
        <v>technology</v>
      </c>
      <c r="T602" t="str">
        <f t="shared" si="77"/>
        <v>web</v>
      </c>
      <c r="U602" t="str">
        <f t="shared" si="78"/>
        <v>March</v>
      </c>
      <c r="V602" t="str">
        <f t="shared" si="7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74"/>
        <v>41969.858090277776</v>
      </c>
      <c r="L603" s="13">
        <f t="shared" si="7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72"/>
        <v>1.4E-2</v>
      </c>
      <c r="R603">
        <f t="shared" si="73"/>
        <v>23.333333333333332</v>
      </c>
      <c r="S603" t="str">
        <f t="shared" si="76"/>
        <v>technology</v>
      </c>
      <c r="T603" t="str">
        <f t="shared" si="77"/>
        <v>web</v>
      </c>
      <c r="U603" t="str">
        <f t="shared" si="78"/>
        <v>November</v>
      </c>
      <c r="V603" t="str">
        <f t="shared" si="7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74"/>
        <v>42143.79415509259</v>
      </c>
      <c r="L604" s="13">
        <f t="shared" si="75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72"/>
        <v>0</v>
      </c>
      <c r="R604" t="e">
        <f t="shared" si="73"/>
        <v>#DIV/0!</v>
      </c>
      <c r="S604" t="str">
        <f t="shared" si="76"/>
        <v>technology</v>
      </c>
      <c r="T604" t="str">
        <f t="shared" si="77"/>
        <v>web</v>
      </c>
      <c r="U604" t="str">
        <f t="shared" si="78"/>
        <v>May</v>
      </c>
      <c r="V604" t="str">
        <f t="shared" si="7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74"/>
        <v>41835.639155092591</v>
      </c>
      <c r="L605" s="13">
        <f t="shared" si="7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72"/>
        <v>3.9334666666666664E-2</v>
      </c>
      <c r="R605">
        <f t="shared" si="73"/>
        <v>45.386153846153846</v>
      </c>
      <c r="S605" t="str">
        <f t="shared" si="76"/>
        <v>technology</v>
      </c>
      <c r="T605" t="str">
        <f t="shared" si="77"/>
        <v>web</v>
      </c>
      <c r="U605" t="str">
        <f t="shared" si="78"/>
        <v>July</v>
      </c>
      <c r="V605" t="str">
        <f t="shared" si="7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74"/>
        <v>41849.035370370373</v>
      </c>
      <c r="L606" s="13">
        <f t="shared" si="7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72"/>
        <v>0</v>
      </c>
      <c r="R606" t="e">
        <f t="shared" si="73"/>
        <v>#DIV/0!</v>
      </c>
      <c r="S606" t="str">
        <f t="shared" si="76"/>
        <v>technology</v>
      </c>
      <c r="T606" t="str">
        <f t="shared" si="77"/>
        <v>web</v>
      </c>
      <c r="U606" t="str">
        <f t="shared" si="78"/>
        <v>July</v>
      </c>
      <c r="V606" t="str">
        <f t="shared" si="7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74"/>
        <v>42194.357731481476</v>
      </c>
      <c r="L607" s="13">
        <f t="shared" si="7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72"/>
        <v>2.6200000000000001E-2</v>
      </c>
      <c r="R607">
        <f t="shared" si="73"/>
        <v>16.375</v>
      </c>
      <c r="S607" t="str">
        <f t="shared" si="76"/>
        <v>technology</v>
      </c>
      <c r="T607" t="str">
        <f t="shared" si="77"/>
        <v>web</v>
      </c>
      <c r="U607" t="str">
        <f t="shared" si="78"/>
        <v>July</v>
      </c>
      <c r="V607" t="str">
        <f t="shared" si="7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74"/>
        <v>42102.650567129633</v>
      </c>
      <c r="L608" s="13">
        <f t="shared" si="75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72"/>
        <v>2E-3</v>
      </c>
      <c r="R608">
        <f t="shared" si="73"/>
        <v>10</v>
      </c>
      <c r="S608" t="str">
        <f t="shared" si="76"/>
        <v>technology</v>
      </c>
      <c r="T608" t="str">
        <f t="shared" si="77"/>
        <v>web</v>
      </c>
      <c r="U608" t="str">
        <f t="shared" si="78"/>
        <v>April</v>
      </c>
      <c r="V608" t="str">
        <f t="shared" si="7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74"/>
        <v>42300.825648148151</v>
      </c>
      <c r="L609" s="13">
        <f t="shared" si="7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72"/>
        <v>0</v>
      </c>
      <c r="R609" t="e">
        <f t="shared" si="73"/>
        <v>#DIV/0!</v>
      </c>
      <c r="S609" t="str">
        <f t="shared" si="76"/>
        <v>technology</v>
      </c>
      <c r="T609" t="str">
        <f t="shared" si="77"/>
        <v>web</v>
      </c>
      <c r="U609" t="str">
        <f t="shared" si="78"/>
        <v>October</v>
      </c>
      <c r="V609" t="str">
        <f t="shared" si="7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74"/>
        <v>42140.921064814815</v>
      </c>
      <c r="L610" s="13">
        <f t="shared" si="7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72"/>
        <v>9.7400000000000004E-3</v>
      </c>
      <c r="R610">
        <f t="shared" si="73"/>
        <v>292.2</v>
      </c>
      <c r="S610" t="str">
        <f t="shared" si="76"/>
        <v>technology</v>
      </c>
      <c r="T610" t="str">
        <f t="shared" si="77"/>
        <v>web</v>
      </c>
      <c r="U610" t="str">
        <f t="shared" si="78"/>
        <v>May</v>
      </c>
      <c r="V610" t="str">
        <f t="shared" si="7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74"/>
        <v>42307.034074074079</v>
      </c>
      <c r="L611" s="13">
        <f t="shared" si="7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72"/>
        <v>6.41025641025641E-3</v>
      </c>
      <c r="R611">
        <f t="shared" si="73"/>
        <v>5</v>
      </c>
      <c r="S611" t="str">
        <f t="shared" si="76"/>
        <v>technology</v>
      </c>
      <c r="T611" t="str">
        <f t="shared" si="77"/>
        <v>web</v>
      </c>
      <c r="U611" t="str">
        <f t="shared" si="78"/>
        <v>October</v>
      </c>
      <c r="V611" t="str">
        <f t="shared" si="7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74"/>
        <v>42086.83085648148</v>
      </c>
      <c r="L612" s="13">
        <f t="shared" si="75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72"/>
        <v>0</v>
      </c>
      <c r="R612" t="e">
        <f t="shared" si="73"/>
        <v>#DIV/0!</v>
      </c>
      <c r="S612" t="str">
        <f t="shared" si="76"/>
        <v>technology</v>
      </c>
      <c r="T612" t="str">
        <f t="shared" si="77"/>
        <v>web</v>
      </c>
      <c r="U612" t="str">
        <f t="shared" si="78"/>
        <v>March</v>
      </c>
      <c r="V612" t="str">
        <f t="shared" si="7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74"/>
        <v>42328.560613425929</v>
      </c>
      <c r="L613" s="13">
        <f t="shared" si="7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72"/>
        <v>0</v>
      </c>
      <c r="R613" t="e">
        <f t="shared" si="73"/>
        <v>#DIV/0!</v>
      </c>
      <c r="S613" t="str">
        <f t="shared" si="76"/>
        <v>technology</v>
      </c>
      <c r="T613" t="str">
        <f t="shared" si="77"/>
        <v>web</v>
      </c>
      <c r="U613" t="str">
        <f t="shared" si="78"/>
        <v>November</v>
      </c>
      <c r="V613" t="str">
        <f t="shared" si="79"/>
        <v>2016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74"/>
        <v>42585.031782407401</v>
      </c>
      <c r="L614" s="13">
        <f t="shared" si="7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72"/>
        <v>0</v>
      </c>
      <c r="R614" t="e">
        <f t="shared" si="73"/>
        <v>#DIV/0!</v>
      </c>
      <c r="S614" t="str">
        <f t="shared" si="76"/>
        <v>technology</v>
      </c>
      <c r="T614" t="str">
        <f t="shared" si="77"/>
        <v>web</v>
      </c>
      <c r="U614" t="str">
        <f t="shared" si="78"/>
        <v>August</v>
      </c>
      <c r="V614" t="str">
        <f t="shared" si="7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74"/>
        <v>42247.496759259258</v>
      </c>
      <c r="L615" s="13">
        <f t="shared" si="7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72"/>
        <v>0.21363333333333334</v>
      </c>
      <c r="R615">
        <f t="shared" si="73"/>
        <v>105.93388429752066</v>
      </c>
      <c r="S615" t="str">
        <f t="shared" si="76"/>
        <v>technology</v>
      </c>
      <c r="T615" t="str">
        <f t="shared" si="77"/>
        <v>web</v>
      </c>
      <c r="U615" t="str">
        <f t="shared" si="78"/>
        <v>August</v>
      </c>
      <c r="V615" t="str">
        <f t="shared" si="7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74"/>
        <v>42515.061805555553</v>
      </c>
      <c r="L616" s="13">
        <f t="shared" si="7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72"/>
        <v>0</v>
      </c>
      <c r="R616" t="e">
        <f t="shared" si="73"/>
        <v>#DIV/0!</v>
      </c>
      <c r="S616" t="str">
        <f t="shared" si="76"/>
        <v>technology</v>
      </c>
      <c r="T616" t="str">
        <f t="shared" si="77"/>
        <v>web</v>
      </c>
      <c r="U616" t="str">
        <f t="shared" si="78"/>
        <v>May</v>
      </c>
      <c r="V616" t="str">
        <f t="shared" si="7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74"/>
        <v>42242.122210648144</v>
      </c>
      <c r="L617" s="13">
        <f t="shared" si="7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72"/>
        <v>0</v>
      </c>
      <c r="R617" t="e">
        <f t="shared" si="73"/>
        <v>#DIV/0!</v>
      </c>
      <c r="S617" t="str">
        <f t="shared" si="76"/>
        <v>technology</v>
      </c>
      <c r="T617" t="str">
        <f t="shared" si="77"/>
        <v>web</v>
      </c>
      <c r="U617" t="str">
        <f t="shared" si="78"/>
        <v>August</v>
      </c>
      <c r="V617" t="str">
        <f t="shared" si="7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74"/>
        <v>42761.376238425932</v>
      </c>
      <c r="L618" s="13">
        <f t="shared" si="7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72"/>
        <v>0</v>
      </c>
      <c r="R618" t="e">
        <f t="shared" si="73"/>
        <v>#DIV/0!</v>
      </c>
      <c r="S618" t="str">
        <f t="shared" si="76"/>
        <v>technology</v>
      </c>
      <c r="T618" t="str">
        <f t="shared" si="77"/>
        <v>web</v>
      </c>
      <c r="U618" t="str">
        <f t="shared" si="78"/>
        <v>January</v>
      </c>
      <c r="V618" t="str">
        <f t="shared" si="7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74"/>
        <v>42087.343090277776</v>
      </c>
      <c r="L619" s="13">
        <f t="shared" si="7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72"/>
        <v>0.03</v>
      </c>
      <c r="R619">
        <f t="shared" si="73"/>
        <v>20</v>
      </c>
      <c r="S619" t="str">
        <f t="shared" si="76"/>
        <v>technology</v>
      </c>
      <c r="T619" t="str">
        <f t="shared" si="77"/>
        <v>web</v>
      </c>
      <c r="U619" t="str">
        <f t="shared" si="78"/>
        <v>March</v>
      </c>
      <c r="V619" t="str">
        <f t="shared" si="7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74"/>
        <v>42317.810219907406</v>
      </c>
      <c r="L620" s="13">
        <f t="shared" si="7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72"/>
        <v>0</v>
      </c>
      <c r="R620" t="e">
        <f t="shared" si="73"/>
        <v>#DIV/0!</v>
      </c>
      <c r="S620" t="str">
        <f t="shared" si="76"/>
        <v>technology</v>
      </c>
      <c r="T620" t="str">
        <f t="shared" si="77"/>
        <v>web</v>
      </c>
      <c r="U620" t="str">
        <f t="shared" si="78"/>
        <v>November</v>
      </c>
      <c r="V620" t="str">
        <f t="shared" si="7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74"/>
        <v>41908.650347222225</v>
      </c>
      <c r="L621" s="13">
        <f t="shared" si="7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72"/>
        <v>3.9999999999999998E-7</v>
      </c>
      <c r="R621">
        <f t="shared" si="73"/>
        <v>1</v>
      </c>
      <c r="S621" t="str">
        <f t="shared" si="76"/>
        <v>technology</v>
      </c>
      <c r="T621" t="str">
        <f t="shared" si="77"/>
        <v>web</v>
      </c>
      <c r="U621" t="str">
        <f t="shared" si="78"/>
        <v>September</v>
      </c>
      <c r="V621" t="str">
        <f t="shared" si="7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74"/>
        <v>41831.716874999998</v>
      </c>
      <c r="L622" s="13">
        <f t="shared" si="7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72"/>
        <v>0.01</v>
      </c>
      <c r="R622">
        <f t="shared" si="73"/>
        <v>300</v>
      </c>
      <c r="S622" t="str">
        <f t="shared" si="76"/>
        <v>technology</v>
      </c>
      <c r="T622" t="str">
        <f t="shared" si="77"/>
        <v>web</v>
      </c>
      <c r="U622" t="str">
        <f t="shared" si="78"/>
        <v>July</v>
      </c>
      <c r="V622" t="str">
        <f t="shared" si="7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74"/>
        <v>42528.987696759257</v>
      </c>
      <c r="L623" s="13">
        <f t="shared" si="7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72"/>
        <v>1.044E-2</v>
      </c>
      <c r="R623">
        <f t="shared" si="73"/>
        <v>87</v>
      </c>
      <c r="S623" t="str">
        <f t="shared" si="76"/>
        <v>technology</v>
      </c>
      <c r="T623" t="str">
        <f t="shared" si="77"/>
        <v>web</v>
      </c>
      <c r="U623" t="str">
        <f t="shared" si="78"/>
        <v>June</v>
      </c>
      <c r="V623" t="str">
        <f t="shared" si="7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74"/>
        <v>42532.774745370371</v>
      </c>
      <c r="L624" s="13">
        <f t="shared" si="7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72"/>
        <v>5.6833333333333333E-2</v>
      </c>
      <c r="R624">
        <f t="shared" si="73"/>
        <v>37.888888888888886</v>
      </c>
      <c r="S624" t="str">
        <f t="shared" si="76"/>
        <v>technology</v>
      </c>
      <c r="T624" t="str">
        <f t="shared" si="77"/>
        <v>web</v>
      </c>
      <c r="U624" t="str">
        <f t="shared" si="78"/>
        <v>June</v>
      </c>
      <c r="V624" t="str">
        <f t="shared" si="7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74"/>
        <v>42122.009224537032</v>
      </c>
      <c r="L625" s="13">
        <f t="shared" si="7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72"/>
        <v>0</v>
      </c>
      <c r="R625" t="e">
        <f t="shared" si="73"/>
        <v>#DIV/0!</v>
      </c>
      <c r="S625" t="str">
        <f t="shared" si="76"/>
        <v>technology</v>
      </c>
      <c r="T625" t="str">
        <f t="shared" si="77"/>
        <v>web</v>
      </c>
      <c r="U625" t="str">
        <f t="shared" si="78"/>
        <v>April</v>
      </c>
      <c r="V625" t="str">
        <f t="shared" si="7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74"/>
        <v>42108.988900462966</v>
      </c>
      <c r="L626" s="13">
        <f t="shared" si="7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72"/>
        <v>0</v>
      </c>
      <c r="R626" t="e">
        <f t="shared" si="73"/>
        <v>#DIV/0!</v>
      </c>
      <c r="S626" t="str">
        <f t="shared" si="76"/>
        <v>technology</v>
      </c>
      <c r="T626" t="str">
        <f t="shared" si="77"/>
        <v>web</v>
      </c>
      <c r="U626" t="str">
        <f t="shared" si="78"/>
        <v>April</v>
      </c>
      <c r="V626" t="str">
        <f t="shared" si="7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74"/>
        <v>42790.895567129628</v>
      </c>
      <c r="L627" s="13">
        <f t="shared" si="7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72"/>
        <v>0</v>
      </c>
      <c r="R627" t="e">
        <f t="shared" si="73"/>
        <v>#DIV/0!</v>
      </c>
      <c r="S627" t="str">
        <f t="shared" si="76"/>
        <v>technology</v>
      </c>
      <c r="T627" t="str">
        <f t="shared" si="77"/>
        <v>web</v>
      </c>
      <c r="U627" t="str">
        <f t="shared" si="78"/>
        <v>February</v>
      </c>
      <c r="V627" t="str">
        <f t="shared" si="7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74"/>
        <v>42198.559479166666</v>
      </c>
      <c r="L628" s="13">
        <f t="shared" si="7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72"/>
        <v>0.17380000000000001</v>
      </c>
      <c r="R628">
        <f t="shared" si="73"/>
        <v>111.41025641025641</v>
      </c>
      <c r="S628" t="str">
        <f t="shared" si="76"/>
        <v>technology</v>
      </c>
      <c r="T628" t="str">
        <f t="shared" si="77"/>
        <v>web</v>
      </c>
      <c r="U628" t="str">
        <f t="shared" si="78"/>
        <v>July</v>
      </c>
      <c r="V628" t="str">
        <f t="shared" si="7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74"/>
        <v>42384.306840277779</v>
      </c>
      <c r="L629" s="13">
        <f t="shared" si="7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72"/>
        <v>2.0000000000000001E-4</v>
      </c>
      <c r="R629">
        <f t="shared" si="73"/>
        <v>90</v>
      </c>
      <c r="S629" t="str">
        <f t="shared" si="76"/>
        <v>technology</v>
      </c>
      <c r="T629" t="str">
        <f t="shared" si="77"/>
        <v>web</v>
      </c>
      <c r="U629" t="str">
        <f t="shared" si="78"/>
        <v>January</v>
      </c>
      <c r="V629" t="str">
        <f t="shared" si="7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74"/>
        <v>41803.692789351851</v>
      </c>
      <c r="L630" s="13">
        <f t="shared" si="7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72"/>
        <v>0</v>
      </c>
      <c r="R630" t="e">
        <f t="shared" si="73"/>
        <v>#DIV/0!</v>
      </c>
      <c r="S630" t="str">
        <f t="shared" si="76"/>
        <v>technology</v>
      </c>
      <c r="T630" t="str">
        <f t="shared" si="77"/>
        <v>web</v>
      </c>
      <c r="U630" t="str">
        <f t="shared" si="78"/>
        <v>June</v>
      </c>
      <c r="V630" t="str">
        <f t="shared" si="7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74"/>
        <v>42474.637824074074</v>
      </c>
      <c r="L631" s="13">
        <f t="shared" si="7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72"/>
        <v>1.75E-3</v>
      </c>
      <c r="R631">
        <f t="shared" si="73"/>
        <v>116.66666666666667</v>
      </c>
      <c r="S631" t="str">
        <f t="shared" si="76"/>
        <v>technology</v>
      </c>
      <c r="T631" t="str">
        <f t="shared" si="77"/>
        <v>web</v>
      </c>
      <c r="U631" t="str">
        <f t="shared" si="78"/>
        <v>April</v>
      </c>
      <c r="V631" t="str">
        <f t="shared" si="7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74"/>
        <v>42223.619456018518</v>
      </c>
      <c r="L632" s="13">
        <f t="shared" si="7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72"/>
        <v>8.3340278356529708E-4</v>
      </c>
      <c r="R632">
        <f t="shared" si="73"/>
        <v>10</v>
      </c>
      <c r="S632" t="str">
        <f t="shared" si="76"/>
        <v>technology</v>
      </c>
      <c r="T632" t="str">
        <f t="shared" si="77"/>
        <v>web</v>
      </c>
      <c r="U632" t="str">
        <f t="shared" si="78"/>
        <v>August</v>
      </c>
      <c r="V632" t="str">
        <f t="shared" si="7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74"/>
        <v>42489.772326388891</v>
      </c>
      <c r="L633" s="13">
        <f t="shared" si="7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72"/>
        <v>1.38E-2</v>
      </c>
      <c r="R633">
        <f t="shared" si="73"/>
        <v>76.666666666666671</v>
      </c>
      <c r="S633" t="str">
        <f t="shared" si="76"/>
        <v>technology</v>
      </c>
      <c r="T633" t="str">
        <f t="shared" si="77"/>
        <v>web</v>
      </c>
      <c r="U633" t="str">
        <f t="shared" si="78"/>
        <v>April</v>
      </c>
      <c r="V633" t="str">
        <f t="shared" si="7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74"/>
        <v>42303.659317129626</v>
      </c>
      <c r="L634" s="13">
        <f t="shared" si="7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72"/>
        <v>0</v>
      </c>
      <c r="R634" t="e">
        <f t="shared" si="73"/>
        <v>#DIV/0!</v>
      </c>
      <c r="S634" t="str">
        <f t="shared" si="76"/>
        <v>technology</v>
      </c>
      <c r="T634" t="str">
        <f t="shared" si="77"/>
        <v>web</v>
      </c>
      <c r="U634" t="str">
        <f t="shared" si="78"/>
        <v>October</v>
      </c>
      <c r="V634" t="str">
        <f t="shared" si="7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74"/>
        <v>42507.29932870371</v>
      </c>
      <c r="L635" s="13">
        <f t="shared" si="7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72"/>
        <v>0.1245</v>
      </c>
      <c r="R635">
        <f t="shared" si="73"/>
        <v>49.8</v>
      </c>
      <c r="S635" t="str">
        <f t="shared" si="76"/>
        <v>technology</v>
      </c>
      <c r="T635" t="str">
        <f t="shared" si="77"/>
        <v>web</v>
      </c>
      <c r="U635" t="str">
        <f t="shared" si="78"/>
        <v>May</v>
      </c>
      <c r="V635" t="str">
        <f t="shared" si="7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74"/>
        <v>42031.928576388891</v>
      </c>
      <c r="L636" s="13">
        <f t="shared" si="7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72"/>
        <v>2.0000000000000001E-4</v>
      </c>
      <c r="R636">
        <f t="shared" si="73"/>
        <v>1</v>
      </c>
      <c r="S636" t="str">
        <f t="shared" si="76"/>
        <v>technology</v>
      </c>
      <c r="T636" t="str">
        <f t="shared" si="77"/>
        <v>web</v>
      </c>
      <c r="U636" t="str">
        <f t="shared" si="78"/>
        <v>January</v>
      </c>
      <c r="V636" t="str">
        <f t="shared" si="7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74"/>
        <v>42076.092152777783</v>
      </c>
      <c r="L637" s="13">
        <f t="shared" si="7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72"/>
        <v>8.0000000000000007E-5</v>
      </c>
      <c r="R637">
        <f t="shared" si="73"/>
        <v>2</v>
      </c>
      <c r="S637" t="str">
        <f t="shared" si="76"/>
        <v>technology</v>
      </c>
      <c r="T637" t="str">
        <f t="shared" si="77"/>
        <v>web</v>
      </c>
      <c r="U637" t="str">
        <f t="shared" si="78"/>
        <v>March</v>
      </c>
      <c r="V637" t="str">
        <f t="shared" si="7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74"/>
        <v>42131.455439814818</v>
      </c>
      <c r="L638" s="13">
        <f t="shared" si="75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72"/>
        <v>2E-3</v>
      </c>
      <c r="R638">
        <f t="shared" si="73"/>
        <v>4</v>
      </c>
      <c r="S638" t="str">
        <f t="shared" si="76"/>
        <v>technology</v>
      </c>
      <c r="T638" t="str">
        <f t="shared" si="77"/>
        <v>web</v>
      </c>
      <c r="U638" t="str">
        <f t="shared" si="78"/>
        <v>May</v>
      </c>
      <c r="V638" t="str">
        <f t="shared" si="7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74"/>
        <v>42762.962013888886</v>
      </c>
      <c r="L639" s="13">
        <f t="shared" si="7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72"/>
        <v>0</v>
      </c>
      <c r="R639" t="e">
        <f t="shared" si="73"/>
        <v>#DIV/0!</v>
      </c>
      <c r="S639" t="str">
        <f t="shared" si="76"/>
        <v>technology</v>
      </c>
      <c r="T639" t="str">
        <f t="shared" si="77"/>
        <v>web</v>
      </c>
      <c r="U639" t="str">
        <f t="shared" si="78"/>
        <v>January</v>
      </c>
      <c r="V639" t="str">
        <f t="shared" si="7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74"/>
        <v>42759.593310185184</v>
      </c>
      <c r="L640" s="13">
        <f t="shared" si="75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72"/>
        <v>9.0000000000000006E-5</v>
      </c>
      <c r="R640">
        <f t="shared" si="73"/>
        <v>3</v>
      </c>
      <c r="S640" t="str">
        <f t="shared" si="76"/>
        <v>technology</v>
      </c>
      <c r="T640" t="str">
        <f t="shared" si="77"/>
        <v>web</v>
      </c>
      <c r="U640" t="str">
        <f t="shared" si="78"/>
        <v>January</v>
      </c>
      <c r="V640" t="str">
        <f t="shared" si="7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74"/>
        <v>41865.583275462966</v>
      </c>
      <c r="L641" s="13">
        <f t="shared" si="7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72"/>
        <v>9.9999999999999995E-7</v>
      </c>
      <c r="R641">
        <f t="shared" si="73"/>
        <v>1</v>
      </c>
      <c r="S641" t="str">
        <f t="shared" si="76"/>
        <v>technology</v>
      </c>
      <c r="T641" t="str">
        <f t="shared" si="77"/>
        <v>web</v>
      </c>
      <c r="U641" t="str">
        <f t="shared" si="78"/>
        <v>August</v>
      </c>
      <c r="V641" t="str">
        <f t="shared" si="79"/>
        <v>2014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74"/>
        <v>42683.420312500006</v>
      </c>
      <c r="L642" s="13">
        <f t="shared" si="7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80">E642/D642</f>
        <v>1.4428571428571428</v>
      </c>
      <c r="R642">
        <f t="shared" ref="R642:R705" si="81">E642/N642</f>
        <v>50.5</v>
      </c>
      <c r="S642" t="str">
        <f t="shared" si="76"/>
        <v>technology</v>
      </c>
      <c r="T642" t="str">
        <f t="shared" si="77"/>
        <v>wearables</v>
      </c>
      <c r="U642" t="str">
        <f t="shared" si="78"/>
        <v>November</v>
      </c>
      <c r="V642" t="str">
        <f t="shared" si="79"/>
        <v>2016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82">(((J643/60)/60)/24)+DATE(1970,1,1)</f>
        <v>42199.57</v>
      </c>
      <c r="L643" s="13">
        <f t="shared" ref="L643:L706" si="83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80"/>
        <v>1.1916249999999999</v>
      </c>
      <c r="R643">
        <f t="shared" si="81"/>
        <v>151.31746031746033</v>
      </c>
      <c r="S643" t="str">
        <f t="shared" ref="S643:S706" si="84">LEFT(P643,FIND("/",P643)-1)</f>
        <v>technology</v>
      </c>
      <c r="T643" t="str">
        <f t="shared" ref="T643:T706" si="85">RIGHT(P643,LEN(P643)-FIND("/",P643))</f>
        <v>wearables</v>
      </c>
      <c r="U643" t="str">
        <f t="shared" ref="U643:U706" si="86">TEXT(K643,"mmmm")</f>
        <v>July</v>
      </c>
      <c r="V643" t="str">
        <f t="shared" ref="V643:V706" si="87">TEXT(L643,"YYYY")</f>
        <v>2015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82"/>
        <v>42199.651319444441</v>
      </c>
      <c r="L644" s="13">
        <f t="shared" si="8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80"/>
        <v>14.604850000000001</v>
      </c>
      <c r="R644">
        <f t="shared" si="81"/>
        <v>134.3592456301748</v>
      </c>
      <c r="S644" t="str">
        <f t="shared" si="84"/>
        <v>technology</v>
      </c>
      <c r="T644" t="str">
        <f t="shared" si="85"/>
        <v>wearables</v>
      </c>
      <c r="U644" t="str">
        <f t="shared" si="86"/>
        <v>July</v>
      </c>
      <c r="V644" t="str">
        <f t="shared" si="87"/>
        <v>2015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82"/>
        <v>42100.642071759255</v>
      </c>
      <c r="L645" s="13">
        <f t="shared" si="8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80"/>
        <v>1.0580799999999999</v>
      </c>
      <c r="R645">
        <f t="shared" si="81"/>
        <v>174.02631578947367</v>
      </c>
      <c r="S645" t="str">
        <f t="shared" si="84"/>
        <v>technology</v>
      </c>
      <c r="T645" t="str">
        <f t="shared" si="85"/>
        <v>wearables</v>
      </c>
      <c r="U645" t="str">
        <f t="shared" si="86"/>
        <v>April</v>
      </c>
      <c r="V645" t="str">
        <f t="shared" si="87"/>
        <v>2015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82"/>
        <v>41898.665960648148</v>
      </c>
      <c r="L646" s="13">
        <f t="shared" si="8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80"/>
        <v>3.0011791999999997</v>
      </c>
      <c r="R646">
        <f t="shared" si="81"/>
        <v>73.486268364348675</v>
      </c>
      <c r="S646" t="str">
        <f t="shared" si="84"/>
        <v>technology</v>
      </c>
      <c r="T646" t="str">
        <f t="shared" si="85"/>
        <v>wearables</v>
      </c>
      <c r="U646" t="str">
        <f t="shared" si="86"/>
        <v>September</v>
      </c>
      <c r="V646" t="str">
        <f t="shared" si="87"/>
        <v>2014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82"/>
        <v>42564.026319444441</v>
      </c>
      <c r="L647" s="13">
        <f t="shared" si="8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80"/>
        <v>2.7869999999999999</v>
      </c>
      <c r="R647">
        <f t="shared" si="81"/>
        <v>23.518987341772153</v>
      </c>
      <c r="S647" t="str">
        <f t="shared" si="84"/>
        <v>technology</v>
      </c>
      <c r="T647" t="str">
        <f t="shared" si="85"/>
        <v>wearables</v>
      </c>
      <c r="U647" t="str">
        <f t="shared" si="86"/>
        <v>July</v>
      </c>
      <c r="V647" t="str">
        <f t="shared" si="87"/>
        <v>2016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82"/>
        <v>41832.852627314816</v>
      </c>
      <c r="L648" s="13">
        <f t="shared" si="8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80"/>
        <v>1.3187625000000001</v>
      </c>
      <c r="R648">
        <f t="shared" si="81"/>
        <v>39.074444444444445</v>
      </c>
      <c r="S648" t="str">
        <f t="shared" si="84"/>
        <v>technology</v>
      </c>
      <c r="T648" t="str">
        <f t="shared" si="85"/>
        <v>wearables</v>
      </c>
      <c r="U648" t="str">
        <f t="shared" si="86"/>
        <v>July</v>
      </c>
      <c r="V648" t="str">
        <f t="shared" si="87"/>
        <v>2014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82"/>
        <v>42416.767928240741</v>
      </c>
      <c r="L649" s="13">
        <f t="shared" si="8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80"/>
        <v>1.0705</v>
      </c>
      <c r="R649">
        <f t="shared" si="81"/>
        <v>125.94117647058823</v>
      </c>
      <c r="S649" t="str">
        <f t="shared" si="84"/>
        <v>technology</v>
      </c>
      <c r="T649" t="str">
        <f t="shared" si="85"/>
        <v>wearables</v>
      </c>
      <c r="U649" t="str">
        <f t="shared" si="86"/>
        <v>February</v>
      </c>
      <c r="V649" t="str">
        <f t="shared" si="87"/>
        <v>2016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82"/>
        <v>41891.693379629629</v>
      </c>
      <c r="L650" s="13">
        <f t="shared" si="8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80"/>
        <v>1.2682285714285715</v>
      </c>
      <c r="R650">
        <f t="shared" si="81"/>
        <v>1644</v>
      </c>
      <c r="S650" t="str">
        <f t="shared" si="84"/>
        <v>technology</v>
      </c>
      <c r="T650" t="str">
        <f t="shared" si="85"/>
        <v>wearables</v>
      </c>
      <c r="U650" t="str">
        <f t="shared" si="86"/>
        <v>September</v>
      </c>
      <c r="V650" t="str">
        <f t="shared" si="87"/>
        <v>2014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82"/>
        <v>41877.912187499998</v>
      </c>
      <c r="L651" s="13">
        <f t="shared" si="8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80"/>
        <v>1.3996</v>
      </c>
      <c r="R651">
        <f t="shared" si="81"/>
        <v>42.670731707317074</v>
      </c>
      <c r="S651" t="str">
        <f t="shared" si="84"/>
        <v>technology</v>
      </c>
      <c r="T651" t="str">
        <f t="shared" si="85"/>
        <v>wearables</v>
      </c>
      <c r="U651" t="str">
        <f t="shared" si="86"/>
        <v>August</v>
      </c>
      <c r="V651" t="str">
        <f t="shared" si="87"/>
        <v>2014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82"/>
        <v>41932.036851851852</v>
      </c>
      <c r="L652" s="13">
        <f t="shared" si="8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80"/>
        <v>1.1240000000000001</v>
      </c>
      <c r="R652">
        <f t="shared" si="81"/>
        <v>35.125</v>
      </c>
      <c r="S652" t="str">
        <f t="shared" si="84"/>
        <v>technology</v>
      </c>
      <c r="T652" t="str">
        <f t="shared" si="85"/>
        <v>wearables</v>
      </c>
      <c r="U652" t="str">
        <f t="shared" si="86"/>
        <v>October</v>
      </c>
      <c r="V652" t="str">
        <f t="shared" si="87"/>
        <v>2014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82"/>
        <v>41956.017488425925</v>
      </c>
      <c r="L653" s="13">
        <f t="shared" si="8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80"/>
        <v>1.00528</v>
      </c>
      <c r="R653">
        <f t="shared" si="81"/>
        <v>239.35238095238094</v>
      </c>
      <c r="S653" t="str">
        <f t="shared" si="84"/>
        <v>technology</v>
      </c>
      <c r="T653" t="str">
        <f t="shared" si="85"/>
        <v>wearables</v>
      </c>
      <c r="U653" t="str">
        <f t="shared" si="86"/>
        <v>November</v>
      </c>
      <c r="V653" t="str">
        <f t="shared" si="87"/>
        <v>2014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82"/>
        <v>42675.690393518518</v>
      </c>
      <c r="L654" s="13">
        <f t="shared" si="8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80"/>
        <v>1.0046666666666666</v>
      </c>
      <c r="R654">
        <f t="shared" si="81"/>
        <v>107.64285714285714</v>
      </c>
      <c r="S654" t="str">
        <f t="shared" si="84"/>
        <v>technology</v>
      </c>
      <c r="T654" t="str">
        <f t="shared" si="85"/>
        <v>wearables</v>
      </c>
      <c r="U654" t="str">
        <f t="shared" si="86"/>
        <v>November</v>
      </c>
      <c r="V654" t="str">
        <f t="shared" si="87"/>
        <v>2016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82"/>
        <v>42199.618518518517</v>
      </c>
      <c r="L655" s="13">
        <f t="shared" si="8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80"/>
        <v>1.4144600000000001</v>
      </c>
      <c r="R655">
        <f t="shared" si="81"/>
        <v>95.830623306233065</v>
      </c>
      <c r="S655" t="str">
        <f t="shared" si="84"/>
        <v>technology</v>
      </c>
      <c r="T655" t="str">
        <f t="shared" si="85"/>
        <v>wearables</v>
      </c>
      <c r="U655" t="str">
        <f t="shared" si="86"/>
        <v>July</v>
      </c>
      <c r="V655" t="str">
        <f t="shared" si="87"/>
        <v>2015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82"/>
        <v>42163.957326388889</v>
      </c>
      <c r="L656" s="13">
        <f t="shared" si="8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80"/>
        <v>2.6729166666666666</v>
      </c>
      <c r="R656">
        <f t="shared" si="81"/>
        <v>31.663376110562684</v>
      </c>
      <c r="S656" t="str">
        <f t="shared" si="84"/>
        <v>technology</v>
      </c>
      <c r="T656" t="str">
        <f t="shared" si="85"/>
        <v>wearables</v>
      </c>
      <c r="U656" t="str">
        <f t="shared" si="86"/>
        <v>June</v>
      </c>
      <c r="V656" t="str">
        <f t="shared" si="87"/>
        <v>2015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82"/>
        <v>42045.957314814819</v>
      </c>
      <c r="L657" s="13">
        <f t="shared" si="8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80"/>
        <v>1.4688749999999999</v>
      </c>
      <c r="R657">
        <f t="shared" si="81"/>
        <v>42.886861313868614</v>
      </c>
      <c r="S657" t="str">
        <f t="shared" si="84"/>
        <v>technology</v>
      </c>
      <c r="T657" t="str">
        <f t="shared" si="85"/>
        <v>wearables</v>
      </c>
      <c r="U657" t="str">
        <f t="shared" si="86"/>
        <v>February</v>
      </c>
      <c r="V657" t="str">
        <f t="shared" si="87"/>
        <v>2015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82"/>
        <v>42417.804618055554</v>
      </c>
      <c r="L658" s="13">
        <f t="shared" si="8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8">
        <f t="shared" si="80"/>
        <v>2.1356000000000002</v>
      </c>
      <c r="R658">
        <f t="shared" si="81"/>
        <v>122.73563218390805</v>
      </c>
      <c r="S658" t="str">
        <f t="shared" si="84"/>
        <v>technology</v>
      </c>
      <c r="T658" t="str">
        <f t="shared" si="85"/>
        <v>wearables</v>
      </c>
      <c r="U658" t="str">
        <f t="shared" si="86"/>
        <v>February</v>
      </c>
      <c r="V658" t="str">
        <f t="shared" si="87"/>
        <v>2016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82"/>
        <v>42331.84574074074</v>
      </c>
      <c r="L659" s="13">
        <f t="shared" si="8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80"/>
        <v>1.2569999999999999</v>
      </c>
      <c r="R659">
        <f t="shared" si="81"/>
        <v>190.45454545454547</v>
      </c>
      <c r="S659" t="str">
        <f t="shared" si="84"/>
        <v>technology</v>
      </c>
      <c r="T659" t="str">
        <f t="shared" si="85"/>
        <v>wearables</v>
      </c>
      <c r="U659" t="str">
        <f t="shared" si="86"/>
        <v>November</v>
      </c>
      <c r="V659" t="str">
        <f t="shared" si="87"/>
        <v>2015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82"/>
        <v>42179.160752314812</v>
      </c>
      <c r="L660" s="13">
        <f t="shared" si="83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80"/>
        <v>1.0446206037108834</v>
      </c>
      <c r="R660">
        <f t="shared" si="81"/>
        <v>109.33695652173913</v>
      </c>
      <c r="S660" t="str">
        <f t="shared" si="84"/>
        <v>technology</v>
      </c>
      <c r="T660" t="str">
        <f t="shared" si="85"/>
        <v>wearables</v>
      </c>
      <c r="U660" t="str">
        <f t="shared" si="86"/>
        <v>June</v>
      </c>
      <c r="V660" t="str">
        <f t="shared" si="87"/>
        <v>2015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82"/>
        <v>42209.593692129631</v>
      </c>
      <c r="L661" s="13">
        <f t="shared" si="8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80"/>
        <v>1.0056666666666667</v>
      </c>
      <c r="R661">
        <f t="shared" si="81"/>
        <v>143.66666666666666</v>
      </c>
      <c r="S661" t="str">
        <f t="shared" si="84"/>
        <v>technology</v>
      </c>
      <c r="T661" t="str">
        <f t="shared" si="85"/>
        <v>wearables</v>
      </c>
      <c r="U661" t="str">
        <f t="shared" si="86"/>
        <v>July</v>
      </c>
      <c r="V661" t="str">
        <f t="shared" si="87"/>
        <v>2015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82"/>
        <v>41922.741655092592</v>
      </c>
      <c r="L662" s="13">
        <f t="shared" si="8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8">
        <f t="shared" si="80"/>
        <v>3.058E-2</v>
      </c>
      <c r="R662">
        <f t="shared" si="81"/>
        <v>84.944444444444443</v>
      </c>
      <c r="S662" t="str">
        <f t="shared" si="84"/>
        <v>technology</v>
      </c>
      <c r="T662" t="str">
        <f t="shared" si="85"/>
        <v>wearables</v>
      </c>
      <c r="U662" t="str">
        <f t="shared" si="86"/>
        <v>October</v>
      </c>
      <c r="V662" t="str">
        <f t="shared" si="87"/>
        <v>2014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82"/>
        <v>42636.645358796297</v>
      </c>
      <c r="L663" s="13">
        <f t="shared" si="8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80"/>
        <v>9.4999999999999998E-3</v>
      </c>
      <c r="R663">
        <f t="shared" si="81"/>
        <v>10.555555555555555</v>
      </c>
      <c r="S663" t="str">
        <f t="shared" si="84"/>
        <v>technology</v>
      </c>
      <c r="T663" t="str">
        <f t="shared" si="85"/>
        <v>wearables</v>
      </c>
      <c r="U663" t="str">
        <f t="shared" si="86"/>
        <v>September</v>
      </c>
      <c r="V663" t="str">
        <f t="shared" si="87"/>
        <v>2016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82"/>
        <v>41990.438043981485</v>
      </c>
      <c r="L664" s="13">
        <f t="shared" si="8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80"/>
        <v>4.0000000000000001E-3</v>
      </c>
      <c r="R664">
        <f t="shared" si="81"/>
        <v>39</v>
      </c>
      <c r="S664" t="str">
        <f t="shared" si="84"/>
        <v>technology</v>
      </c>
      <c r="T664" t="str">
        <f t="shared" si="85"/>
        <v>wearables</v>
      </c>
      <c r="U664" t="str">
        <f t="shared" si="86"/>
        <v>December</v>
      </c>
      <c r="V664" t="str">
        <f t="shared" si="87"/>
        <v>2015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82"/>
        <v>42173.843240740738</v>
      </c>
      <c r="L665" s="13">
        <f t="shared" si="8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80"/>
        <v>3.5000000000000001E-3</v>
      </c>
      <c r="R665">
        <f t="shared" si="81"/>
        <v>100</v>
      </c>
      <c r="S665" t="str">
        <f t="shared" si="84"/>
        <v>technology</v>
      </c>
      <c r="T665" t="str">
        <f t="shared" si="85"/>
        <v>wearables</v>
      </c>
      <c r="U665" t="str">
        <f t="shared" si="86"/>
        <v>June</v>
      </c>
      <c r="V665" t="str">
        <f t="shared" si="87"/>
        <v>2015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82"/>
        <v>42077.666377314818</v>
      </c>
      <c r="L666" s="13">
        <f t="shared" si="8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80"/>
        <v>7.5333333333333335E-2</v>
      </c>
      <c r="R666">
        <f t="shared" si="81"/>
        <v>31.172413793103448</v>
      </c>
      <c r="S666" t="str">
        <f t="shared" si="84"/>
        <v>technology</v>
      </c>
      <c r="T666" t="str">
        <f t="shared" si="85"/>
        <v>wearables</v>
      </c>
      <c r="U666" t="str">
        <f t="shared" si="86"/>
        <v>March</v>
      </c>
      <c r="V666" t="str">
        <f t="shared" si="87"/>
        <v>2015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82"/>
        <v>42688.711354166662</v>
      </c>
      <c r="L667" s="13">
        <f t="shared" si="8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80"/>
        <v>0.18640000000000001</v>
      </c>
      <c r="R667">
        <f t="shared" si="81"/>
        <v>155.33333333333334</v>
      </c>
      <c r="S667" t="str">
        <f t="shared" si="84"/>
        <v>technology</v>
      </c>
      <c r="T667" t="str">
        <f t="shared" si="85"/>
        <v>wearables</v>
      </c>
      <c r="U667" t="str">
        <f t="shared" si="86"/>
        <v>November</v>
      </c>
      <c r="V667" t="str">
        <f t="shared" si="87"/>
        <v>2017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82"/>
        <v>41838.832152777781</v>
      </c>
      <c r="L668" s="13">
        <f t="shared" si="8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80"/>
        <v>4.0000000000000003E-5</v>
      </c>
      <c r="R668">
        <f t="shared" si="81"/>
        <v>2</v>
      </c>
      <c r="S668" t="str">
        <f t="shared" si="84"/>
        <v>technology</v>
      </c>
      <c r="T668" t="str">
        <f t="shared" si="85"/>
        <v>wearables</v>
      </c>
      <c r="U668" t="str">
        <f t="shared" si="86"/>
        <v>July</v>
      </c>
      <c r="V668" t="str">
        <f t="shared" si="87"/>
        <v>2014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82"/>
        <v>42632.373414351852</v>
      </c>
      <c r="L669" s="13">
        <f t="shared" si="8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80"/>
        <v>0.1002</v>
      </c>
      <c r="R669">
        <f t="shared" si="81"/>
        <v>178.92857142857142</v>
      </c>
      <c r="S669" t="str">
        <f t="shared" si="84"/>
        <v>technology</v>
      </c>
      <c r="T669" t="str">
        <f t="shared" si="85"/>
        <v>wearables</v>
      </c>
      <c r="U669" t="str">
        <f t="shared" si="86"/>
        <v>September</v>
      </c>
      <c r="V669" t="str">
        <f t="shared" si="87"/>
        <v>2016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82"/>
        <v>42090.831273148149</v>
      </c>
      <c r="L670" s="13">
        <f t="shared" si="8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80"/>
        <v>4.5600000000000002E-2</v>
      </c>
      <c r="R670">
        <f t="shared" si="81"/>
        <v>27.36</v>
      </c>
      <c r="S670" t="str">
        <f t="shared" si="84"/>
        <v>technology</v>
      </c>
      <c r="T670" t="str">
        <f t="shared" si="85"/>
        <v>wearables</v>
      </c>
      <c r="U670" t="str">
        <f t="shared" si="86"/>
        <v>March</v>
      </c>
      <c r="V670" t="str">
        <f t="shared" si="87"/>
        <v>2015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82"/>
        <v>42527.625671296293</v>
      </c>
      <c r="L671" s="13">
        <f t="shared" si="8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80"/>
        <v>0.21507499999999999</v>
      </c>
      <c r="R671">
        <f t="shared" si="81"/>
        <v>1536.25</v>
      </c>
      <c r="S671" t="str">
        <f t="shared" si="84"/>
        <v>technology</v>
      </c>
      <c r="T671" t="str">
        <f t="shared" si="85"/>
        <v>wearables</v>
      </c>
      <c r="U671" t="str">
        <f t="shared" si="86"/>
        <v>June</v>
      </c>
      <c r="V671" t="str">
        <f t="shared" si="87"/>
        <v>2016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82"/>
        <v>42506.709722222222</v>
      </c>
      <c r="L672" s="13">
        <f t="shared" si="8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80"/>
        <v>0.29276666666666668</v>
      </c>
      <c r="R672">
        <f t="shared" si="81"/>
        <v>84.99677419354839</v>
      </c>
      <c r="S672" t="str">
        <f t="shared" si="84"/>
        <v>technology</v>
      </c>
      <c r="T672" t="str">
        <f t="shared" si="85"/>
        <v>wearables</v>
      </c>
      <c r="U672" t="str">
        <f t="shared" si="86"/>
        <v>May</v>
      </c>
      <c r="V672" t="str">
        <f t="shared" si="87"/>
        <v>2016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82"/>
        <v>41984.692731481482</v>
      </c>
      <c r="L673" s="13">
        <f t="shared" si="8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80"/>
        <v>0.39426666666666665</v>
      </c>
      <c r="R673">
        <f t="shared" si="81"/>
        <v>788.5333333333333</v>
      </c>
      <c r="S673" t="str">
        <f t="shared" si="84"/>
        <v>technology</v>
      </c>
      <c r="T673" t="str">
        <f t="shared" si="85"/>
        <v>wearables</v>
      </c>
      <c r="U673" t="str">
        <f t="shared" si="86"/>
        <v>December</v>
      </c>
      <c r="V673" t="str">
        <f t="shared" si="87"/>
        <v>2015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82"/>
        <v>41974.219490740739</v>
      </c>
      <c r="L674" s="13">
        <f t="shared" si="8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80"/>
        <v>0.21628</v>
      </c>
      <c r="R674">
        <f t="shared" si="81"/>
        <v>50.29767441860465</v>
      </c>
      <c r="S674" t="str">
        <f t="shared" si="84"/>
        <v>technology</v>
      </c>
      <c r="T674" t="str">
        <f t="shared" si="85"/>
        <v>wearables</v>
      </c>
      <c r="U674" t="str">
        <f t="shared" si="86"/>
        <v>December</v>
      </c>
      <c r="V674" t="str">
        <f t="shared" si="87"/>
        <v>2015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82"/>
        <v>41838.840474537035</v>
      </c>
      <c r="L675" s="13">
        <f t="shared" si="8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80"/>
        <v>2.0500000000000002E-3</v>
      </c>
      <c r="R675">
        <f t="shared" si="81"/>
        <v>68.333333333333329</v>
      </c>
      <c r="S675" t="str">
        <f t="shared" si="84"/>
        <v>technology</v>
      </c>
      <c r="T675" t="str">
        <f t="shared" si="85"/>
        <v>wearables</v>
      </c>
      <c r="U675" t="str">
        <f t="shared" si="86"/>
        <v>July</v>
      </c>
      <c r="V675" t="str">
        <f t="shared" si="87"/>
        <v>2014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82"/>
        <v>41803.116053240738</v>
      </c>
      <c r="L676" s="13">
        <f t="shared" si="8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80"/>
        <v>2.9999999999999997E-4</v>
      </c>
      <c r="R676">
        <f t="shared" si="81"/>
        <v>7.5</v>
      </c>
      <c r="S676" t="str">
        <f t="shared" si="84"/>
        <v>technology</v>
      </c>
      <c r="T676" t="str">
        <f t="shared" si="85"/>
        <v>wearables</v>
      </c>
      <c r="U676" t="str">
        <f t="shared" si="86"/>
        <v>June</v>
      </c>
      <c r="V676" t="str">
        <f t="shared" si="87"/>
        <v>2014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82"/>
        <v>41975.930601851855</v>
      </c>
      <c r="L677" s="13">
        <f t="shared" si="8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80"/>
        <v>0.14849999999999999</v>
      </c>
      <c r="R677">
        <f t="shared" si="81"/>
        <v>34.269230769230766</v>
      </c>
      <c r="S677" t="str">
        <f t="shared" si="84"/>
        <v>technology</v>
      </c>
      <c r="T677" t="str">
        <f t="shared" si="85"/>
        <v>wearables</v>
      </c>
      <c r="U677" t="str">
        <f t="shared" si="86"/>
        <v>December</v>
      </c>
      <c r="V677" t="str">
        <f t="shared" si="87"/>
        <v>2015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82"/>
        <v>42012.768298611118</v>
      </c>
      <c r="L678" s="13">
        <f t="shared" si="8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80"/>
        <v>1.4710000000000001E-2</v>
      </c>
      <c r="R678">
        <f t="shared" si="81"/>
        <v>61.291666666666664</v>
      </c>
      <c r="S678" t="str">
        <f t="shared" si="84"/>
        <v>technology</v>
      </c>
      <c r="T678" t="str">
        <f t="shared" si="85"/>
        <v>wearables</v>
      </c>
      <c r="U678" t="str">
        <f t="shared" si="86"/>
        <v>January</v>
      </c>
      <c r="V678" t="str">
        <f t="shared" si="87"/>
        <v>2015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82"/>
        <v>42504.403877314813</v>
      </c>
      <c r="L679" s="13">
        <f t="shared" si="8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80"/>
        <v>0.25584000000000001</v>
      </c>
      <c r="R679">
        <f t="shared" si="81"/>
        <v>133.25</v>
      </c>
      <c r="S679" t="str">
        <f t="shared" si="84"/>
        <v>technology</v>
      </c>
      <c r="T679" t="str">
        <f t="shared" si="85"/>
        <v>wearables</v>
      </c>
      <c r="U679" t="str">
        <f t="shared" si="86"/>
        <v>May</v>
      </c>
      <c r="V679" t="str">
        <f t="shared" si="87"/>
        <v>2016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82"/>
        <v>42481.376597222217</v>
      </c>
      <c r="L680" s="13">
        <f t="shared" si="8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80"/>
        <v>3.8206896551724136E-2</v>
      </c>
      <c r="R680">
        <f t="shared" si="81"/>
        <v>65.17647058823529</v>
      </c>
      <c r="S680" t="str">
        <f t="shared" si="84"/>
        <v>technology</v>
      </c>
      <c r="T680" t="str">
        <f t="shared" si="85"/>
        <v>wearables</v>
      </c>
      <c r="U680" t="str">
        <f t="shared" si="86"/>
        <v>April</v>
      </c>
      <c r="V680" t="str">
        <f t="shared" si="87"/>
        <v>2016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82"/>
        <v>42556.695706018523</v>
      </c>
      <c r="L681" s="13">
        <f t="shared" si="8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80"/>
        <v>0.15485964912280703</v>
      </c>
      <c r="R681">
        <f t="shared" si="81"/>
        <v>93.90425531914893</v>
      </c>
      <c r="S681" t="str">
        <f t="shared" si="84"/>
        <v>technology</v>
      </c>
      <c r="T681" t="str">
        <f t="shared" si="85"/>
        <v>wearables</v>
      </c>
      <c r="U681" t="str">
        <f t="shared" si="86"/>
        <v>July</v>
      </c>
      <c r="V681" t="str">
        <f t="shared" si="87"/>
        <v>2016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82"/>
        <v>41864.501516203702</v>
      </c>
      <c r="L682" s="13">
        <f t="shared" si="8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80"/>
        <v>0.25912000000000002</v>
      </c>
      <c r="R682">
        <f t="shared" si="81"/>
        <v>150.65116279069767</v>
      </c>
      <c r="S682" t="str">
        <f t="shared" si="84"/>
        <v>technology</v>
      </c>
      <c r="T682" t="str">
        <f t="shared" si="85"/>
        <v>wearables</v>
      </c>
      <c r="U682" t="str">
        <f t="shared" si="86"/>
        <v>August</v>
      </c>
      <c r="V682" t="str">
        <f t="shared" si="87"/>
        <v>2014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82"/>
        <v>42639.805601851855</v>
      </c>
      <c r="L683" s="13">
        <f t="shared" si="8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80"/>
        <v>4.0000000000000002E-4</v>
      </c>
      <c r="R683">
        <f t="shared" si="81"/>
        <v>1</v>
      </c>
      <c r="S683" t="str">
        <f t="shared" si="84"/>
        <v>technology</v>
      </c>
      <c r="T683" t="str">
        <f t="shared" si="85"/>
        <v>wearables</v>
      </c>
      <c r="U683" t="str">
        <f t="shared" si="86"/>
        <v>September</v>
      </c>
      <c r="V683" t="str">
        <f t="shared" si="87"/>
        <v>2016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82"/>
        <v>42778.765300925923</v>
      </c>
      <c r="L684" s="13">
        <f t="shared" si="8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8">
        <f t="shared" si="80"/>
        <v>1.06E-3</v>
      </c>
      <c r="R684">
        <f t="shared" si="81"/>
        <v>13.25</v>
      </c>
      <c r="S684" t="str">
        <f t="shared" si="84"/>
        <v>technology</v>
      </c>
      <c r="T684" t="str">
        <f t="shared" si="85"/>
        <v>wearables</v>
      </c>
      <c r="U684" t="str">
        <f t="shared" si="86"/>
        <v>February</v>
      </c>
      <c r="V684" t="str">
        <f t="shared" si="87"/>
        <v>2017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82"/>
        <v>42634.900046296301</v>
      </c>
      <c r="L685" s="13">
        <f t="shared" si="8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80"/>
        <v>8.5142857142857138E-3</v>
      </c>
      <c r="R685">
        <f t="shared" si="81"/>
        <v>99.333333333333329</v>
      </c>
      <c r="S685" t="str">
        <f t="shared" si="84"/>
        <v>technology</v>
      </c>
      <c r="T685" t="str">
        <f t="shared" si="85"/>
        <v>wearables</v>
      </c>
      <c r="U685" t="str">
        <f t="shared" si="86"/>
        <v>September</v>
      </c>
      <c r="V685" t="str">
        <f t="shared" si="87"/>
        <v>2016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82"/>
        <v>41809.473275462966</v>
      </c>
      <c r="L686" s="13">
        <f t="shared" si="83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80"/>
        <v>7.4837500000000001E-2</v>
      </c>
      <c r="R686">
        <f t="shared" si="81"/>
        <v>177.39259259259259</v>
      </c>
      <c r="S686" t="str">
        <f t="shared" si="84"/>
        <v>technology</v>
      </c>
      <c r="T686" t="str">
        <f t="shared" si="85"/>
        <v>wearables</v>
      </c>
      <c r="U686" t="str">
        <f t="shared" si="86"/>
        <v>June</v>
      </c>
      <c r="V686" t="str">
        <f t="shared" si="87"/>
        <v>2014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82"/>
        <v>41971.866574074069</v>
      </c>
      <c r="L687" s="13">
        <f t="shared" si="8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80"/>
        <v>0.27650000000000002</v>
      </c>
      <c r="R687">
        <f t="shared" si="81"/>
        <v>55.3</v>
      </c>
      <c r="S687" t="str">
        <f t="shared" si="84"/>
        <v>technology</v>
      </c>
      <c r="T687" t="str">
        <f t="shared" si="85"/>
        <v>wearables</v>
      </c>
      <c r="U687" t="str">
        <f t="shared" si="86"/>
        <v>November</v>
      </c>
      <c r="V687" t="str">
        <f t="shared" si="87"/>
        <v>2015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82"/>
        <v>42189.673263888893</v>
      </c>
      <c r="L688" s="13">
        <f t="shared" si="8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80"/>
        <v>0</v>
      </c>
      <c r="R688" t="e">
        <f t="shared" si="81"/>
        <v>#DIV/0!</v>
      </c>
      <c r="S688" t="str">
        <f t="shared" si="84"/>
        <v>technology</v>
      </c>
      <c r="T688" t="str">
        <f t="shared" si="85"/>
        <v>wearables</v>
      </c>
      <c r="U688" t="str">
        <f t="shared" si="86"/>
        <v>July</v>
      </c>
      <c r="V688" t="str">
        <f t="shared" si="87"/>
        <v>2015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82"/>
        <v>42711.750613425931</v>
      </c>
      <c r="L689" s="13">
        <f t="shared" si="8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80"/>
        <v>3.5499999999999997E-2</v>
      </c>
      <c r="R689">
        <f t="shared" si="81"/>
        <v>591.66666666666663</v>
      </c>
      <c r="S689" t="str">
        <f t="shared" si="84"/>
        <v>technology</v>
      </c>
      <c r="T689" t="str">
        <f t="shared" si="85"/>
        <v>wearables</v>
      </c>
      <c r="U689" t="str">
        <f t="shared" si="86"/>
        <v>December</v>
      </c>
      <c r="V689" t="str">
        <f t="shared" si="87"/>
        <v>2017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82"/>
        <v>42262.104780092588</v>
      </c>
      <c r="L690" s="13">
        <f t="shared" si="8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80"/>
        <v>0.72989999999999999</v>
      </c>
      <c r="R690">
        <f t="shared" si="81"/>
        <v>405.5</v>
      </c>
      <c r="S690" t="str">
        <f t="shared" si="84"/>
        <v>technology</v>
      </c>
      <c r="T690" t="str">
        <f t="shared" si="85"/>
        <v>wearables</v>
      </c>
      <c r="U690" t="str">
        <f t="shared" si="86"/>
        <v>September</v>
      </c>
      <c r="V690" t="str">
        <f t="shared" si="87"/>
        <v>2015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82"/>
        <v>42675.66778935185</v>
      </c>
      <c r="L691" s="13">
        <f t="shared" si="8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80"/>
        <v>0.57648750000000004</v>
      </c>
      <c r="R691">
        <f t="shared" si="81"/>
        <v>343.14732142857144</v>
      </c>
      <c r="S691" t="str">
        <f t="shared" si="84"/>
        <v>technology</v>
      </c>
      <c r="T691" t="str">
        <f t="shared" si="85"/>
        <v>wearables</v>
      </c>
      <c r="U691" t="str">
        <f t="shared" si="86"/>
        <v>November</v>
      </c>
      <c r="V691" t="str">
        <f t="shared" si="87"/>
        <v>2016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82"/>
        <v>42579.634733796294</v>
      </c>
      <c r="L692" s="13">
        <f t="shared" si="83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80"/>
        <v>0.1234</v>
      </c>
      <c r="R692">
        <f t="shared" si="81"/>
        <v>72.588235294117652</v>
      </c>
      <c r="S692" t="str">
        <f t="shared" si="84"/>
        <v>technology</v>
      </c>
      <c r="T692" t="str">
        <f t="shared" si="85"/>
        <v>wearables</v>
      </c>
      <c r="U692" t="str">
        <f t="shared" si="86"/>
        <v>July</v>
      </c>
      <c r="V692" t="str">
        <f t="shared" si="87"/>
        <v>2016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82"/>
        <v>42158.028310185182</v>
      </c>
      <c r="L693" s="13">
        <f t="shared" si="8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80"/>
        <v>5.1999999999999998E-3</v>
      </c>
      <c r="R693">
        <f t="shared" si="81"/>
        <v>26</v>
      </c>
      <c r="S693" t="str">
        <f t="shared" si="84"/>
        <v>technology</v>
      </c>
      <c r="T693" t="str">
        <f t="shared" si="85"/>
        <v>wearables</v>
      </c>
      <c r="U693" t="str">
        <f t="shared" si="86"/>
        <v>June</v>
      </c>
      <c r="V693" t="str">
        <f t="shared" si="87"/>
        <v>2015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82"/>
        <v>42696.37572916667</v>
      </c>
      <c r="L694" s="13">
        <f t="shared" si="8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80"/>
        <v>6.5299999999999997E-2</v>
      </c>
      <c r="R694">
        <f t="shared" si="81"/>
        <v>6.4975124378109452</v>
      </c>
      <c r="S694" t="str">
        <f t="shared" si="84"/>
        <v>technology</v>
      </c>
      <c r="T694" t="str">
        <f t="shared" si="85"/>
        <v>wearables</v>
      </c>
      <c r="U694" t="str">
        <f t="shared" si="86"/>
        <v>November</v>
      </c>
      <c r="V694" t="str">
        <f t="shared" si="87"/>
        <v>2016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82"/>
        <v>42094.808182870373</v>
      </c>
      <c r="L695" s="13">
        <f t="shared" si="8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80"/>
        <v>0.35338000000000003</v>
      </c>
      <c r="R695">
        <f t="shared" si="81"/>
        <v>119.38513513513513</v>
      </c>
      <c r="S695" t="str">
        <f t="shared" si="84"/>
        <v>technology</v>
      </c>
      <c r="T695" t="str">
        <f t="shared" si="85"/>
        <v>wearables</v>
      </c>
      <c r="U695" t="str">
        <f t="shared" si="86"/>
        <v>March</v>
      </c>
      <c r="V695" t="str">
        <f t="shared" si="87"/>
        <v>2015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82"/>
        <v>42737.663877314815</v>
      </c>
      <c r="L696" s="13">
        <f t="shared" si="8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80"/>
        <v>3.933333333333333E-3</v>
      </c>
      <c r="R696">
        <f t="shared" si="81"/>
        <v>84.285714285714292</v>
      </c>
      <c r="S696" t="str">
        <f t="shared" si="84"/>
        <v>technology</v>
      </c>
      <c r="T696" t="str">
        <f t="shared" si="85"/>
        <v>wearables</v>
      </c>
      <c r="U696" t="str">
        <f t="shared" si="86"/>
        <v>January</v>
      </c>
      <c r="V696" t="str">
        <f t="shared" si="87"/>
        <v>2017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82"/>
        <v>41913.521064814813</v>
      </c>
      <c r="L697" s="13">
        <f t="shared" si="8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80"/>
        <v>1.06E-2</v>
      </c>
      <c r="R697">
        <f t="shared" si="81"/>
        <v>90.857142857142861</v>
      </c>
      <c r="S697" t="str">
        <f t="shared" si="84"/>
        <v>technology</v>
      </c>
      <c r="T697" t="str">
        <f t="shared" si="85"/>
        <v>wearables</v>
      </c>
      <c r="U697" t="str">
        <f t="shared" si="86"/>
        <v>October</v>
      </c>
      <c r="V697" t="str">
        <f t="shared" si="87"/>
        <v>2014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82"/>
        <v>41815.927106481482</v>
      </c>
      <c r="L698" s="13">
        <f t="shared" si="8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80"/>
        <v>5.7142857142857145E-6</v>
      </c>
      <c r="R698">
        <f t="shared" si="81"/>
        <v>1</v>
      </c>
      <c r="S698" t="str">
        <f t="shared" si="84"/>
        <v>technology</v>
      </c>
      <c r="T698" t="str">
        <f t="shared" si="85"/>
        <v>wearables</v>
      </c>
      <c r="U698" t="str">
        <f t="shared" si="86"/>
        <v>June</v>
      </c>
      <c r="V698" t="str">
        <f t="shared" si="87"/>
        <v>2014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82"/>
        <v>42388.523020833338</v>
      </c>
      <c r="L699" s="13">
        <f t="shared" si="8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80"/>
        <v>0.46379999999999999</v>
      </c>
      <c r="R699">
        <f t="shared" si="81"/>
        <v>20.342105263157894</v>
      </c>
      <c r="S699" t="str">
        <f t="shared" si="84"/>
        <v>technology</v>
      </c>
      <c r="T699" t="str">
        <f t="shared" si="85"/>
        <v>wearables</v>
      </c>
      <c r="U699" t="str">
        <f t="shared" si="86"/>
        <v>January</v>
      </c>
      <c r="V699" t="str">
        <f t="shared" si="87"/>
        <v>2016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82"/>
        <v>41866.931076388886</v>
      </c>
      <c r="L700" s="13">
        <f t="shared" si="8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80"/>
        <v>0.15390000000000001</v>
      </c>
      <c r="R700">
        <f t="shared" si="81"/>
        <v>530.68965517241384</v>
      </c>
      <c r="S700" t="str">
        <f t="shared" si="84"/>
        <v>technology</v>
      </c>
      <c r="T700" t="str">
        <f t="shared" si="85"/>
        <v>wearables</v>
      </c>
      <c r="U700" t="str">
        <f t="shared" si="86"/>
        <v>August</v>
      </c>
      <c r="V700" t="str">
        <f t="shared" si="87"/>
        <v>2014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82"/>
        <v>41563.485509259262</v>
      </c>
      <c r="L701" s="13">
        <f t="shared" si="8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80"/>
        <v>0.824221076923077</v>
      </c>
      <c r="R701">
        <f t="shared" si="81"/>
        <v>120.39184269662923</v>
      </c>
      <c r="S701" t="str">
        <f t="shared" si="84"/>
        <v>technology</v>
      </c>
      <c r="T701" t="str">
        <f t="shared" si="85"/>
        <v>wearables</v>
      </c>
      <c r="U701" t="str">
        <f t="shared" si="86"/>
        <v>October</v>
      </c>
      <c r="V701" t="str">
        <f t="shared" si="87"/>
        <v>2013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82"/>
        <v>42715.688437500001</v>
      </c>
      <c r="L702" s="13">
        <f t="shared" si="8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80"/>
        <v>2.6866666666666667E-2</v>
      </c>
      <c r="R702">
        <f t="shared" si="81"/>
        <v>13</v>
      </c>
      <c r="S702" t="str">
        <f t="shared" si="84"/>
        <v>technology</v>
      </c>
      <c r="T702" t="str">
        <f t="shared" si="85"/>
        <v>wearables</v>
      </c>
      <c r="U702" t="str">
        <f t="shared" si="86"/>
        <v>December</v>
      </c>
      <c r="V702" t="str">
        <f t="shared" si="87"/>
        <v>2017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82"/>
        <v>41813.662962962961</v>
      </c>
      <c r="L703" s="13">
        <f t="shared" si="8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80"/>
        <v>0.26600000000000001</v>
      </c>
      <c r="R703">
        <f t="shared" si="81"/>
        <v>291.33333333333331</v>
      </c>
      <c r="S703" t="str">
        <f t="shared" si="84"/>
        <v>technology</v>
      </c>
      <c r="T703" t="str">
        <f t="shared" si="85"/>
        <v>wearables</v>
      </c>
      <c r="U703" t="str">
        <f t="shared" si="86"/>
        <v>June</v>
      </c>
      <c r="V703" t="str">
        <f t="shared" si="87"/>
        <v>2014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82"/>
        <v>42668.726701388892</v>
      </c>
      <c r="L704" s="13">
        <f t="shared" si="8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8">
        <f t="shared" si="80"/>
        <v>0.30813400000000002</v>
      </c>
      <c r="R704">
        <f t="shared" si="81"/>
        <v>124.9191891891892</v>
      </c>
      <c r="S704" t="str">
        <f t="shared" si="84"/>
        <v>technology</v>
      </c>
      <c r="T704" t="str">
        <f t="shared" si="85"/>
        <v>wearables</v>
      </c>
      <c r="U704" t="str">
        <f t="shared" si="86"/>
        <v>October</v>
      </c>
      <c r="V704" t="str">
        <f t="shared" si="87"/>
        <v>2016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82"/>
        <v>42711.950798611113</v>
      </c>
      <c r="L705" s="13">
        <f t="shared" si="83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80"/>
        <v>5.5800000000000002E-2</v>
      </c>
      <c r="R705">
        <f t="shared" si="81"/>
        <v>119.57142857142857</v>
      </c>
      <c r="S705" t="str">
        <f t="shared" si="84"/>
        <v>technology</v>
      </c>
      <c r="T705" t="str">
        <f t="shared" si="85"/>
        <v>wearables</v>
      </c>
      <c r="U705" t="str">
        <f t="shared" si="86"/>
        <v>December</v>
      </c>
      <c r="V705" t="str">
        <f t="shared" si="87"/>
        <v>2017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82"/>
        <v>42726.192916666667</v>
      </c>
      <c r="L706" s="13">
        <f t="shared" si="8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88">E706/D706</f>
        <v>8.7454545454545458E-3</v>
      </c>
      <c r="R706">
        <f t="shared" ref="R706:R769" si="89">E706/N706</f>
        <v>120.25</v>
      </c>
      <c r="S706" t="str">
        <f t="shared" si="84"/>
        <v>technology</v>
      </c>
      <c r="T706" t="str">
        <f t="shared" si="85"/>
        <v>wearables</v>
      </c>
      <c r="U706" t="str">
        <f t="shared" si="86"/>
        <v>December</v>
      </c>
      <c r="V706" t="str">
        <f t="shared" si="87"/>
        <v>2017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90">(((J707/60)/60)/24)+DATE(1970,1,1)</f>
        <v>42726.491643518515</v>
      </c>
      <c r="L707" s="13">
        <f t="shared" ref="L707:L770" si="91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88"/>
        <v>9.7699999999999992E-3</v>
      </c>
      <c r="R707">
        <f t="shared" si="89"/>
        <v>195.4</v>
      </c>
      <c r="S707" t="str">
        <f t="shared" ref="S707:S770" si="92">LEFT(P707,FIND("/",P707)-1)</f>
        <v>technology</v>
      </c>
      <c r="T707" t="str">
        <f t="shared" ref="T707:T770" si="93">RIGHT(P707,LEN(P707)-FIND("/",P707))</f>
        <v>wearables</v>
      </c>
      <c r="U707" t="str">
        <f t="shared" ref="U707:U770" si="94">TEXT(K707,"mmmm")</f>
        <v>December</v>
      </c>
      <c r="V707" t="str">
        <f t="shared" ref="V707:V770" si="95">TEXT(L707,"YYYY")</f>
        <v>2017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90"/>
        <v>42676.995173611111</v>
      </c>
      <c r="L708" s="13">
        <f t="shared" si="91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88"/>
        <v>0</v>
      </c>
      <c r="R708" t="e">
        <f t="shared" si="89"/>
        <v>#DIV/0!</v>
      </c>
      <c r="S708" t="str">
        <f t="shared" si="92"/>
        <v>technology</v>
      </c>
      <c r="T708" t="str">
        <f t="shared" si="93"/>
        <v>wearables</v>
      </c>
      <c r="U708" t="str">
        <f t="shared" si="94"/>
        <v>November</v>
      </c>
      <c r="V708" t="str">
        <f t="shared" si="95"/>
        <v>2016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90"/>
        <v>42696.663506944446</v>
      </c>
      <c r="L709" s="13">
        <f t="shared" si="91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88"/>
        <v>0.78927352941176465</v>
      </c>
      <c r="R709">
        <f t="shared" si="89"/>
        <v>117.69868421052631</v>
      </c>
      <c r="S709" t="str">
        <f t="shared" si="92"/>
        <v>technology</v>
      </c>
      <c r="T709" t="str">
        <f t="shared" si="93"/>
        <v>wearables</v>
      </c>
      <c r="U709" t="str">
        <f t="shared" si="94"/>
        <v>November</v>
      </c>
      <c r="V709" t="str">
        <f t="shared" si="95"/>
        <v>2017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90"/>
        <v>41835.581018518518</v>
      </c>
      <c r="L710" s="13">
        <f t="shared" si="91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88"/>
        <v>0.22092500000000001</v>
      </c>
      <c r="R710">
        <f t="shared" si="89"/>
        <v>23.948509485094849</v>
      </c>
      <c r="S710" t="str">
        <f t="shared" si="92"/>
        <v>technology</v>
      </c>
      <c r="T710" t="str">
        <f t="shared" si="93"/>
        <v>wearables</v>
      </c>
      <c r="U710" t="str">
        <f t="shared" si="94"/>
        <v>July</v>
      </c>
      <c r="V710" t="str">
        <f t="shared" si="95"/>
        <v>2014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90"/>
        <v>41948.041192129633</v>
      </c>
      <c r="L711" s="13">
        <f t="shared" si="91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88"/>
        <v>4.0666666666666663E-3</v>
      </c>
      <c r="R711">
        <f t="shared" si="89"/>
        <v>30.5</v>
      </c>
      <c r="S711" t="str">
        <f t="shared" si="92"/>
        <v>technology</v>
      </c>
      <c r="T711" t="str">
        <f t="shared" si="93"/>
        <v>wearables</v>
      </c>
      <c r="U711" t="str">
        <f t="shared" si="94"/>
        <v>November</v>
      </c>
      <c r="V711" t="str">
        <f t="shared" si="95"/>
        <v>2014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90"/>
        <v>41837.984976851854</v>
      </c>
      <c r="L712" s="13">
        <f t="shared" si="91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88"/>
        <v>0</v>
      </c>
      <c r="R712" t="e">
        <f t="shared" si="89"/>
        <v>#DIV/0!</v>
      </c>
      <c r="S712" t="str">
        <f t="shared" si="92"/>
        <v>technology</v>
      </c>
      <c r="T712" t="str">
        <f t="shared" si="93"/>
        <v>wearables</v>
      </c>
      <c r="U712" t="str">
        <f t="shared" si="94"/>
        <v>July</v>
      </c>
      <c r="V712" t="str">
        <f t="shared" si="95"/>
        <v>2014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90"/>
        <v>42678.459120370375</v>
      </c>
      <c r="L713" s="13">
        <f t="shared" si="91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88"/>
        <v>0.33790999999999999</v>
      </c>
      <c r="R713">
        <f t="shared" si="89"/>
        <v>99.973372781065095</v>
      </c>
      <c r="S713" t="str">
        <f t="shared" si="92"/>
        <v>technology</v>
      </c>
      <c r="T713" t="str">
        <f t="shared" si="93"/>
        <v>wearables</v>
      </c>
      <c r="U713" t="str">
        <f t="shared" si="94"/>
        <v>November</v>
      </c>
      <c r="V713" t="str">
        <f t="shared" si="95"/>
        <v>2016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90"/>
        <v>42384.680925925932</v>
      </c>
      <c r="L714" s="13">
        <f t="shared" si="91"/>
        <v>42414.680925925932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88"/>
        <v>2.1649484536082476E-3</v>
      </c>
      <c r="R714">
        <f t="shared" si="89"/>
        <v>26.25</v>
      </c>
      <c r="S714" t="str">
        <f t="shared" si="92"/>
        <v>technology</v>
      </c>
      <c r="T714" t="str">
        <f t="shared" si="93"/>
        <v>wearables</v>
      </c>
      <c r="U714" t="str">
        <f t="shared" si="94"/>
        <v>January</v>
      </c>
      <c r="V714" t="str">
        <f t="shared" si="95"/>
        <v>2016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90"/>
        <v>42496.529305555552</v>
      </c>
      <c r="L715" s="13">
        <f t="shared" si="91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88"/>
        <v>7.9600000000000001E-3</v>
      </c>
      <c r="R715">
        <f t="shared" si="89"/>
        <v>199</v>
      </c>
      <c r="S715" t="str">
        <f t="shared" si="92"/>
        <v>technology</v>
      </c>
      <c r="T715" t="str">
        <f t="shared" si="93"/>
        <v>wearables</v>
      </c>
      <c r="U715" t="str">
        <f t="shared" si="94"/>
        <v>May</v>
      </c>
      <c r="V715" t="str">
        <f t="shared" si="95"/>
        <v>2016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90"/>
        <v>42734.787986111114</v>
      </c>
      <c r="L716" s="13">
        <f t="shared" si="91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88"/>
        <v>0.14993333333333334</v>
      </c>
      <c r="R716">
        <f t="shared" si="89"/>
        <v>80.321428571428569</v>
      </c>
      <c r="S716" t="str">
        <f t="shared" si="92"/>
        <v>technology</v>
      </c>
      <c r="T716" t="str">
        <f t="shared" si="93"/>
        <v>wearables</v>
      </c>
      <c r="U716" t="str">
        <f t="shared" si="94"/>
        <v>December</v>
      </c>
      <c r="V716" t="str">
        <f t="shared" si="95"/>
        <v>2017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90"/>
        <v>42273.090740740736</v>
      </c>
      <c r="L717" s="13">
        <f t="shared" si="91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88"/>
        <v>5.0509090909090906E-2</v>
      </c>
      <c r="R717">
        <f t="shared" si="89"/>
        <v>115.75</v>
      </c>
      <c r="S717" t="str">
        <f t="shared" si="92"/>
        <v>technology</v>
      </c>
      <c r="T717" t="str">
        <f t="shared" si="93"/>
        <v>wearables</v>
      </c>
      <c r="U717" t="str">
        <f t="shared" si="94"/>
        <v>September</v>
      </c>
      <c r="V717" t="str">
        <f t="shared" si="95"/>
        <v>2015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90"/>
        <v>41940.658645833333</v>
      </c>
      <c r="L718" s="13">
        <f t="shared" si="91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88"/>
        <v>0.10214285714285715</v>
      </c>
      <c r="R718">
        <f t="shared" si="89"/>
        <v>44.6875</v>
      </c>
      <c r="S718" t="str">
        <f t="shared" si="92"/>
        <v>technology</v>
      </c>
      <c r="T718" t="str">
        <f t="shared" si="93"/>
        <v>wearables</v>
      </c>
      <c r="U718" t="str">
        <f t="shared" si="94"/>
        <v>October</v>
      </c>
      <c r="V718" t="str">
        <f t="shared" si="95"/>
        <v>2014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90"/>
        <v>41857.854189814818</v>
      </c>
      <c r="L719" s="13">
        <f t="shared" si="91"/>
        <v>41887.854189814818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88"/>
        <v>3.0500000000000002E-3</v>
      </c>
      <c r="R719">
        <f t="shared" si="89"/>
        <v>76.25</v>
      </c>
      <c r="S719" t="str">
        <f t="shared" si="92"/>
        <v>technology</v>
      </c>
      <c r="T719" t="str">
        <f t="shared" si="93"/>
        <v>wearables</v>
      </c>
      <c r="U719" t="str">
        <f t="shared" si="94"/>
        <v>August</v>
      </c>
      <c r="V719" t="str">
        <f t="shared" si="95"/>
        <v>2014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90"/>
        <v>42752.845451388886</v>
      </c>
      <c r="L720" s="13">
        <f t="shared" si="91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88"/>
        <v>7.4999999999999997E-3</v>
      </c>
      <c r="R720">
        <f t="shared" si="89"/>
        <v>22.5</v>
      </c>
      <c r="S720" t="str">
        <f t="shared" si="92"/>
        <v>technology</v>
      </c>
      <c r="T720" t="str">
        <f t="shared" si="93"/>
        <v>wearables</v>
      </c>
      <c r="U720" t="str">
        <f t="shared" si="94"/>
        <v>January</v>
      </c>
      <c r="V720" t="str">
        <f t="shared" si="95"/>
        <v>2017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90"/>
        <v>42409.040231481486</v>
      </c>
      <c r="L721" s="13">
        <f t="shared" si="91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88"/>
        <v>1.2933333333333333E-2</v>
      </c>
      <c r="R721">
        <f t="shared" si="89"/>
        <v>19.399999999999999</v>
      </c>
      <c r="S721" t="str">
        <f t="shared" si="92"/>
        <v>technology</v>
      </c>
      <c r="T721" t="str">
        <f t="shared" si="93"/>
        <v>wearables</v>
      </c>
      <c r="U721" t="str">
        <f t="shared" si="94"/>
        <v>February</v>
      </c>
      <c r="V721" t="str">
        <f t="shared" si="95"/>
        <v>2016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90"/>
        <v>40909.649201388893</v>
      </c>
      <c r="L722" s="13">
        <f t="shared" si="91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88"/>
        <v>1.4394736842105262</v>
      </c>
      <c r="R722">
        <f t="shared" si="89"/>
        <v>66.707317073170728</v>
      </c>
      <c r="S722" t="str">
        <f t="shared" si="92"/>
        <v>publishing</v>
      </c>
      <c r="T722" t="str">
        <f t="shared" si="93"/>
        <v>nonfiction</v>
      </c>
      <c r="U722" t="str">
        <f t="shared" si="94"/>
        <v>January</v>
      </c>
      <c r="V722" t="str">
        <f t="shared" si="95"/>
        <v>2012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90"/>
        <v>41807.571840277778</v>
      </c>
      <c r="L723" s="13">
        <f t="shared" si="91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88"/>
        <v>1.2210975609756098</v>
      </c>
      <c r="R723">
        <f t="shared" si="89"/>
        <v>84.142857142857139</v>
      </c>
      <c r="S723" t="str">
        <f t="shared" si="92"/>
        <v>publishing</v>
      </c>
      <c r="T723" t="str">
        <f t="shared" si="93"/>
        <v>nonfiction</v>
      </c>
      <c r="U723" t="str">
        <f t="shared" si="94"/>
        <v>June</v>
      </c>
      <c r="V723" t="str">
        <f t="shared" si="95"/>
        <v>2014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90"/>
        <v>40977.805300925924</v>
      </c>
      <c r="L724" s="13">
        <f t="shared" si="91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88"/>
        <v>1.3202400000000001</v>
      </c>
      <c r="R724">
        <f t="shared" si="89"/>
        <v>215.72549019607843</v>
      </c>
      <c r="S724" t="str">
        <f t="shared" si="92"/>
        <v>publishing</v>
      </c>
      <c r="T724" t="str">
        <f t="shared" si="93"/>
        <v>nonfiction</v>
      </c>
      <c r="U724" t="str">
        <f t="shared" si="94"/>
        <v>March</v>
      </c>
      <c r="V724" t="str">
        <f t="shared" si="95"/>
        <v>2012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90"/>
        <v>42184.816539351858</v>
      </c>
      <c r="L725" s="13">
        <f t="shared" si="91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88"/>
        <v>1.0938000000000001</v>
      </c>
      <c r="R725">
        <f t="shared" si="89"/>
        <v>54.69</v>
      </c>
      <c r="S725" t="str">
        <f t="shared" si="92"/>
        <v>publishing</v>
      </c>
      <c r="T725" t="str">
        <f t="shared" si="93"/>
        <v>nonfiction</v>
      </c>
      <c r="U725" t="str">
        <f t="shared" si="94"/>
        <v>June</v>
      </c>
      <c r="V725" t="str">
        <f t="shared" si="95"/>
        <v>2015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90"/>
        <v>40694.638460648144</v>
      </c>
      <c r="L726" s="13">
        <f t="shared" si="91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88"/>
        <v>1.0547157142857144</v>
      </c>
      <c r="R726">
        <f t="shared" si="89"/>
        <v>51.62944055944056</v>
      </c>
      <c r="S726" t="str">
        <f t="shared" si="92"/>
        <v>publishing</v>
      </c>
      <c r="T726" t="str">
        <f t="shared" si="93"/>
        <v>nonfiction</v>
      </c>
      <c r="U726" t="str">
        <f t="shared" si="94"/>
        <v>May</v>
      </c>
      <c r="V726" t="str">
        <f t="shared" si="95"/>
        <v>2011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90"/>
        <v>42321.626296296294</v>
      </c>
      <c r="L727" s="13">
        <f t="shared" si="91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88"/>
        <v>1.0035000000000001</v>
      </c>
      <c r="R727">
        <f t="shared" si="89"/>
        <v>143.35714285714286</v>
      </c>
      <c r="S727" t="str">
        <f t="shared" si="92"/>
        <v>publishing</v>
      </c>
      <c r="T727" t="str">
        <f t="shared" si="93"/>
        <v>nonfiction</v>
      </c>
      <c r="U727" t="str">
        <f t="shared" si="94"/>
        <v>November</v>
      </c>
      <c r="V727" t="str">
        <f t="shared" si="95"/>
        <v>2015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90"/>
        <v>41346.042673611111</v>
      </c>
      <c r="L728" s="13">
        <f t="shared" si="91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88"/>
        <v>1.014</v>
      </c>
      <c r="R728">
        <f t="shared" si="89"/>
        <v>72.428571428571431</v>
      </c>
      <c r="S728" t="str">
        <f t="shared" si="92"/>
        <v>publishing</v>
      </c>
      <c r="T728" t="str">
        <f t="shared" si="93"/>
        <v>nonfiction</v>
      </c>
      <c r="U728" t="str">
        <f t="shared" si="94"/>
        <v>March</v>
      </c>
      <c r="V728" t="str">
        <f t="shared" si="95"/>
        <v>2013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90"/>
        <v>41247.020243055551</v>
      </c>
      <c r="L729" s="13">
        <f t="shared" si="91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88"/>
        <v>1.5551428571428572</v>
      </c>
      <c r="R729">
        <f t="shared" si="89"/>
        <v>36.530201342281877</v>
      </c>
      <c r="S729" t="str">
        <f t="shared" si="92"/>
        <v>publishing</v>
      </c>
      <c r="T729" t="str">
        <f t="shared" si="93"/>
        <v>nonfiction</v>
      </c>
      <c r="U729" t="str">
        <f t="shared" si="94"/>
        <v>December</v>
      </c>
      <c r="V729" t="str">
        <f t="shared" si="95"/>
        <v>2013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90"/>
        <v>40731.837465277778</v>
      </c>
      <c r="L730" s="13">
        <f t="shared" si="91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88"/>
        <v>1.05566</v>
      </c>
      <c r="R730">
        <f t="shared" si="89"/>
        <v>60.903461538461535</v>
      </c>
      <c r="S730" t="str">
        <f t="shared" si="92"/>
        <v>publishing</v>
      </c>
      <c r="T730" t="str">
        <f t="shared" si="93"/>
        <v>nonfiction</v>
      </c>
      <c r="U730" t="str">
        <f t="shared" si="94"/>
        <v>July</v>
      </c>
      <c r="V730" t="str">
        <f t="shared" si="95"/>
        <v>2011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90"/>
        <v>41111.185891203706</v>
      </c>
      <c r="L731" s="13">
        <f t="shared" si="91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88"/>
        <v>1.3065</v>
      </c>
      <c r="R731">
        <f t="shared" si="89"/>
        <v>43.55</v>
      </c>
      <c r="S731" t="str">
        <f t="shared" si="92"/>
        <v>publishing</v>
      </c>
      <c r="T731" t="str">
        <f t="shared" si="93"/>
        <v>nonfiction</v>
      </c>
      <c r="U731" t="str">
        <f t="shared" si="94"/>
        <v>July</v>
      </c>
      <c r="V731" t="str">
        <f t="shared" si="95"/>
        <v>2012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90"/>
        <v>40854.745266203703</v>
      </c>
      <c r="L732" s="13">
        <f t="shared" si="91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88"/>
        <v>1.3219000000000001</v>
      </c>
      <c r="R732">
        <f t="shared" si="89"/>
        <v>99.766037735849054</v>
      </c>
      <c r="S732" t="str">
        <f t="shared" si="92"/>
        <v>publishing</v>
      </c>
      <c r="T732" t="str">
        <f t="shared" si="93"/>
        <v>nonfiction</v>
      </c>
      <c r="U732" t="str">
        <f t="shared" si="94"/>
        <v>November</v>
      </c>
      <c r="V732" t="str">
        <f t="shared" si="95"/>
        <v>2011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90"/>
        <v>40879.795682870368</v>
      </c>
      <c r="L733" s="13">
        <f t="shared" si="91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88"/>
        <v>1.26</v>
      </c>
      <c r="R733">
        <f t="shared" si="89"/>
        <v>88.732394366197184</v>
      </c>
      <c r="S733" t="str">
        <f t="shared" si="92"/>
        <v>publishing</v>
      </c>
      <c r="T733" t="str">
        <f t="shared" si="93"/>
        <v>nonfiction</v>
      </c>
      <c r="U733" t="str">
        <f t="shared" si="94"/>
        <v>December</v>
      </c>
      <c r="V733" t="str">
        <f t="shared" si="95"/>
        <v>2012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90"/>
        <v>41486.424317129626</v>
      </c>
      <c r="L734" s="13">
        <f t="shared" si="91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88"/>
        <v>1.6</v>
      </c>
      <c r="R734">
        <f t="shared" si="89"/>
        <v>4.9230769230769234</v>
      </c>
      <c r="S734" t="str">
        <f t="shared" si="92"/>
        <v>publishing</v>
      </c>
      <c r="T734" t="str">
        <f t="shared" si="93"/>
        <v>nonfiction</v>
      </c>
      <c r="U734" t="str">
        <f t="shared" si="94"/>
        <v>July</v>
      </c>
      <c r="V734" t="str">
        <f t="shared" si="95"/>
        <v>2013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90"/>
        <v>41598.420046296298</v>
      </c>
      <c r="L735" s="13">
        <f t="shared" si="91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88"/>
        <v>1.2048000000000001</v>
      </c>
      <c r="R735">
        <f t="shared" si="89"/>
        <v>17.822485207100591</v>
      </c>
      <c r="S735" t="str">
        <f t="shared" si="92"/>
        <v>publishing</v>
      </c>
      <c r="T735" t="str">
        <f t="shared" si="93"/>
        <v>nonfiction</v>
      </c>
      <c r="U735" t="str">
        <f t="shared" si="94"/>
        <v>November</v>
      </c>
      <c r="V735" t="str">
        <f t="shared" si="95"/>
        <v>2013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90"/>
        <v>42102.164583333331</v>
      </c>
      <c r="L736" s="13">
        <f t="shared" si="91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88"/>
        <v>1.2552941176470589</v>
      </c>
      <c r="R736">
        <f t="shared" si="89"/>
        <v>187.19298245614036</v>
      </c>
      <c r="S736" t="str">
        <f t="shared" si="92"/>
        <v>publishing</v>
      </c>
      <c r="T736" t="str">
        <f t="shared" si="93"/>
        <v>nonfiction</v>
      </c>
      <c r="U736" t="str">
        <f t="shared" si="94"/>
        <v>April</v>
      </c>
      <c r="V736" t="str">
        <f t="shared" si="95"/>
        <v>2015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90"/>
        <v>41946.029467592591</v>
      </c>
      <c r="L737" s="13">
        <f t="shared" si="91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88"/>
        <v>1.1440638297872341</v>
      </c>
      <c r="R737">
        <f t="shared" si="89"/>
        <v>234.80786026200875</v>
      </c>
      <c r="S737" t="str">
        <f t="shared" si="92"/>
        <v>publishing</v>
      </c>
      <c r="T737" t="str">
        <f t="shared" si="93"/>
        <v>nonfiction</v>
      </c>
      <c r="U737" t="str">
        <f t="shared" si="94"/>
        <v>November</v>
      </c>
      <c r="V737" t="str">
        <f t="shared" si="95"/>
        <v>2014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90"/>
        <v>41579.734259259261</v>
      </c>
      <c r="L738" s="13">
        <f t="shared" si="91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88"/>
        <v>3.151388888888889</v>
      </c>
      <c r="R738">
        <f t="shared" si="89"/>
        <v>105.04629629629629</v>
      </c>
      <c r="S738" t="str">
        <f t="shared" si="92"/>
        <v>publishing</v>
      </c>
      <c r="T738" t="str">
        <f t="shared" si="93"/>
        <v>nonfiction</v>
      </c>
      <c r="U738" t="str">
        <f t="shared" si="94"/>
        <v>November</v>
      </c>
      <c r="V738" t="str">
        <f t="shared" si="95"/>
        <v>2013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90"/>
        <v>41667.275312500002</v>
      </c>
      <c r="L739" s="13">
        <f t="shared" si="91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88"/>
        <v>1.224</v>
      </c>
      <c r="R739">
        <f t="shared" si="89"/>
        <v>56.666666666666664</v>
      </c>
      <c r="S739" t="str">
        <f t="shared" si="92"/>
        <v>publishing</v>
      </c>
      <c r="T739" t="str">
        <f t="shared" si="93"/>
        <v>nonfiction</v>
      </c>
      <c r="U739" t="str">
        <f t="shared" si="94"/>
        <v>January</v>
      </c>
      <c r="V739" t="str">
        <f t="shared" si="95"/>
        <v>2014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90"/>
        <v>41943.604097222218</v>
      </c>
      <c r="L740" s="13">
        <f t="shared" si="91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88"/>
        <v>1.0673333333333332</v>
      </c>
      <c r="R740">
        <f t="shared" si="89"/>
        <v>39.048780487804876</v>
      </c>
      <c r="S740" t="str">
        <f t="shared" si="92"/>
        <v>publishing</v>
      </c>
      <c r="T740" t="str">
        <f t="shared" si="93"/>
        <v>nonfiction</v>
      </c>
      <c r="U740" t="str">
        <f t="shared" si="94"/>
        <v>October</v>
      </c>
      <c r="V740" t="str">
        <f t="shared" si="95"/>
        <v>2014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90"/>
        <v>41829.502650462964</v>
      </c>
      <c r="L741" s="13">
        <f t="shared" si="91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88"/>
        <v>1.5833333333333333</v>
      </c>
      <c r="R741">
        <f t="shared" si="89"/>
        <v>68.345323741007192</v>
      </c>
      <c r="S741" t="str">
        <f t="shared" si="92"/>
        <v>publishing</v>
      </c>
      <c r="T741" t="str">
        <f t="shared" si="93"/>
        <v>nonfiction</v>
      </c>
      <c r="U741" t="str">
        <f t="shared" si="94"/>
        <v>July</v>
      </c>
      <c r="V741" t="str">
        <f t="shared" si="95"/>
        <v>2014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90"/>
        <v>42162.146782407406</v>
      </c>
      <c r="L742" s="13">
        <f t="shared" si="91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88"/>
        <v>1.0740000000000001</v>
      </c>
      <c r="R742">
        <f t="shared" si="89"/>
        <v>169.57894736842104</v>
      </c>
      <c r="S742" t="str">
        <f t="shared" si="92"/>
        <v>publishing</v>
      </c>
      <c r="T742" t="str">
        <f t="shared" si="93"/>
        <v>nonfiction</v>
      </c>
      <c r="U742" t="str">
        <f t="shared" si="94"/>
        <v>June</v>
      </c>
      <c r="V742" t="str">
        <f t="shared" si="95"/>
        <v>2015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90"/>
        <v>41401.648217592592</v>
      </c>
      <c r="L743" s="13">
        <f t="shared" si="91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88"/>
        <v>1.0226</v>
      </c>
      <c r="R743">
        <f t="shared" si="89"/>
        <v>141.42340425531913</v>
      </c>
      <c r="S743" t="str">
        <f t="shared" si="92"/>
        <v>publishing</v>
      </c>
      <c r="T743" t="str">
        <f t="shared" si="93"/>
        <v>nonfiction</v>
      </c>
      <c r="U743" t="str">
        <f t="shared" si="94"/>
        <v>May</v>
      </c>
      <c r="V743" t="str">
        <f t="shared" si="95"/>
        <v>2013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90"/>
        <v>41689.917962962965</v>
      </c>
      <c r="L744" s="13">
        <f t="shared" si="91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88"/>
        <v>1.1071428571428572</v>
      </c>
      <c r="R744">
        <f t="shared" si="89"/>
        <v>67.391304347826093</v>
      </c>
      <c r="S744" t="str">
        <f t="shared" si="92"/>
        <v>publishing</v>
      </c>
      <c r="T744" t="str">
        <f t="shared" si="93"/>
        <v>nonfiction</v>
      </c>
      <c r="U744" t="str">
        <f t="shared" si="94"/>
        <v>February</v>
      </c>
      <c r="V744" t="str">
        <f t="shared" si="95"/>
        <v>2014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90"/>
        <v>40990.709317129629</v>
      </c>
      <c r="L745" s="13">
        <f t="shared" si="91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88"/>
        <v>1.48</v>
      </c>
      <c r="R745">
        <f t="shared" si="89"/>
        <v>54.266666666666666</v>
      </c>
      <c r="S745" t="str">
        <f t="shared" si="92"/>
        <v>publishing</v>
      </c>
      <c r="T745" t="str">
        <f t="shared" si="93"/>
        <v>nonfiction</v>
      </c>
      <c r="U745" t="str">
        <f t="shared" si="94"/>
        <v>March</v>
      </c>
      <c r="V745" t="str">
        <f t="shared" si="95"/>
        <v>2012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90"/>
        <v>41226.95721064815</v>
      </c>
      <c r="L746" s="13">
        <f t="shared" si="91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88"/>
        <v>1.0232000000000001</v>
      </c>
      <c r="R746">
        <f t="shared" si="89"/>
        <v>82.516129032258064</v>
      </c>
      <c r="S746" t="str">
        <f t="shared" si="92"/>
        <v>publishing</v>
      </c>
      <c r="T746" t="str">
        <f t="shared" si="93"/>
        <v>nonfiction</v>
      </c>
      <c r="U746" t="str">
        <f t="shared" si="94"/>
        <v>November</v>
      </c>
      <c r="V746" t="str">
        <f t="shared" si="95"/>
        <v>2012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90"/>
        <v>41367.572280092594</v>
      </c>
      <c r="L747" s="13">
        <f t="shared" si="91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88"/>
        <v>1.7909909909909909</v>
      </c>
      <c r="R747">
        <f t="shared" si="89"/>
        <v>53.729729729729726</v>
      </c>
      <c r="S747" t="str">
        <f t="shared" si="92"/>
        <v>publishing</v>
      </c>
      <c r="T747" t="str">
        <f t="shared" si="93"/>
        <v>nonfiction</v>
      </c>
      <c r="U747" t="str">
        <f t="shared" si="94"/>
        <v>April</v>
      </c>
      <c r="V747" t="str">
        <f t="shared" si="95"/>
        <v>2013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90"/>
        <v>41157.042928240742</v>
      </c>
      <c r="L748" s="13">
        <f t="shared" si="91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88"/>
        <v>1.1108135252761968</v>
      </c>
      <c r="R748">
        <f t="shared" si="89"/>
        <v>34.206185567010309</v>
      </c>
      <c r="S748" t="str">
        <f t="shared" si="92"/>
        <v>publishing</v>
      </c>
      <c r="T748" t="str">
        <f t="shared" si="93"/>
        <v>nonfiction</v>
      </c>
      <c r="U748" t="str">
        <f t="shared" si="94"/>
        <v>September</v>
      </c>
      <c r="V748" t="str">
        <f t="shared" si="95"/>
        <v>2012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90"/>
        <v>41988.548831018517</v>
      </c>
      <c r="L749" s="13">
        <f t="shared" si="91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88"/>
        <v>1.0004285714285714</v>
      </c>
      <c r="R749">
        <f t="shared" si="89"/>
        <v>127.32727272727273</v>
      </c>
      <c r="S749" t="str">
        <f t="shared" si="92"/>
        <v>publishing</v>
      </c>
      <c r="T749" t="str">
        <f t="shared" si="93"/>
        <v>nonfiction</v>
      </c>
      <c r="U749" t="str">
        <f t="shared" si="94"/>
        <v>December</v>
      </c>
      <c r="V749" t="str">
        <f t="shared" si="95"/>
        <v>2015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90"/>
        <v>41831.846828703703</v>
      </c>
      <c r="L750" s="13">
        <f t="shared" si="91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88"/>
        <v>1.0024999999999999</v>
      </c>
      <c r="R750">
        <f t="shared" si="89"/>
        <v>45.56818181818182</v>
      </c>
      <c r="S750" t="str">
        <f t="shared" si="92"/>
        <v>publishing</v>
      </c>
      <c r="T750" t="str">
        <f t="shared" si="93"/>
        <v>nonfiction</v>
      </c>
      <c r="U750" t="str">
        <f t="shared" si="94"/>
        <v>July</v>
      </c>
      <c r="V750" t="str">
        <f t="shared" si="95"/>
        <v>2014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90"/>
        <v>42733.94131944445</v>
      </c>
      <c r="L751" s="13">
        <f t="shared" si="91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88"/>
        <v>1.0556000000000001</v>
      </c>
      <c r="R751">
        <f t="shared" si="89"/>
        <v>95.963636363636368</v>
      </c>
      <c r="S751" t="str">
        <f t="shared" si="92"/>
        <v>publishing</v>
      </c>
      <c r="T751" t="str">
        <f t="shared" si="93"/>
        <v>nonfiction</v>
      </c>
      <c r="U751" t="str">
        <f t="shared" si="94"/>
        <v>December</v>
      </c>
      <c r="V751" t="str">
        <f t="shared" si="95"/>
        <v>2017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90"/>
        <v>41299.878148148149</v>
      </c>
      <c r="L752" s="13">
        <f t="shared" si="91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88"/>
        <v>1.0258775877587758</v>
      </c>
      <c r="R752">
        <f t="shared" si="89"/>
        <v>77.271186440677965</v>
      </c>
      <c r="S752" t="str">
        <f t="shared" si="92"/>
        <v>publishing</v>
      </c>
      <c r="T752" t="str">
        <f t="shared" si="93"/>
        <v>nonfiction</v>
      </c>
      <c r="U752" t="str">
        <f t="shared" si="94"/>
        <v>January</v>
      </c>
      <c r="V752" t="str">
        <f t="shared" si="95"/>
        <v>2013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90"/>
        <v>40713.630497685182</v>
      </c>
      <c r="L753" s="13">
        <f t="shared" si="91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88"/>
        <v>1.1850000000000001</v>
      </c>
      <c r="R753">
        <f t="shared" si="89"/>
        <v>57.338709677419352</v>
      </c>
      <c r="S753" t="str">
        <f t="shared" si="92"/>
        <v>publishing</v>
      </c>
      <c r="T753" t="str">
        <f t="shared" si="93"/>
        <v>nonfiction</v>
      </c>
      <c r="U753" t="str">
        <f t="shared" si="94"/>
        <v>June</v>
      </c>
      <c r="V753" t="str">
        <f t="shared" si="95"/>
        <v>2011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90"/>
        <v>42639.421493055561</v>
      </c>
      <c r="L754" s="13">
        <f t="shared" si="91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88"/>
        <v>1.117</v>
      </c>
      <c r="R754">
        <f t="shared" si="89"/>
        <v>53.19047619047619</v>
      </c>
      <c r="S754" t="str">
        <f t="shared" si="92"/>
        <v>publishing</v>
      </c>
      <c r="T754" t="str">
        <f t="shared" si="93"/>
        <v>nonfiction</v>
      </c>
      <c r="U754" t="str">
        <f t="shared" si="94"/>
        <v>September</v>
      </c>
      <c r="V754" t="str">
        <f t="shared" si="95"/>
        <v>2016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90"/>
        <v>42019.590173611112</v>
      </c>
      <c r="L755" s="13">
        <f t="shared" si="91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88"/>
        <v>1.28</v>
      </c>
      <c r="R755">
        <f t="shared" si="89"/>
        <v>492.30769230769232</v>
      </c>
      <c r="S755" t="str">
        <f t="shared" si="92"/>
        <v>publishing</v>
      </c>
      <c r="T755" t="str">
        <f t="shared" si="93"/>
        <v>nonfiction</v>
      </c>
      <c r="U755" t="str">
        <f t="shared" si="94"/>
        <v>January</v>
      </c>
      <c r="V755" t="str">
        <f t="shared" si="95"/>
        <v>2015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90"/>
        <v>41249.749085648145</v>
      </c>
      <c r="L756" s="13">
        <f t="shared" si="91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88"/>
        <v>1.0375000000000001</v>
      </c>
      <c r="R756">
        <f t="shared" si="89"/>
        <v>42.346938775510203</v>
      </c>
      <c r="S756" t="str">
        <f t="shared" si="92"/>
        <v>publishing</v>
      </c>
      <c r="T756" t="str">
        <f t="shared" si="93"/>
        <v>nonfiction</v>
      </c>
      <c r="U756" t="str">
        <f t="shared" si="94"/>
        <v>December</v>
      </c>
      <c r="V756" t="str">
        <f t="shared" si="95"/>
        <v>2013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90"/>
        <v>41383.605057870373</v>
      </c>
      <c r="L757" s="13">
        <f t="shared" si="91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88"/>
        <v>1.0190760000000001</v>
      </c>
      <c r="R757">
        <f t="shared" si="89"/>
        <v>37.466029411764708</v>
      </c>
      <c r="S757" t="str">
        <f t="shared" si="92"/>
        <v>publishing</v>
      </c>
      <c r="T757" t="str">
        <f t="shared" si="93"/>
        <v>nonfiction</v>
      </c>
      <c r="U757" t="str">
        <f t="shared" si="94"/>
        <v>April</v>
      </c>
      <c r="V757" t="str">
        <f t="shared" si="95"/>
        <v>2013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90"/>
        <v>40590.766886574071</v>
      </c>
      <c r="L758" s="13">
        <f t="shared" si="91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88"/>
        <v>1.177142857142857</v>
      </c>
      <c r="R758">
        <f t="shared" si="89"/>
        <v>37.454545454545453</v>
      </c>
      <c r="S758" t="str">
        <f t="shared" si="92"/>
        <v>publishing</v>
      </c>
      <c r="T758" t="str">
        <f t="shared" si="93"/>
        <v>nonfiction</v>
      </c>
      <c r="U758" t="str">
        <f t="shared" si="94"/>
        <v>February</v>
      </c>
      <c r="V758" t="str">
        <f t="shared" si="95"/>
        <v>2011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90"/>
        <v>41235.054560185185</v>
      </c>
      <c r="L759" s="13">
        <f t="shared" si="91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88"/>
        <v>2.38</v>
      </c>
      <c r="R759">
        <f t="shared" si="89"/>
        <v>33.055555555555557</v>
      </c>
      <c r="S759" t="str">
        <f t="shared" si="92"/>
        <v>publishing</v>
      </c>
      <c r="T759" t="str">
        <f t="shared" si="93"/>
        <v>nonfiction</v>
      </c>
      <c r="U759" t="str">
        <f t="shared" si="94"/>
        <v>November</v>
      </c>
      <c r="V759" t="str">
        <f t="shared" si="95"/>
        <v>2012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90"/>
        <v>40429.836435185185</v>
      </c>
      <c r="L760" s="13">
        <f t="shared" si="91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88"/>
        <v>1.02</v>
      </c>
      <c r="R760">
        <f t="shared" si="89"/>
        <v>134.21052631578948</v>
      </c>
      <c r="S760" t="str">
        <f t="shared" si="92"/>
        <v>publishing</v>
      </c>
      <c r="T760" t="str">
        <f t="shared" si="93"/>
        <v>nonfiction</v>
      </c>
      <c r="U760" t="str">
        <f t="shared" si="94"/>
        <v>September</v>
      </c>
      <c r="V760" t="str">
        <f t="shared" si="95"/>
        <v>2010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90"/>
        <v>41789.330312500002</v>
      </c>
      <c r="L761" s="13">
        <f t="shared" si="91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88"/>
        <v>1.0192000000000001</v>
      </c>
      <c r="R761">
        <f t="shared" si="89"/>
        <v>51.474747474747474</v>
      </c>
      <c r="S761" t="str">
        <f t="shared" si="92"/>
        <v>publishing</v>
      </c>
      <c r="T761" t="str">
        <f t="shared" si="93"/>
        <v>nonfiction</v>
      </c>
      <c r="U761" t="str">
        <f t="shared" si="94"/>
        <v>May</v>
      </c>
      <c r="V761" t="str">
        <f t="shared" si="95"/>
        <v>2014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90"/>
        <v>42670.764039351852</v>
      </c>
      <c r="L762" s="13">
        <f t="shared" si="91"/>
        <v>42700.805706018517</v>
      </c>
      <c r="M762" t="b">
        <v>0</v>
      </c>
      <c r="N762">
        <v>0</v>
      </c>
      <c r="O762" t="b">
        <v>0</v>
      </c>
      <c r="P762" t="s">
        <v>8275</v>
      </c>
      <c r="Q762" s="8">
        <f t="shared" si="88"/>
        <v>0</v>
      </c>
      <c r="R762" t="e">
        <f t="shared" si="89"/>
        <v>#DIV/0!</v>
      </c>
      <c r="S762" t="str">
        <f t="shared" si="92"/>
        <v>publishing</v>
      </c>
      <c r="T762" t="str">
        <f t="shared" si="93"/>
        <v>fiction</v>
      </c>
      <c r="U762" t="str">
        <f t="shared" si="94"/>
        <v>October</v>
      </c>
      <c r="V762" t="str">
        <f t="shared" si="95"/>
        <v>2016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90"/>
        <v>41642.751458333332</v>
      </c>
      <c r="L763" s="13">
        <f t="shared" si="91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88"/>
        <v>4.7E-2</v>
      </c>
      <c r="R763">
        <f t="shared" si="89"/>
        <v>39.166666666666664</v>
      </c>
      <c r="S763" t="str">
        <f t="shared" si="92"/>
        <v>publishing</v>
      </c>
      <c r="T763" t="str">
        <f t="shared" si="93"/>
        <v>fiction</v>
      </c>
      <c r="U763" t="str">
        <f t="shared" si="94"/>
        <v>January</v>
      </c>
      <c r="V763" t="str">
        <f t="shared" si="95"/>
        <v>2014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90"/>
        <v>42690.858449074076</v>
      </c>
      <c r="L764" s="13">
        <f t="shared" si="91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88"/>
        <v>0</v>
      </c>
      <c r="R764" t="e">
        <f t="shared" si="89"/>
        <v>#DIV/0!</v>
      </c>
      <c r="S764" t="str">
        <f t="shared" si="92"/>
        <v>publishing</v>
      </c>
      <c r="T764" t="str">
        <f t="shared" si="93"/>
        <v>fiction</v>
      </c>
      <c r="U764" t="str">
        <f t="shared" si="94"/>
        <v>November</v>
      </c>
      <c r="V764" t="str">
        <f t="shared" si="95"/>
        <v>2016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90"/>
        <v>41471.446851851848</v>
      </c>
      <c r="L765" s="13">
        <f t="shared" si="91"/>
        <v>41501.446851851848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88"/>
        <v>1.1655011655011655E-3</v>
      </c>
      <c r="R765">
        <f t="shared" si="89"/>
        <v>5</v>
      </c>
      <c r="S765" t="str">
        <f t="shared" si="92"/>
        <v>publishing</v>
      </c>
      <c r="T765" t="str">
        <f t="shared" si="93"/>
        <v>fiction</v>
      </c>
      <c r="U765" t="str">
        <f t="shared" si="94"/>
        <v>July</v>
      </c>
      <c r="V765" t="str">
        <f t="shared" si="95"/>
        <v>2013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90"/>
        <v>42227.173159722224</v>
      </c>
      <c r="L766" s="13">
        <f t="shared" si="91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88"/>
        <v>0</v>
      </c>
      <c r="R766" t="e">
        <f t="shared" si="89"/>
        <v>#DIV/0!</v>
      </c>
      <c r="S766" t="str">
        <f t="shared" si="92"/>
        <v>publishing</v>
      </c>
      <c r="T766" t="str">
        <f t="shared" si="93"/>
        <v>fiction</v>
      </c>
      <c r="U766" t="str">
        <f t="shared" si="94"/>
        <v>August</v>
      </c>
      <c r="V766" t="str">
        <f t="shared" si="95"/>
        <v>2015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90"/>
        <v>41901.542638888888</v>
      </c>
      <c r="L767" s="13">
        <f t="shared" si="91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88"/>
        <v>0.36014285714285715</v>
      </c>
      <c r="R767">
        <f t="shared" si="89"/>
        <v>57.295454545454547</v>
      </c>
      <c r="S767" t="str">
        <f t="shared" si="92"/>
        <v>publishing</v>
      </c>
      <c r="T767" t="str">
        <f t="shared" si="93"/>
        <v>fiction</v>
      </c>
      <c r="U767" t="str">
        <f t="shared" si="94"/>
        <v>September</v>
      </c>
      <c r="V767" t="str">
        <f t="shared" si="95"/>
        <v>2014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90"/>
        <v>42021.783368055556</v>
      </c>
      <c r="L768" s="13">
        <f t="shared" si="91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88"/>
        <v>0</v>
      </c>
      <c r="R768" t="e">
        <f t="shared" si="89"/>
        <v>#DIV/0!</v>
      </c>
      <c r="S768" t="str">
        <f t="shared" si="92"/>
        <v>publishing</v>
      </c>
      <c r="T768" t="str">
        <f t="shared" si="93"/>
        <v>fiction</v>
      </c>
      <c r="U768" t="str">
        <f t="shared" si="94"/>
        <v>January</v>
      </c>
      <c r="V768" t="str">
        <f t="shared" si="95"/>
        <v>2015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90"/>
        <v>42115.143634259264</v>
      </c>
      <c r="L769" s="13">
        <f t="shared" si="91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88"/>
        <v>3.5400000000000001E-2</v>
      </c>
      <c r="R769">
        <f t="shared" si="89"/>
        <v>59</v>
      </c>
      <c r="S769" t="str">
        <f t="shared" si="92"/>
        <v>publishing</v>
      </c>
      <c r="T769" t="str">
        <f t="shared" si="93"/>
        <v>fiction</v>
      </c>
      <c r="U769" t="str">
        <f t="shared" si="94"/>
        <v>April</v>
      </c>
      <c r="V769" t="str">
        <f t="shared" si="95"/>
        <v>2015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90"/>
        <v>41594.207060185188</v>
      </c>
      <c r="L770" s="13">
        <f t="shared" si="91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96">E770/D770</f>
        <v>0</v>
      </c>
      <c r="R770" t="e">
        <f t="shared" ref="R770:R833" si="97">E770/N770</f>
        <v>#DIV/0!</v>
      </c>
      <c r="S770" t="str">
        <f t="shared" si="92"/>
        <v>publishing</v>
      </c>
      <c r="T770" t="str">
        <f t="shared" si="93"/>
        <v>fiction</v>
      </c>
      <c r="U770" t="str">
        <f t="shared" si="94"/>
        <v>November</v>
      </c>
      <c r="V770" t="str">
        <f t="shared" si="95"/>
        <v>2013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98">(((J771/60)/60)/24)+DATE(1970,1,1)</f>
        <v>41604.996458333335</v>
      </c>
      <c r="L771" s="13">
        <f t="shared" ref="L771:L834" si="9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96"/>
        <v>0.41399999999999998</v>
      </c>
      <c r="R771">
        <f t="shared" si="97"/>
        <v>31.846153846153847</v>
      </c>
      <c r="S771" t="str">
        <f t="shared" ref="S771:S834" si="100">LEFT(P771,FIND("/",P771)-1)</f>
        <v>publishing</v>
      </c>
      <c r="T771" t="str">
        <f t="shared" ref="T771:T834" si="101">RIGHT(P771,LEN(P771)-FIND("/",P771))</f>
        <v>fiction</v>
      </c>
      <c r="U771" t="str">
        <f t="shared" ref="U771:U834" si="102">TEXT(K771,"mmmm")</f>
        <v>November</v>
      </c>
      <c r="V771" t="str">
        <f t="shared" ref="V771:V834" si="103">TEXT(L771,"YYYY")</f>
        <v>2013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98"/>
        <v>41289.999641203707</v>
      </c>
      <c r="L772" s="13">
        <f t="shared" si="9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96"/>
        <v>0</v>
      </c>
      <c r="R772" t="e">
        <f t="shared" si="97"/>
        <v>#DIV/0!</v>
      </c>
      <c r="S772" t="str">
        <f t="shared" si="100"/>
        <v>publishing</v>
      </c>
      <c r="T772" t="str">
        <f t="shared" si="101"/>
        <v>fiction</v>
      </c>
      <c r="U772" t="str">
        <f t="shared" si="102"/>
        <v>January</v>
      </c>
      <c r="V772" t="str">
        <f t="shared" si="103"/>
        <v>2013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98"/>
        <v>42349.824097222227</v>
      </c>
      <c r="L773" s="13">
        <f t="shared" si="9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96"/>
        <v>2.631578947368421E-4</v>
      </c>
      <c r="R773">
        <f t="shared" si="97"/>
        <v>10</v>
      </c>
      <c r="S773" t="str">
        <f t="shared" si="100"/>
        <v>publishing</v>
      </c>
      <c r="T773" t="str">
        <f t="shared" si="101"/>
        <v>fiction</v>
      </c>
      <c r="U773" t="str">
        <f t="shared" si="102"/>
        <v>December</v>
      </c>
      <c r="V773" t="str">
        <f t="shared" si="103"/>
        <v>2016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98"/>
        <v>40068.056932870371</v>
      </c>
      <c r="L774" s="13">
        <f t="shared" si="9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96"/>
        <v>3.3333333333333333E-2</v>
      </c>
      <c r="R774">
        <f t="shared" si="97"/>
        <v>50</v>
      </c>
      <c r="S774" t="str">
        <f t="shared" si="100"/>
        <v>publishing</v>
      </c>
      <c r="T774" t="str">
        <f t="shared" si="101"/>
        <v>fiction</v>
      </c>
      <c r="U774" t="str">
        <f t="shared" si="102"/>
        <v>September</v>
      </c>
      <c r="V774" t="str">
        <f t="shared" si="103"/>
        <v>2009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98"/>
        <v>42100.735937499994</v>
      </c>
      <c r="L775" s="13">
        <f t="shared" si="9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96"/>
        <v>8.5129023676509714E-3</v>
      </c>
      <c r="R775">
        <f t="shared" si="97"/>
        <v>16</v>
      </c>
      <c r="S775" t="str">
        <f t="shared" si="100"/>
        <v>publishing</v>
      </c>
      <c r="T775" t="str">
        <f t="shared" si="101"/>
        <v>fiction</v>
      </c>
      <c r="U775" t="str">
        <f t="shared" si="102"/>
        <v>April</v>
      </c>
      <c r="V775" t="str">
        <f t="shared" si="103"/>
        <v>2015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98"/>
        <v>41663.780300925922</v>
      </c>
      <c r="L776" s="13">
        <f t="shared" si="9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96"/>
        <v>0.70199999999999996</v>
      </c>
      <c r="R776">
        <f t="shared" si="97"/>
        <v>39</v>
      </c>
      <c r="S776" t="str">
        <f t="shared" si="100"/>
        <v>publishing</v>
      </c>
      <c r="T776" t="str">
        <f t="shared" si="101"/>
        <v>fiction</v>
      </c>
      <c r="U776" t="str">
        <f t="shared" si="102"/>
        <v>January</v>
      </c>
      <c r="V776" t="str">
        <f t="shared" si="103"/>
        <v>2014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98"/>
        <v>40863.060127314813</v>
      </c>
      <c r="L777" s="13">
        <f t="shared" si="9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96"/>
        <v>1.7000000000000001E-2</v>
      </c>
      <c r="R777">
        <f t="shared" si="97"/>
        <v>34</v>
      </c>
      <c r="S777" t="str">
        <f t="shared" si="100"/>
        <v>publishing</v>
      </c>
      <c r="T777" t="str">
        <f t="shared" si="101"/>
        <v>fiction</v>
      </c>
      <c r="U777" t="str">
        <f t="shared" si="102"/>
        <v>November</v>
      </c>
      <c r="V777" t="str">
        <f t="shared" si="103"/>
        <v>2011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98"/>
        <v>42250.685706018514</v>
      </c>
      <c r="L778" s="13">
        <f t="shared" si="9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96"/>
        <v>0.51400000000000001</v>
      </c>
      <c r="R778">
        <f t="shared" si="97"/>
        <v>63.122807017543863</v>
      </c>
      <c r="S778" t="str">
        <f t="shared" si="100"/>
        <v>publishing</v>
      </c>
      <c r="T778" t="str">
        <f t="shared" si="101"/>
        <v>fiction</v>
      </c>
      <c r="U778" t="str">
        <f t="shared" si="102"/>
        <v>September</v>
      </c>
      <c r="V778" t="str">
        <f t="shared" si="103"/>
        <v>2015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98"/>
        <v>41456.981215277774</v>
      </c>
      <c r="L779" s="13">
        <f t="shared" si="9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96"/>
        <v>7.0000000000000001E-3</v>
      </c>
      <c r="R779">
        <f t="shared" si="97"/>
        <v>7</v>
      </c>
      <c r="S779" t="str">
        <f t="shared" si="100"/>
        <v>publishing</v>
      </c>
      <c r="T779" t="str">
        <f t="shared" si="101"/>
        <v>fiction</v>
      </c>
      <c r="U779" t="str">
        <f t="shared" si="102"/>
        <v>July</v>
      </c>
      <c r="V779" t="str">
        <f t="shared" si="103"/>
        <v>2013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98"/>
        <v>41729.702314814815</v>
      </c>
      <c r="L780" s="13">
        <f t="shared" si="9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96"/>
        <v>4.0000000000000001E-3</v>
      </c>
      <c r="R780">
        <f t="shared" si="97"/>
        <v>2</v>
      </c>
      <c r="S780" t="str">
        <f t="shared" si="100"/>
        <v>publishing</v>
      </c>
      <c r="T780" t="str">
        <f t="shared" si="101"/>
        <v>fiction</v>
      </c>
      <c r="U780" t="str">
        <f t="shared" si="102"/>
        <v>March</v>
      </c>
      <c r="V780" t="str">
        <f t="shared" si="103"/>
        <v>2014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98"/>
        <v>40436.68408564815</v>
      </c>
      <c r="L781" s="13">
        <f t="shared" si="9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96"/>
        <v>2.6666666666666668E-2</v>
      </c>
      <c r="R781">
        <f t="shared" si="97"/>
        <v>66.666666666666671</v>
      </c>
      <c r="S781" t="str">
        <f t="shared" si="100"/>
        <v>publishing</v>
      </c>
      <c r="T781" t="str">
        <f t="shared" si="101"/>
        <v>fiction</v>
      </c>
      <c r="U781" t="str">
        <f t="shared" si="102"/>
        <v>September</v>
      </c>
      <c r="V781" t="str">
        <f t="shared" si="103"/>
        <v>2010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98"/>
        <v>40636.673900462964</v>
      </c>
      <c r="L782" s="13">
        <f t="shared" si="9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96"/>
        <v>1.04</v>
      </c>
      <c r="R782">
        <f t="shared" si="97"/>
        <v>38.518518518518519</v>
      </c>
      <c r="S782" t="str">
        <f t="shared" si="100"/>
        <v>music</v>
      </c>
      <c r="T782" t="str">
        <f t="shared" si="101"/>
        <v>rock</v>
      </c>
      <c r="U782" t="str">
        <f t="shared" si="102"/>
        <v>April</v>
      </c>
      <c r="V782" t="str">
        <f t="shared" si="103"/>
        <v>2011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98"/>
        <v>41403.000856481485</v>
      </c>
      <c r="L783" s="13">
        <f t="shared" si="9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96"/>
        <v>1.3315375</v>
      </c>
      <c r="R783">
        <f t="shared" si="97"/>
        <v>42.609200000000001</v>
      </c>
      <c r="S783" t="str">
        <f t="shared" si="100"/>
        <v>music</v>
      </c>
      <c r="T783" t="str">
        <f t="shared" si="101"/>
        <v>rock</v>
      </c>
      <c r="U783" t="str">
        <f t="shared" si="102"/>
        <v>May</v>
      </c>
      <c r="V783" t="str">
        <f t="shared" si="103"/>
        <v>2013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98"/>
        <v>41116.758125</v>
      </c>
      <c r="L784" s="13">
        <f t="shared" si="99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96"/>
        <v>1</v>
      </c>
      <c r="R784">
        <f t="shared" si="97"/>
        <v>50</v>
      </c>
      <c r="S784" t="str">
        <f t="shared" si="100"/>
        <v>music</v>
      </c>
      <c r="T784" t="str">
        <f t="shared" si="101"/>
        <v>rock</v>
      </c>
      <c r="U784" t="str">
        <f t="shared" si="102"/>
        <v>July</v>
      </c>
      <c r="V784" t="str">
        <f t="shared" si="103"/>
        <v>2012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98"/>
        <v>40987.773715277777</v>
      </c>
      <c r="L785" s="13">
        <f t="shared" si="9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96"/>
        <v>1.4813333333333334</v>
      </c>
      <c r="R785">
        <f t="shared" si="97"/>
        <v>63.485714285714288</v>
      </c>
      <c r="S785" t="str">
        <f t="shared" si="100"/>
        <v>music</v>
      </c>
      <c r="T785" t="str">
        <f t="shared" si="101"/>
        <v>rock</v>
      </c>
      <c r="U785" t="str">
        <f t="shared" si="102"/>
        <v>March</v>
      </c>
      <c r="V785" t="str">
        <f t="shared" si="103"/>
        <v>2012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98"/>
        <v>41675.149525462963</v>
      </c>
      <c r="L786" s="13">
        <f t="shared" si="9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96"/>
        <v>1.0249999999999999</v>
      </c>
      <c r="R786">
        <f t="shared" si="97"/>
        <v>102.5</v>
      </c>
      <c r="S786" t="str">
        <f t="shared" si="100"/>
        <v>music</v>
      </c>
      <c r="T786" t="str">
        <f t="shared" si="101"/>
        <v>rock</v>
      </c>
      <c r="U786" t="str">
        <f t="shared" si="102"/>
        <v>February</v>
      </c>
      <c r="V786" t="str">
        <f t="shared" si="103"/>
        <v>2014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98"/>
        <v>41303.593923611108</v>
      </c>
      <c r="L787" s="13">
        <f t="shared" si="9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96"/>
        <v>1.8062799999999999</v>
      </c>
      <c r="R787">
        <f t="shared" si="97"/>
        <v>31.142758620689655</v>
      </c>
      <c r="S787" t="str">
        <f t="shared" si="100"/>
        <v>music</v>
      </c>
      <c r="T787" t="str">
        <f t="shared" si="101"/>
        <v>rock</v>
      </c>
      <c r="U787" t="str">
        <f t="shared" si="102"/>
        <v>January</v>
      </c>
      <c r="V787" t="str">
        <f t="shared" si="103"/>
        <v>2013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98"/>
        <v>40983.055949074071</v>
      </c>
      <c r="L788" s="13">
        <f t="shared" si="9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8">
        <f t="shared" si="96"/>
        <v>1.4279999999999999</v>
      </c>
      <c r="R788">
        <f t="shared" si="97"/>
        <v>162.27272727272728</v>
      </c>
      <c r="S788" t="str">
        <f t="shared" si="100"/>
        <v>music</v>
      </c>
      <c r="T788" t="str">
        <f t="shared" si="101"/>
        <v>rock</v>
      </c>
      <c r="U788" t="str">
        <f t="shared" si="102"/>
        <v>March</v>
      </c>
      <c r="V788" t="str">
        <f t="shared" si="103"/>
        <v>2012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98"/>
        <v>41549.627615740741</v>
      </c>
      <c r="L789" s="13">
        <f t="shared" si="9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96"/>
        <v>1.1416666666666666</v>
      </c>
      <c r="R789">
        <f t="shared" si="97"/>
        <v>80.588235294117652</v>
      </c>
      <c r="S789" t="str">
        <f t="shared" si="100"/>
        <v>music</v>
      </c>
      <c r="T789" t="str">
        <f t="shared" si="101"/>
        <v>rock</v>
      </c>
      <c r="U789" t="str">
        <f t="shared" si="102"/>
        <v>October</v>
      </c>
      <c r="V789" t="str">
        <f t="shared" si="103"/>
        <v>2013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98"/>
        <v>41059.006805555553</v>
      </c>
      <c r="L790" s="13">
        <f t="shared" si="9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96"/>
        <v>2.03505</v>
      </c>
      <c r="R790">
        <f t="shared" si="97"/>
        <v>59.85441176470588</v>
      </c>
      <c r="S790" t="str">
        <f t="shared" si="100"/>
        <v>music</v>
      </c>
      <c r="T790" t="str">
        <f t="shared" si="101"/>
        <v>rock</v>
      </c>
      <c r="U790" t="str">
        <f t="shared" si="102"/>
        <v>May</v>
      </c>
      <c r="V790" t="str">
        <f t="shared" si="103"/>
        <v>2012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98"/>
        <v>41277.186111111114</v>
      </c>
      <c r="L791" s="13">
        <f t="shared" si="9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96"/>
        <v>1.0941176470588236</v>
      </c>
      <c r="R791">
        <f t="shared" si="97"/>
        <v>132.85714285714286</v>
      </c>
      <c r="S791" t="str">
        <f t="shared" si="100"/>
        <v>music</v>
      </c>
      <c r="T791" t="str">
        <f t="shared" si="101"/>
        <v>rock</v>
      </c>
      <c r="U791" t="str">
        <f t="shared" si="102"/>
        <v>January</v>
      </c>
      <c r="V791" t="str">
        <f t="shared" si="103"/>
        <v>2013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98"/>
        <v>41276.047905092593</v>
      </c>
      <c r="L792" s="13">
        <f t="shared" si="9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96"/>
        <v>1.443746</v>
      </c>
      <c r="R792">
        <f t="shared" si="97"/>
        <v>92.547820512820508</v>
      </c>
      <c r="S792" t="str">
        <f t="shared" si="100"/>
        <v>music</v>
      </c>
      <c r="T792" t="str">
        <f t="shared" si="101"/>
        <v>rock</v>
      </c>
      <c r="U792" t="str">
        <f t="shared" si="102"/>
        <v>January</v>
      </c>
      <c r="V792" t="str">
        <f t="shared" si="103"/>
        <v>2013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98"/>
        <v>41557.780624999999</v>
      </c>
      <c r="L793" s="13">
        <f t="shared" si="9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96"/>
        <v>1.0386666666666666</v>
      </c>
      <c r="R793">
        <f t="shared" si="97"/>
        <v>60.859375</v>
      </c>
      <c r="S793" t="str">
        <f t="shared" si="100"/>
        <v>music</v>
      </c>
      <c r="T793" t="str">
        <f t="shared" si="101"/>
        <v>rock</v>
      </c>
      <c r="U793" t="str">
        <f t="shared" si="102"/>
        <v>October</v>
      </c>
      <c r="V793" t="str">
        <f t="shared" si="103"/>
        <v>2013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98"/>
        <v>41555.873645833337</v>
      </c>
      <c r="L794" s="13">
        <f t="shared" si="9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96"/>
        <v>1.0044440000000001</v>
      </c>
      <c r="R794">
        <f t="shared" si="97"/>
        <v>41.851833333333339</v>
      </c>
      <c r="S794" t="str">
        <f t="shared" si="100"/>
        <v>music</v>
      </c>
      <c r="T794" t="str">
        <f t="shared" si="101"/>
        <v>rock</v>
      </c>
      <c r="U794" t="str">
        <f t="shared" si="102"/>
        <v>October</v>
      </c>
      <c r="V794" t="str">
        <f t="shared" si="103"/>
        <v>2013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98"/>
        <v>41442.741249999999</v>
      </c>
      <c r="L795" s="13">
        <f t="shared" si="9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96"/>
        <v>1.0277927272727272</v>
      </c>
      <c r="R795">
        <f t="shared" si="97"/>
        <v>88.325937499999995</v>
      </c>
      <c r="S795" t="str">
        <f t="shared" si="100"/>
        <v>music</v>
      </c>
      <c r="T795" t="str">
        <f t="shared" si="101"/>
        <v>rock</v>
      </c>
      <c r="U795" t="str">
        <f t="shared" si="102"/>
        <v>June</v>
      </c>
      <c r="V795" t="str">
        <f t="shared" si="103"/>
        <v>2013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98"/>
        <v>40736.115011574075</v>
      </c>
      <c r="L796" s="13">
        <f t="shared" si="9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96"/>
        <v>1.0531250000000001</v>
      </c>
      <c r="R796">
        <f t="shared" si="97"/>
        <v>158.96226415094338</v>
      </c>
      <c r="S796" t="str">
        <f t="shared" si="100"/>
        <v>music</v>
      </c>
      <c r="T796" t="str">
        <f t="shared" si="101"/>
        <v>rock</v>
      </c>
      <c r="U796" t="str">
        <f t="shared" si="102"/>
        <v>July</v>
      </c>
      <c r="V796" t="str">
        <f t="shared" si="103"/>
        <v>2011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98"/>
        <v>40963.613032407404</v>
      </c>
      <c r="L797" s="13">
        <f t="shared" si="9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96"/>
        <v>1.1178571428571429</v>
      </c>
      <c r="R797">
        <f t="shared" si="97"/>
        <v>85.054347826086953</v>
      </c>
      <c r="S797" t="str">
        <f t="shared" si="100"/>
        <v>music</v>
      </c>
      <c r="T797" t="str">
        <f t="shared" si="101"/>
        <v>rock</v>
      </c>
      <c r="U797" t="str">
        <f t="shared" si="102"/>
        <v>February</v>
      </c>
      <c r="V797" t="str">
        <f t="shared" si="103"/>
        <v>2012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98"/>
        <v>41502.882928240739</v>
      </c>
      <c r="L798" s="13">
        <f t="shared" si="9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96"/>
        <v>1.0135000000000001</v>
      </c>
      <c r="R798">
        <f t="shared" si="97"/>
        <v>112.61111111111111</v>
      </c>
      <c r="S798" t="str">
        <f t="shared" si="100"/>
        <v>music</v>
      </c>
      <c r="T798" t="str">
        <f t="shared" si="101"/>
        <v>rock</v>
      </c>
      <c r="U798" t="str">
        <f t="shared" si="102"/>
        <v>August</v>
      </c>
      <c r="V798" t="str">
        <f t="shared" si="103"/>
        <v>2013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98"/>
        <v>40996.994074074071</v>
      </c>
      <c r="L799" s="13">
        <f t="shared" si="9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96"/>
        <v>1.0753333333333333</v>
      </c>
      <c r="R799">
        <f t="shared" si="97"/>
        <v>45.436619718309856</v>
      </c>
      <c r="S799" t="str">
        <f t="shared" si="100"/>
        <v>music</v>
      </c>
      <c r="T799" t="str">
        <f t="shared" si="101"/>
        <v>rock</v>
      </c>
      <c r="U799" t="str">
        <f t="shared" si="102"/>
        <v>March</v>
      </c>
      <c r="V799" t="str">
        <f t="shared" si="103"/>
        <v>2012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98"/>
        <v>41882.590127314819</v>
      </c>
      <c r="L800" s="13">
        <f t="shared" si="9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96"/>
        <v>1.1488571428571428</v>
      </c>
      <c r="R800">
        <f t="shared" si="97"/>
        <v>46.218390804597703</v>
      </c>
      <c r="S800" t="str">
        <f t="shared" si="100"/>
        <v>music</v>
      </c>
      <c r="T800" t="str">
        <f t="shared" si="101"/>
        <v>rock</v>
      </c>
      <c r="U800" t="str">
        <f t="shared" si="102"/>
        <v>August</v>
      </c>
      <c r="V800" t="str">
        <f t="shared" si="103"/>
        <v>2014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98"/>
        <v>40996.667199074072</v>
      </c>
      <c r="L801" s="13">
        <f t="shared" si="9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96"/>
        <v>1.0002</v>
      </c>
      <c r="R801">
        <f t="shared" si="97"/>
        <v>178.60714285714286</v>
      </c>
      <c r="S801" t="str">
        <f t="shared" si="100"/>
        <v>music</v>
      </c>
      <c r="T801" t="str">
        <f t="shared" si="101"/>
        <v>rock</v>
      </c>
      <c r="U801" t="str">
        <f t="shared" si="102"/>
        <v>March</v>
      </c>
      <c r="V801" t="str">
        <f t="shared" si="103"/>
        <v>2012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98"/>
        <v>41863.433495370373</v>
      </c>
      <c r="L802" s="13">
        <f t="shared" si="9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96"/>
        <v>1.5213333333333334</v>
      </c>
      <c r="R802">
        <f t="shared" si="97"/>
        <v>40.75</v>
      </c>
      <c r="S802" t="str">
        <f t="shared" si="100"/>
        <v>music</v>
      </c>
      <c r="T802" t="str">
        <f t="shared" si="101"/>
        <v>rock</v>
      </c>
      <c r="U802" t="str">
        <f t="shared" si="102"/>
        <v>August</v>
      </c>
      <c r="V802" t="str">
        <f t="shared" si="103"/>
        <v>2014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98"/>
        <v>40695.795370370368</v>
      </c>
      <c r="L803" s="13">
        <f t="shared" si="9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96"/>
        <v>1.1152149999999998</v>
      </c>
      <c r="R803">
        <f t="shared" si="97"/>
        <v>43.733921568627444</v>
      </c>
      <c r="S803" t="str">
        <f t="shared" si="100"/>
        <v>music</v>
      </c>
      <c r="T803" t="str">
        <f t="shared" si="101"/>
        <v>rock</v>
      </c>
      <c r="U803" t="str">
        <f t="shared" si="102"/>
        <v>June</v>
      </c>
      <c r="V803" t="str">
        <f t="shared" si="103"/>
        <v>2011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98"/>
        <v>41123.022268518522</v>
      </c>
      <c r="L804" s="13">
        <f t="shared" si="9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96"/>
        <v>1.0133333333333334</v>
      </c>
      <c r="R804">
        <f t="shared" si="97"/>
        <v>81.066666666666663</v>
      </c>
      <c r="S804" t="str">
        <f t="shared" si="100"/>
        <v>music</v>
      </c>
      <c r="T804" t="str">
        <f t="shared" si="101"/>
        <v>rock</v>
      </c>
      <c r="U804" t="str">
        <f t="shared" si="102"/>
        <v>August</v>
      </c>
      <c r="V804" t="str">
        <f t="shared" si="103"/>
        <v>2012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98"/>
        <v>40665.949976851851</v>
      </c>
      <c r="L805" s="13">
        <f t="shared" si="9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96"/>
        <v>1.232608695652174</v>
      </c>
      <c r="R805">
        <f t="shared" si="97"/>
        <v>74.60526315789474</v>
      </c>
      <c r="S805" t="str">
        <f t="shared" si="100"/>
        <v>music</v>
      </c>
      <c r="T805" t="str">
        <f t="shared" si="101"/>
        <v>rock</v>
      </c>
      <c r="U805" t="str">
        <f t="shared" si="102"/>
        <v>May</v>
      </c>
      <c r="V805" t="str">
        <f t="shared" si="103"/>
        <v>2011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98"/>
        <v>40730.105625000004</v>
      </c>
      <c r="L806" s="13">
        <f t="shared" si="9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96"/>
        <v>1</v>
      </c>
      <c r="R806">
        <f t="shared" si="97"/>
        <v>305.55555555555554</v>
      </c>
      <c r="S806" t="str">
        <f t="shared" si="100"/>
        <v>music</v>
      </c>
      <c r="T806" t="str">
        <f t="shared" si="101"/>
        <v>rock</v>
      </c>
      <c r="U806" t="str">
        <f t="shared" si="102"/>
        <v>July</v>
      </c>
      <c r="V806" t="str">
        <f t="shared" si="103"/>
        <v>2011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98"/>
        <v>40690.823055555556</v>
      </c>
      <c r="L807" s="13">
        <f t="shared" si="9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96"/>
        <v>1.05</v>
      </c>
      <c r="R807">
        <f t="shared" si="97"/>
        <v>58.333333333333336</v>
      </c>
      <c r="S807" t="str">
        <f t="shared" si="100"/>
        <v>music</v>
      </c>
      <c r="T807" t="str">
        <f t="shared" si="101"/>
        <v>rock</v>
      </c>
      <c r="U807" t="str">
        <f t="shared" si="102"/>
        <v>May</v>
      </c>
      <c r="V807" t="str">
        <f t="shared" si="103"/>
        <v>2011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98"/>
        <v>40763.691423611112</v>
      </c>
      <c r="L808" s="13">
        <f t="shared" si="9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96"/>
        <v>1.0443750000000001</v>
      </c>
      <c r="R808">
        <f t="shared" si="97"/>
        <v>117.67605633802818</v>
      </c>
      <c r="S808" t="str">
        <f t="shared" si="100"/>
        <v>music</v>
      </c>
      <c r="T808" t="str">
        <f t="shared" si="101"/>
        <v>rock</v>
      </c>
      <c r="U808" t="str">
        <f t="shared" si="102"/>
        <v>August</v>
      </c>
      <c r="V808" t="str">
        <f t="shared" si="103"/>
        <v>2011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98"/>
        <v>42759.628599537042</v>
      </c>
      <c r="L809" s="13">
        <f t="shared" si="9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96"/>
        <v>1.05125</v>
      </c>
      <c r="R809">
        <f t="shared" si="97"/>
        <v>73.771929824561397</v>
      </c>
      <c r="S809" t="str">
        <f t="shared" si="100"/>
        <v>music</v>
      </c>
      <c r="T809" t="str">
        <f t="shared" si="101"/>
        <v>rock</v>
      </c>
      <c r="U809" t="str">
        <f t="shared" si="102"/>
        <v>January</v>
      </c>
      <c r="V809" t="str">
        <f t="shared" si="103"/>
        <v>2017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98"/>
        <v>41962.100532407407</v>
      </c>
      <c r="L810" s="13">
        <f t="shared" si="9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96"/>
        <v>1</v>
      </c>
      <c r="R810">
        <f t="shared" si="97"/>
        <v>104.65116279069767</v>
      </c>
      <c r="S810" t="str">
        <f t="shared" si="100"/>
        <v>music</v>
      </c>
      <c r="T810" t="str">
        <f t="shared" si="101"/>
        <v>rock</v>
      </c>
      <c r="U810" t="str">
        <f t="shared" si="102"/>
        <v>November</v>
      </c>
      <c r="V810" t="str">
        <f t="shared" si="103"/>
        <v>2014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98"/>
        <v>41628.833680555559</v>
      </c>
      <c r="L811" s="13">
        <f t="shared" si="9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96"/>
        <v>1.03775</v>
      </c>
      <c r="R811">
        <f t="shared" si="97"/>
        <v>79.82692307692308</v>
      </c>
      <c r="S811" t="str">
        <f t="shared" si="100"/>
        <v>music</v>
      </c>
      <c r="T811" t="str">
        <f t="shared" si="101"/>
        <v>rock</v>
      </c>
      <c r="U811" t="str">
        <f t="shared" si="102"/>
        <v>December</v>
      </c>
      <c r="V811" t="str">
        <f t="shared" si="103"/>
        <v>2014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98"/>
        <v>41123.056273148148</v>
      </c>
      <c r="L812" s="13">
        <f t="shared" si="9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96"/>
        <v>1.05</v>
      </c>
      <c r="R812">
        <f t="shared" si="97"/>
        <v>58.333333333333336</v>
      </c>
      <c r="S812" t="str">
        <f t="shared" si="100"/>
        <v>music</v>
      </c>
      <c r="T812" t="str">
        <f t="shared" si="101"/>
        <v>rock</v>
      </c>
      <c r="U812" t="str">
        <f t="shared" si="102"/>
        <v>August</v>
      </c>
      <c r="V812" t="str">
        <f t="shared" si="103"/>
        <v>2012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98"/>
        <v>41443.643541666665</v>
      </c>
      <c r="L813" s="13">
        <f t="shared" si="9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96"/>
        <v>1.04</v>
      </c>
      <c r="R813">
        <f t="shared" si="97"/>
        <v>86.666666666666671</v>
      </c>
      <c r="S813" t="str">
        <f t="shared" si="100"/>
        <v>music</v>
      </c>
      <c r="T813" t="str">
        <f t="shared" si="101"/>
        <v>rock</v>
      </c>
      <c r="U813" t="str">
        <f t="shared" si="102"/>
        <v>June</v>
      </c>
      <c r="V813" t="str">
        <f t="shared" si="103"/>
        <v>2013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98"/>
        <v>41282.017962962964</v>
      </c>
      <c r="L814" s="13">
        <f t="shared" si="9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96"/>
        <v>1.5183333333333333</v>
      </c>
      <c r="R814">
        <f t="shared" si="97"/>
        <v>27.606060606060606</v>
      </c>
      <c r="S814" t="str">
        <f t="shared" si="100"/>
        <v>music</v>
      </c>
      <c r="T814" t="str">
        <f t="shared" si="101"/>
        <v>rock</v>
      </c>
      <c r="U814" t="str">
        <f t="shared" si="102"/>
        <v>January</v>
      </c>
      <c r="V814" t="str">
        <f t="shared" si="103"/>
        <v>2013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98"/>
        <v>41080.960243055553</v>
      </c>
      <c r="L815" s="13">
        <f t="shared" si="9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96"/>
        <v>1.59996</v>
      </c>
      <c r="R815">
        <f t="shared" si="97"/>
        <v>24.999375000000001</v>
      </c>
      <c r="S815" t="str">
        <f t="shared" si="100"/>
        <v>music</v>
      </c>
      <c r="T815" t="str">
        <f t="shared" si="101"/>
        <v>rock</v>
      </c>
      <c r="U815" t="str">
        <f t="shared" si="102"/>
        <v>June</v>
      </c>
      <c r="V815" t="str">
        <f t="shared" si="103"/>
        <v>2012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98"/>
        <v>40679.743067129632</v>
      </c>
      <c r="L816" s="13">
        <f t="shared" si="9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96"/>
        <v>1.2729999999999999</v>
      </c>
      <c r="R816">
        <f t="shared" si="97"/>
        <v>45.464285714285715</v>
      </c>
      <c r="S816" t="str">
        <f t="shared" si="100"/>
        <v>music</v>
      </c>
      <c r="T816" t="str">
        <f t="shared" si="101"/>
        <v>rock</v>
      </c>
      <c r="U816" t="str">
        <f t="shared" si="102"/>
        <v>May</v>
      </c>
      <c r="V816" t="str">
        <f t="shared" si="103"/>
        <v>2011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98"/>
        <v>41914.917858796296</v>
      </c>
      <c r="L817" s="13">
        <f t="shared" si="9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96"/>
        <v>1.07</v>
      </c>
      <c r="R817">
        <f t="shared" si="97"/>
        <v>99.534883720930239</v>
      </c>
      <c r="S817" t="str">
        <f t="shared" si="100"/>
        <v>music</v>
      </c>
      <c r="T817" t="str">
        <f t="shared" si="101"/>
        <v>rock</v>
      </c>
      <c r="U817" t="str">
        <f t="shared" si="102"/>
        <v>October</v>
      </c>
      <c r="V817" t="str">
        <f t="shared" si="103"/>
        <v>2014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98"/>
        <v>41341.870868055557</v>
      </c>
      <c r="L818" s="13">
        <f t="shared" si="9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96"/>
        <v>1.1512214285714286</v>
      </c>
      <c r="R818">
        <f t="shared" si="97"/>
        <v>39.31</v>
      </c>
      <c r="S818" t="str">
        <f t="shared" si="100"/>
        <v>music</v>
      </c>
      <c r="T818" t="str">
        <f t="shared" si="101"/>
        <v>rock</v>
      </c>
      <c r="U818" t="str">
        <f t="shared" si="102"/>
        <v>March</v>
      </c>
      <c r="V818" t="str">
        <f t="shared" si="103"/>
        <v>2013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98"/>
        <v>40925.599664351852</v>
      </c>
      <c r="L819" s="13">
        <f t="shared" si="9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96"/>
        <v>1.3711066666666665</v>
      </c>
      <c r="R819">
        <f t="shared" si="97"/>
        <v>89.419999999999987</v>
      </c>
      <c r="S819" t="str">
        <f t="shared" si="100"/>
        <v>music</v>
      </c>
      <c r="T819" t="str">
        <f t="shared" si="101"/>
        <v>rock</v>
      </c>
      <c r="U819" t="str">
        <f t="shared" si="102"/>
        <v>January</v>
      </c>
      <c r="V819" t="str">
        <f t="shared" si="103"/>
        <v>2012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98"/>
        <v>41120.882881944446</v>
      </c>
      <c r="L820" s="13">
        <f t="shared" si="9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96"/>
        <v>1.5571428571428572</v>
      </c>
      <c r="R820">
        <f t="shared" si="97"/>
        <v>28.684210526315791</v>
      </c>
      <c r="S820" t="str">
        <f t="shared" si="100"/>
        <v>music</v>
      </c>
      <c r="T820" t="str">
        <f t="shared" si="101"/>
        <v>rock</v>
      </c>
      <c r="U820" t="str">
        <f t="shared" si="102"/>
        <v>July</v>
      </c>
      <c r="V820" t="str">
        <f t="shared" si="103"/>
        <v>2012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98"/>
        <v>41619.998310185183</v>
      </c>
      <c r="L821" s="13">
        <f t="shared" si="9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96"/>
        <v>1.0874999999999999</v>
      </c>
      <c r="R821">
        <f t="shared" si="97"/>
        <v>31.071428571428573</v>
      </c>
      <c r="S821" t="str">
        <f t="shared" si="100"/>
        <v>music</v>
      </c>
      <c r="T821" t="str">
        <f t="shared" si="101"/>
        <v>rock</v>
      </c>
      <c r="U821" t="str">
        <f t="shared" si="102"/>
        <v>December</v>
      </c>
      <c r="V821" t="str">
        <f t="shared" si="103"/>
        <v>2013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98"/>
        <v>41768.841921296298</v>
      </c>
      <c r="L822" s="13">
        <f t="shared" si="9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96"/>
        <v>1.3405</v>
      </c>
      <c r="R822">
        <f t="shared" si="97"/>
        <v>70.55263157894737</v>
      </c>
      <c r="S822" t="str">
        <f t="shared" si="100"/>
        <v>music</v>
      </c>
      <c r="T822" t="str">
        <f t="shared" si="101"/>
        <v>rock</v>
      </c>
      <c r="U822" t="str">
        <f t="shared" si="102"/>
        <v>May</v>
      </c>
      <c r="V822" t="str">
        <f t="shared" si="103"/>
        <v>2014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98"/>
        <v>42093.922048611115</v>
      </c>
      <c r="L823" s="13">
        <f t="shared" si="9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96"/>
        <v>1</v>
      </c>
      <c r="R823">
        <f t="shared" si="97"/>
        <v>224.12820512820514</v>
      </c>
      <c r="S823" t="str">
        <f t="shared" si="100"/>
        <v>music</v>
      </c>
      <c r="T823" t="str">
        <f t="shared" si="101"/>
        <v>rock</v>
      </c>
      <c r="U823" t="str">
        <f t="shared" si="102"/>
        <v>March</v>
      </c>
      <c r="V823" t="str">
        <f t="shared" si="103"/>
        <v>2015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98"/>
        <v>41157.947337962964</v>
      </c>
      <c r="L824" s="13">
        <f t="shared" si="9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96"/>
        <v>1.1916666666666667</v>
      </c>
      <c r="R824">
        <f t="shared" si="97"/>
        <v>51.811594202898547</v>
      </c>
      <c r="S824" t="str">
        <f t="shared" si="100"/>
        <v>music</v>
      </c>
      <c r="T824" t="str">
        <f t="shared" si="101"/>
        <v>rock</v>
      </c>
      <c r="U824" t="str">
        <f t="shared" si="102"/>
        <v>September</v>
      </c>
      <c r="V824" t="str">
        <f t="shared" si="103"/>
        <v>2012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98"/>
        <v>42055.972824074073</v>
      </c>
      <c r="L825" s="13">
        <f t="shared" si="9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96"/>
        <v>1.7949999999999999</v>
      </c>
      <c r="R825">
        <f t="shared" si="97"/>
        <v>43.515151515151516</v>
      </c>
      <c r="S825" t="str">
        <f t="shared" si="100"/>
        <v>music</v>
      </c>
      <c r="T825" t="str">
        <f t="shared" si="101"/>
        <v>rock</v>
      </c>
      <c r="U825" t="str">
        <f t="shared" si="102"/>
        <v>February</v>
      </c>
      <c r="V825" t="str">
        <f t="shared" si="103"/>
        <v>2015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98"/>
        <v>40250.242106481484</v>
      </c>
      <c r="L826" s="13">
        <f t="shared" si="9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96"/>
        <v>1.3438124999999999</v>
      </c>
      <c r="R826">
        <f t="shared" si="97"/>
        <v>39.816666666666663</v>
      </c>
      <c r="S826" t="str">
        <f t="shared" si="100"/>
        <v>music</v>
      </c>
      <c r="T826" t="str">
        <f t="shared" si="101"/>
        <v>rock</v>
      </c>
      <c r="U826" t="str">
        <f t="shared" si="102"/>
        <v>March</v>
      </c>
      <c r="V826" t="str">
        <f t="shared" si="103"/>
        <v>2010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98"/>
        <v>41186.306527777779</v>
      </c>
      <c r="L827" s="13">
        <f t="shared" si="9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96"/>
        <v>1.0043200000000001</v>
      </c>
      <c r="R827">
        <f t="shared" si="97"/>
        <v>126.8080808080808</v>
      </c>
      <c r="S827" t="str">
        <f t="shared" si="100"/>
        <v>music</v>
      </c>
      <c r="T827" t="str">
        <f t="shared" si="101"/>
        <v>rock</v>
      </c>
      <c r="U827" t="str">
        <f t="shared" si="102"/>
        <v>October</v>
      </c>
      <c r="V827" t="str">
        <f t="shared" si="103"/>
        <v>2012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98"/>
        <v>40973.038541666669</v>
      </c>
      <c r="L828" s="13">
        <f t="shared" si="9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96"/>
        <v>1.0145454545454546</v>
      </c>
      <c r="R828">
        <f t="shared" si="97"/>
        <v>113.87755102040816</v>
      </c>
      <c r="S828" t="str">
        <f t="shared" si="100"/>
        <v>music</v>
      </c>
      <c r="T828" t="str">
        <f t="shared" si="101"/>
        <v>rock</v>
      </c>
      <c r="U828" t="str">
        <f t="shared" si="102"/>
        <v>March</v>
      </c>
      <c r="V828" t="str">
        <f t="shared" si="103"/>
        <v>2012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98"/>
        <v>40927.473460648151</v>
      </c>
      <c r="L829" s="13">
        <f t="shared" si="9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96"/>
        <v>1.0333333333333334</v>
      </c>
      <c r="R829">
        <f t="shared" si="97"/>
        <v>28.181818181818183</v>
      </c>
      <c r="S829" t="str">
        <f t="shared" si="100"/>
        <v>music</v>
      </c>
      <c r="T829" t="str">
        <f t="shared" si="101"/>
        <v>rock</v>
      </c>
      <c r="U829" t="str">
        <f t="shared" si="102"/>
        <v>January</v>
      </c>
      <c r="V829" t="str">
        <f t="shared" si="103"/>
        <v>2012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98"/>
        <v>41073.050717592596</v>
      </c>
      <c r="L830" s="13">
        <f t="shared" si="9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96"/>
        <v>1.07</v>
      </c>
      <c r="R830">
        <f t="shared" si="97"/>
        <v>36.60526315789474</v>
      </c>
      <c r="S830" t="str">
        <f t="shared" si="100"/>
        <v>music</v>
      </c>
      <c r="T830" t="str">
        <f t="shared" si="101"/>
        <v>rock</v>
      </c>
      <c r="U830" t="str">
        <f t="shared" si="102"/>
        <v>June</v>
      </c>
      <c r="V830" t="str">
        <f t="shared" si="103"/>
        <v>2012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98"/>
        <v>42504.801388888889</v>
      </c>
      <c r="L831" s="13">
        <f t="shared" si="9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96"/>
        <v>1.04</v>
      </c>
      <c r="R831">
        <f t="shared" si="97"/>
        <v>32.5</v>
      </c>
      <c r="S831" t="str">
        <f t="shared" si="100"/>
        <v>music</v>
      </c>
      <c r="T831" t="str">
        <f t="shared" si="101"/>
        <v>rock</v>
      </c>
      <c r="U831" t="str">
        <f t="shared" si="102"/>
        <v>May</v>
      </c>
      <c r="V831" t="str">
        <f t="shared" si="103"/>
        <v>2016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98"/>
        <v>41325.525752314818</v>
      </c>
      <c r="L832" s="13">
        <f t="shared" si="9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96"/>
        <v>1.0783333333333334</v>
      </c>
      <c r="R832">
        <f t="shared" si="97"/>
        <v>60.65625</v>
      </c>
      <c r="S832" t="str">
        <f t="shared" si="100"/>
        <v>music</v>
      </c>
      <c r="T832" t="str">
        <f t="shared" si="101"/>
        <v>rock</v>
      </c>
      <c r="U832" t="str">
        <f t="shared" si="102"/>
        <v>February</v>
      </c>
      <c r="V832" t="str">
        <f t="shared" si="103"/>
        <v>2013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98"/>
        <v>40996.646921296298</v>
      </c>
      <c r="L833" s="13">
        <f t="shared" si="9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96"/>
        <v>2.3333333333333335</v>
      </c>
      <c r="R833">
        <f t="shared" si="97"/>
        <v>175</v>
      </c>
      <c r="S833" t="str">
        <f t="shared" si="100"/>
        <v>music</v>
      </c>
      <c r="T833" t="str">
        <f t="shared" si="101"/>
        <v>rock</v>
      </c>
      <c r="U833" t="str">
        <f t="shared" si="102"/>
        <v>March</v>
      </c>
      <c r="V833" t="str">
        <f t="shared" si="103"/>
        <v>2012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98"/>
        <v>40869.675173611111</v>
      </c>
      <c r="L834" s="13">
        <f t="shared" si="9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104">E834/D834</f>
        <v>1.0060706666666666</v>
      </c>
      <c r="R834">
        <f t="shared" ref="R834:R897" si="105">E834/N834</f>
        <v>97.993896103896105</v>
      </c>
      <c r="S834" t="str">
        <f t="shared" si="100"/>
        <v>music</v>
      </c>
      <c r="T834" t="str">
        <f t="shared" si="101"/>
        <v>rock</v>
      </c>
      <c r="U834" t="str">
        <f t="shared" si="102"/>
        <v>November</v>
      </c>
      <c r="V834" t="str">
        <f t="shared" si="103"/>
        <v>2012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106">(((J835/60)/60)/24)+DATE(1970,1,1)</f>
        <v>41718.878182870372</v>
      </c>
      <c r="L835" s="13">
        <f t="shared" ref="L835:L898" si="107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104"/>
        <v>1.0166666666666666</v>
      </c>
      <c r="R835">
        <f t="shared" si="105"/>
        <v>148.78048780487805</v>
      </c>
      <c r="S835" t="str">
        <f t="shared" ref="S835:S898" si="108">LEFT(P835,FIND("/",P835)-1)</f>
        <v>music</v>
      </c>
      <c r="T835" t="str">
        <f t="shared" ref="T835:T898" si="109">RIGHT(P835,LEN(P835)-FIND("/",P835))</f>
        <v>rock</v>
      </c>
      <c r="U835" t="str">
        <f t="shared" ref="U835:U898" si="110">TEXT(K835,"mmmm")</f>
        <v>March</v>
      </c>
      <c r="V835" t="str">
        <f t="shared" ref="V835:V898" si="111">TEXT(L835,"YYYY")</f>
        <v>2014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106"/>
        <v>41422.822824074072</v>
      </c>
      <c r="L836" s="13">
        <f t="shared" si="107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104"/>
        <v>1.3101818181818181</v>
      </c>
      <c r="R836">
        <f t="shared" si="105"/>
        <v>96.08</v>
      </c>
      <c r="S836" t="str">
        <f t="shared" si="108"/>
        <v>music</v>
      </c>
      <c r="T836" t="str">
        <f t="shared" si="109"/>
        <v>rock</v>
      </c>
      <c r="U836" t="str">
        <f t="shared" si="110"/>
        <v>May</v>
      </c>
      <c r="V836" t="str">
        <f t="shared" si="111"/>
        <v>2013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106"/>
        <v>41005.45784722222</v>
      </c>
      <c r="L837" s="13">
        <f t="shared" si="107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104"/>
        <v>1.1725000000000001</v>
      </c>
      <c r="R837">
        <f t="shared" si="105"/>
        <v>58.625</v>
      </c>
      <c r="S837" t="str">
        <f t="shared" si="108"/>
        <v>music</v>
      </c>
      <c r="T837" t="str">
        <f t="shared" si="109"/>
        <v>rock</v>
      </c>
      <c r="U837" t="str">
        <f t="shared" si="110"/>
        <v>April</v>
      </c>
      <c r="V837" t="str">
        <f t="shared" si="111"/>
        <v>2012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106"/>
        <v>41524.056921296295</v>
      </c>
      <c r="L838" s="13">
        <f t="shared" si="107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104"/>
        <v>1.009304</v>
      </c>
      <c r="R838">
        <f t="shared" si="105"/>
        <v>109.70695652173914</v>
      </c>
      <c r="S838" t="str">
        <f t="shared" si="108"/>
        <v>music</v>
      </c>
      <c r="T838" t="str">
        <f t="shared" si="109"/>
        <v>rock</v>
      </c>
      <c r="U838" t="str">
        <f t="shared" si="110"/>
        <v>September</v>
      </c>
      <c r="V838" t="str">
        <f t="shared" si="111"/>
        <v>2013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106"/>
        <v>41730.998402777775</v>
      </c>
      <c r="L839" s="13">
        <f t="shared" si="107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104"/>
        <v>1.218</v>
      </c>
      <c r="R839">
        <f t="shared" si="105"/>
        <v>49.112903225806448</v>
      </c>
      <c r="S839" t="str">
        <f t="shared" si="108"/>
        <v>music</v>
      </c>
      <c r="T839" t="str">
        <f t="shared" si="109"/>
        <v>rock</v>
      </c>
      <c r="U839" t="str">
        <f t="shared" si="110"/>
        <v>April</v>
      </c>
      <c r="V839" t="str">
        <f t="shared" si="111"/>
        <v>2014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106"/>
        <v>40895.897974537038</v>
      </c>
      <c r="L840" s="13">
        <f t="shared" si="107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104"/>
        <v>1.454</v>
      </c>
      <c r="R840">
        <f t="shared" si="105"/>
        <v>47.672131147540981</v>
      </c>
      <c r="S840" t="str">
        <f t="shared" si="108"/>
        <v>music</v>
      </c>
      <c r="T840" t="str">
        <f t="shared" si="109"/>
        <v>rock</v>
      </c>
      <c r="U840" t="str">
        <f t="shared" si="110"/>
        <v>December</v>
      </c>
      <c r="V840" t="str">
        <f t="shared" si="111"/>
        <v>2012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106"/>
        <v>41144.763379629629</v>
      </c>
      <c r="L841" s="13">
        <f t="shared" si="107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104"/>
        <v>1.166166</v>
      </c>
      <c r="R841">
        <f t="shared" si="105"/>
        <v>60.737812499999997</v>
      </c>
      <c r="S841" t="str">
        <f t="shared" si="108"/>
        <v>music</v>
      </c>
      <c r="T841" t="str">
        <f t="shared" si="109"/>
        <v>rock</v>
      </c>
      <c r="U841" t="str">
        <f t="shared" si="110"/>
        <v>August</v>
      </c>
      <c r="V841" t="str">
        <f t="shared" si="111"/>
        <v>2012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106"/>
        <v>42607.226701388892</v>
      </c>
      <c r="L842" s="13">
        <f t="shared" si="107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104"/>
        <v>1.2041660000000001</v>
      </c>
      <c r="R842">
        <f t="shared" si="105"/>
        <v>63.37715789473684</v>
      </c>
      <c r="S842" t="str">
        <f t="shared" si="108"/>
        <v>music</v>
      </c>
      <c r="T842" t="str">
        <f t="shared" si="109"/>
        <v>metal</v>
      </c>
      <c r="U842" t="str">
        <f t="shared" si="110"/>
        <v>August</v>
      </c>
      <c r="V842" t="str">
        <f t="shared" si="111"/>
        <v>2016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106"/>
        <v>41923.838692129626</v>
      </c>
      <c r="L843" s="13">
        <f t="shared" si="107"/>
        <v>41953.88035879629</v>
      </c>
      <c r="M843" t="b">
        <v>1</v>
      </c>
      <c r="N843">
        <v>94</v>
      </c>
      <c r="O843" t="b">
        <v>1</v>
      </c>
      <c r="P843" t="s">
        <v>8277</v>
      </c>
      <c r="Q843" s="8">
        <f t="shared" si="104"/>
        <v>1.0132000000000001</v>
      </c>
      <c r="R843">
        <f t="shared" si="105"/>
        <v>53.893617021276597</v>
      </c>
      <c r="S843" t="str">
        <f t="shared" si="108"/>
        <v>music</v>
      </c>
      <c r="T843" t="str">
        <f t="shared" si="109"/>
        <v>metal</v>
      </c>
      <c r="U843" t="str">
        <f t="shared" si="110"/>
        <v>October</v>
      </c>
      <c r="V843" t="str">
        <f t="shared" si="111"/>
        <v>2014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106"/>
        <v>41526.592395833337</v>
      </c>
      <c r="L844" s="13">
        <f t="shared" si="107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104"/>
        <v>1.0431999999999999</v>
      </c>
      <c r="R844">
        <f t="shared" si="105"/>
        <v>66.871794871794876</v>
      </c>
      <c r="S844" t="str">
        <f t="shared" si="108"/>
        <v>music</v>
      </c>
      <c r="T844" t="str">
        <f t="shared" si="109"/>
        <v>metal</v>
      </c>
      <c r="U844" t="str">
        <f t="shared" si="110"/>
        <v>September</v>
      </c>
      <c r="V844" t="str">
        <f t="shared" si="111"/>
        <v>2013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106"/>
        <v>42695.257870370369</v>
      </c>
      <c r="L845" s="13">
        <f t="shared" si="107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104"/>
        <v>2.6713333333333331</v>
      </c>
      <c r="R845">
        <f t="shared" si="105"/>
        <v>63.102362204724407</v>
      </c>
      <c r="S845" t="str">
        <f t="shared" si="108"/>
        <v>music</v>
      </c>
      <c r="T845" t="str">
        <f t="shared" si="109"/>
        <v>metal</v>
      </c>
      <c r="U845" t="str">
        <f t="shared" si="110"/>
        <v>November</v>
      </c>
      <c r="V845" t="str">
        <f t="shared" si="111"/>
        <v>2016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106"/>
        <v>41905.684629629628</v>
      </c>
      <c r="L846" s="13">
        <f t="shared" si="107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104"/>
        <v>1.9413333333333334</v>
      </c>
      <c r="R846">
        <f t="shared" si="105"/>
        <v>36.628930817610062</v>
      </c>
      <c r="S846" t="str">
        <f t="shared" si="108"/>
        <v>music</v>
      </c>
      <c r="T846" t="str">
        <f t="shared" si="109"/>
        <v>metal</v>
      </c>
      <c r="U846" t="str">
        <f t="shared" si="110"/>
        <v>September</v>
      </c>
      <c r="V846" t="str">
        <f t="shared" si="111"/>
        <v>2014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106"/>
        <v>42578.205972222218</v>
      </c>
      <c r="L847" s="13">
        <f t="shared" si="107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104"/>
        <v>1.203802</v>
      </c>
      <c r="R847">
        <f t="shared" si="105"/>
        <v>34.005706214689269</v>
      </c>
      <c r="S847" t="str">
        <f t="shared" si="108"/>
        <v>music</v>
      </c>
      <c r="T847" t="str">
        <f t="shared" si="109"/>
        <v>metal</v>
      </c>
      <c r="U847" t="str">
        <f t="shared" si="110"/>
        <v>July</v>
      </c>
      <c r="V847" t="str">
        <f t="shared" si="111"/>
        <v>2016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106"/>
        <v>41694.391840277778</v>
      </c>
      <c r="L848" s="13">
        <f t="shared" si="107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104"/>
        <v>1.2200090909090908</v>
      </c>
      <c r="R848">
        <f t="shared" si="105"/>
        <v>28.553404255319148</v>
      </c>
      <c r="S848" t="str">
        <f t="shared" si="108"/>
        <v>music</v>
      </c>
      <c r="T848" t="str">
        <f t="shared" si="109"/>
        <v>metal</v>
      </c>
      <c r="U848" t="str">
        <f t="shared" si="110"/>
        <v>February</v>
      </c>
      <c r="V848" t="str">
        <f t="shared" si="111"/>
        <v>2014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106"/>
        <v>42165.79833333334</v>
      </c>
      <c r="L849" s="13">
        <f t="shared" si="107"/>
        <v>42195.79833333334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104"/>
        <v>1</v>
      </c>
      <c r="R849">
        <f t="shared" si="105"/>
        <v>10</v>
      </c>
      <c r="S849" t="str">
        <f t="shared" si="108"/>
        <v>music</v>
      </c>
      <c r="T849" t="str">
        <f t="shared" si="109"/>
        <v>metal</v>
      </c>
      <c r="U849" t="str">
        <f t="shared" si="110"/>
        <v>June</v>
      </c>
      <c r="V849" t="str">
        <f t="shared" si="111"/>
        <v>2015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106"/>
        <v>42078.792048611111</v>
      </c>
      <c r="L850" s="13">
        <f t="shared" si="107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104"/>
        <v>1</v>
      </c>
      <c r="R850">
        <f t="shared" si="105"/>
        <v>18.75</v>
      </c>
      <c r="S850" t="str">
        <f t="shared" si="108"/>
        <v>music</v>
      </c>
      <c r="T850" t="str">
        <f t="shared" si="109"/>
        <v>metal</v>
      </c>
      <c r="U850" t="str">
        <f t="shared" si="110"/>
        <v>March</v>
      </c>
      <c r="V850" t="str">
        <f t="shared" si="111"/>
        <v>2015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106"/>
        <v>42051.148888888885</v>
      </c>
      <c r="L851" s="13">
        <f t="shared" si="107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104"/>
        <v>1.1990000000000001</v>
      </c>
      <c r="R851">
        <f t="shared" si="105"/>
        <v>41.704347826086959</v>
      </c>
      <c r="S851" t="str">
        <f t="shared" si="108"/>
        <v>music</v>
      </c>
      <c r="T851" t="str">
        <f t="shared" si="109"/>
        <v>metal</v>
      </c>
      <c r="U851" t="str">
        <f t="shared" si="110"/>
        <v>February</v>
      </c>
      <c r="V851" t="str">
        <f t="shared" si="111"/>
        <v>2015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106"/>
        <v>42452.827743055561</v>
      </c>
      <c r="L852" s="13">
        <f t="shared" si="107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104"/>
        <v>1.55175</v>
      </c>
      <c r="R852">
        <f t="shared" si="105"/>
        <v>46.669172932330824</v>
      </c>
      <c r="S852" t="str">
        <f t="shared" si="108"/>
        <v>music</v>
      </c>
      <c r="T852" t="str">
        <f t="shared" si="109"/>
        <v>metal</v>
      </c>
      <c r="U852" t="str">
        <f t="shared" si="110"/>
        <v>March</v>
      </c>
      <c r="V852" t="str">
        <f t="shared" si="111"/>
        <v>2016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106"/>
        <v>42522.880243055552</v>
      </c>
      <c r="L853" s="13">
        <f t="shared" si="107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104"/>
        <v>1.3045</v>
      </c>
      <c r="R853">
        <f t="shared" si="105"/>
        <v>37.271428571428572</v>
      </c>
      <c r="S853" t="str">
        <f t="shared" si="108"/>
        <v>music</v>
      </c>
      <c r="T853" t="str">
        <f t="shared" si="109"/>
        <v>metal</v>
      </c>
      <c r="U853" t="str">
        <f t="shared" si="110"/>
        <v>June</v>
      </c>
      <c r="V853" t="str">
        <f t="shared" si="111"/>
        <v>2016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106"/>
        <v>42656.805497685185</v>
      </c>
      <c r="L854" s="13">
        <f t="shared" si="107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104"/>
        <v>1.0497142857142858</v>
      </c>
      <c r="R854">
        <f t="shared" si="105"/>
        <v>59.258064516129032</v>
      </c>
      <c r="S854" t="str">
        <f t="shared" si="108"/>
        <v>music</v>
      </c>
      <c r="T854" t="str">
        <f t="shared" si="109"/>
        <v>metal</v>
      </c>
      <c r="U854" t="str">
        <f t="shared" si="110"/>
        <v>October</v>
      </c>
      <c r="V854" t="str">
        <f t="shared" si="111"/>
        <v>2016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106"/>
        <v>42021.832280092596</v>
      </c>
      <c r="L855" s="13">
        <f t="shared" si="107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104"/>
        <v>1</v>
      </c>
      <c r="R855">
        <f t="shared" si="105"/>
        <v>30</v>
      </c>
      <c r="S855" t="str">
        <f t="shared" si="108"/>
        <v>music</v>
      </c>
      <c r="T855" t="str">
        <f t="shared" si="109"/>
        <v>metal</v>
      </c>
      <c r="U855" t="str">
        <f t="shared" si="110"/>
        <v>January</v>
      </c>
      <c r="V855" t="str">
        <f t="shared" si="111"/>
        <v>2015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106"/>
        <v>42702.212337962963</v>
      </c>
      <c r="L856" s="13">
        <f t="shared" si="107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104"/>
        <v>1.1822050359712231</v>
      </c>
      <c r="R856">
        <f t="shared" si="105"/>
        <v>65.8623246492986</v>
      </c>
      <c r="S856" t="str">
        <f t="shared" si="108"/>
        <v>music</v>
      </c>
      <c r="T856" t="str">
        <f t="shared" si="109"/>
        <v>metal</v>
      </c>
      <c r="U856" t="str">
        <f t="shared" si="110"/>
        <v>November</v>
      </c>
      <c r="V856" t="str">
        <f t="shared" si="111"/>
        <v>2016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106"/>
        <v>42545.125196759262</v>
      </c>
      <c r="L857" s="13">
        <f t="shared" si="107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104"/>
        <v>1.0344827586206897</v>
      </c>
      <c r="R857">
        <f t="shared" si="105"/>
        <v>31.914893617021278</v>
      </c>
      <c r="S857" t="str">
        <f t="shared" si="108"/>
        <v>music</v>
      </c>
      <c r="T857" t="str">
        <f t="shared" si="109"/>
        <v>metal</v>
      </c>
      <c r="U857" t="str">
        <f t="shared" si="110"/>
        <v>June</v>
      </c>
      <c r="V857" t="str">
        <f t="shared" si="111"/>
        <v>2016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106"/>
        <v>42609.311990740738</v>
      </c>
      <c r="L858" s="13">
        <f t="shared" si="107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104"/>
        <v>2.1800000000000002</v>
      </c>
      <c r="R858">
        <f t="shared" si="105"/>
        <v>19.464285714285715</v>
      </c>
      <c r="S858" t="str">
        <f t="shared" si="108"/>
        <v>music</v>
      </c>
      <c r="T858" t="str">
        <f t="shared" si="109"/>
        <v>metal</v>
      </c>
      <c r="U858" t="str">
        <f t="shared" si="110"/>
        <v>August</v>
      </c>
      <c r="V858" t="str">
        <f t="shared" si="111"/>
        <v>2016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106"/>
        <v>42291.581377314811</v>
      </c>
      <c r="L859" s="13">
        <f t="shared" si="107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104"/>
        <v>1</v>
      </c>
      <c r="R859">
        <f t="shared" si="105"/>
        <v>50</v>
      </c>
      <c r="S859" t="str">
        <f t="shared" si="108"/>
        <v>music</v>
      </c>
      <c r="T859" t="str">
        <f t="shared" si="109"/>
        <v>metal</v>
      </c>
      <c r="U859" t="str">
        <f t="shared" si="110"/>
        <v>October</v>
      </c>
      <c r="V859" t="str">
        <f t="shared" si="111"/>
        <v>2015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106"/>
        <v>42079.745578703703</v>
      </c>
      <c r="L860" s="13">
        <f t="shared" si="107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104"/>
        <v>1.4400583333333332</v>
      </c>
      <c r="R860">
        <f t="shared" si="105"/>
        <v>22.737763157894737</v>
      </c>
      <c r="S860" t="str">
        <f t="shared" si="108"/>
        <v>music</v>
      </c>
      <c r="T860" t="str">
        <f t="shared" si="109"/>
        <v>metal</v>
      </c>
      <c r="U860" t="str">
        <f t="shared" si="110"/>
        <v>March</v>
      </c>
      <c r="V860" t="str">
        <f t="shared" si="111"/>
        <v>2015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106"/>
        <v>42128.820231481484</v>
      </c>
      <c r="L861" s="13">
        <f t="shared" si="107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104"/>
        <v>1.0467500000000001</v>
      </c>
      <c r="R861">
        <f t="shared" si="105"/>
        <v>42.724489795918366</v>
      </c>
      <c r="S861" t="str">
        <f t="shared" si="108"/>
        <v>music</v>
      </c>
      <c r="T861" t="str">
        <f t="shared" si="109"/>
        <v>metal</v>
      </c>
      <c r="U861" t="str">
        <f t="shared" si="110"/>
        <v>May</v>
      </c>
      <c r="V861" t="str">
        <f t="shared" si="111"/>
        <v>2015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106"/>
        <v>41570.482789351852</v>
      </c>
      <c r="L862" s="13">
        <f t="shared" si="107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104"/>
        <v>0.18142857142857144</v>
      </c>
      <c r="R862">
        <f t="shared" si="105"/>
        <v>52.916666666666664</v>
      </c>
      <c r="S862" t="str">
        <f t="shared" si="108"/>
        <v>music</v>
      </c>
      <c r="T862" t="str">
        <f t="shared" si="109"/>
        <v>jazz</v>
      </c>
      <c r="U862" t="str">
        <f t="shared" si="110"/>
        <v>October</v>
      </c>
      <c r="V862" t="str">
        <f t="shared" si="111"/>
        <v>2013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106"/>
        <v>42599.965324074074</v>
      </c>
      <c r="L863" s="13">
        <f t="shared" si="107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104"/>
        <v>2.2444444444444444E-2</v>
      </c>
      <c r="R863">
        <f t="shared" si="105"/>
        <v>50.5</v>
      </c>
      <c r="S863" t="str">
        <f t="shared" si="108"/>
        <v>music</v>
      </c>
      <c r="T863" t="str">
        <f t="shared" si="109"/>
        <v>jazz</v>
      </c>
      <c r="U863" t="str">
        <f t="shared" si="110"/>
        <v>August</v>
      </c>
      <c r="V863" t="str">
        <f t="shared" si="111"/>
        <v>2016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106"/>
        <v>41559.5549537037</v>
      </c>
      <c r="L864" s="13">
        <f t="shared" si="107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104"/>
        <v>3.3999999999999998E-3</v>
      </c>
      <c r="R864">
        <f t="shared" si="105"/>
        <v>42.5</v>
      </c>
      <c r="S864" t="str">
        <f t="shared" si="108"/>
        <v>music</v>
      </c>
      <c r="T864" t="str">
        <f t="shared" si="109"/>
        <v>jazz</v>
      </c>
      <c r="U864" t="str">
        <f t="shared" si="110"/>
        <v>October</v>
      </c>
      <c r="V864" t="str">
        <f t="shared" si="111"/>
        <v>2013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106"/>
        <v>40921.117662037039</v>
      </c>
      <c r="L865" s="13">
        <f t="shared" si="107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104"/>
        <v>4.4999999999999998E-2</v>
      </c>
      <c r="R865">
        <f t="shared" si="105"/>
        <v>18</v>
      </c>
      <c r="S865" t="str">
        <f t="shared" si="108"/>
        <v>music</v>
      </c>
      <c r="T865" t="str">
        <f t="shared" si="109"/>
        <v>jazz</v>
      </c>
      <c r="U865" t="str">
        <f t="shared" si="110"/>
        <v>January</v>
      </c>
      <c r="V865" t="str">
        <f t="shared" si="111"/>
        <v>2012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106"/>
        <v>41541.106921296298</v>
      </c>
      <c r="L866" s="13">
        <f t="shared" si="107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104"/>
        <v>0.41538461538461541</v>
      </c>
      <c r="R866">
        <f t="shared" si="105"/>
        <v>34.177215189873415</v>
      </c>
      <c r="S866" t="str">
        <f t="shared" si="108"/>
        <v>music</v>
      </c>
      <c r="T866" t="str">
        <f t="shared" si="109"/>
        <v>jazz</v>
      </c>
      <c r="U866" t="str">
        <f t="shared" si="110"/>
        <v>September</v>
      </c>
      <c r="V866" t="str">
        <f t="shared" si="111"/>
        <v>2013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106"/>
        <v>41230.77311342593</v>
      </c>
      <c r="L867" s="13">
        <f t="shared" si="107"/>
        <v>41290.77311342593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104"/>
        <v>2.0454545454545454E-2</v>
      </c>
      <c r="R867">
        <f t="shared" si="105"/>
        <v>22.5</v>
      </c>
      <c r="S867" t="str">
        <f t="shared" si="108"/>
        <v>music</v>
      </c>
      <c r="T867" t="str">
        <f t="shared" si="109"/>
        <v>jazz</v>
      </c>
      <c r="U867" t="str">
        <f t="shared" si="110"/>
        <v>November</v>
      </c>
      <c r="V867" t="str">
        <f t="shared" si="111"/>
        <v>2013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106"/>
        <v>42025.637939814813</v>
      </c>
      <c r="L868" s="13">
        <f t="shared" si="107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104"/>
        <v>0.18285714285714286</v>
      </c>
      <c r="R868">
        <f t="shared" si="105"/>
        <v>58.18181818181818</v>
      </c>
      <c r="S868" t="str">
        <f t="shared" si="108"/>
        <v>music</v>
      </c>
      <c r="T868" t="str">
        <f t="shared" si="109"/>
        <v>jazz</v>
      </c>
      <c r="U868" t="str">
        <f t="shared" si="110"/>
        <v>January</v>
      </c>
      <c r="V868" t="str">
        <f t="shared" si="111"/>
        <v>2015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106"/>
        <v>40088.105393518519</v>
      </c>
      <c r="L869" s="13">
        <f t="shared" si="107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104"/>
        <v>0.2402</v>
      </c>
      <c r="R869">
        <f t="shared" si="105"/>
        <v>109.18181818181819</v>
      </c>
      <c r="S869" t="str">
        <f t="shared" si="108"/>
        <v>music</v>
      </c>
      <c r="T869" t="str">
        <f t="shared" si="109"/>
        <v>jazz</v>
      </c>
      <c r="U869" t="str">
        <f t="shared" si="110"/>
        <v>October</v>
      </c>
      <c r="V869" t="str">
        <f t="shared" si="111"/>
        <v>2009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106"/>
        <v>41616.027754629627</v>
      </c>
      <c r="L870" s="13">
        <f t="shared" si="107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104"/>
        <v>1.1111111111111111E-3</v>
      </c>
      <c r="R870">
        <f t="shared" si="105"/>
        <v>50</v>
      </c>
      <c r="S870" t="str">
        <f t="shared" si="108"/>
        <v>music</v>
      </c>
      <c r="T870" t="str">
        <f t="shared" si="109"/>
        <v>jazz</v>
      </c>
      <c r="U870" t="str">
        <f t="shared" si="110"/>
        <v>December</v>
      </c>
      <c r="V870" t="str">
        <f t="shared" si="111"/>
        <v>2014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106"/>
        <v>41342.845567129632</v>
      </c>
      <c r="L871" s="13">
        <f t="shared" si="107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104"/>
        <v>0.11818181818181818</v>
      </c>
      <c r="R871">
        <f t="shared" si="105"/>
        <v>346.66666666666669</v>
      </c>
      <c r="S871" t="str">
        <f t="shared" si="108"/>
        <v>music</v>
      </c>
      <c r="T871" t="str">
        <f t="shared" si="109"/>
        <v>jazz</v>
      </c>
      <c r="U871" t="str">
        <f t="shared" si="110"/>
        <v>March</v>
      </c>
      <c r="V871" t="str">
        <f t="shared" si="111"/>
        <v>2013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106"/>
        <v>41488.022256944445</v>
      </c>
      <c r="L872" s="13">
        <f t="shared" si="107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104"/>
        <v>3.0999999999999999E-3</v>
      </c>
      <c r="R872">
        <f t="shared" si="105"/>
        <v>12.4</v>
      </c>
      <c r="S872" t="str">
        <f t="shared" si="108"/>
        <v>music</v>
      </c>
      <c r="T872" t="str">
        <f t="shared" si="109"/>
        <v>jazz</v>
      </c>
      <c r="U872" t="str">
        <f t="shared" si="110"/>
        <v>August</v>
      </c>
      <c r="V872" t="str">
        <f t="shared" si="111"/>
        <v>2013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106"/>
        <v>41577.561284722222</v>
      </c>
      <c r="L873" s="13">
        <f t="shared" si="107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8">
        <f t="shared" si="104"/>
        <v>5.4166666666666669E-2</v>
      </c>
      <c r="R873">
        <f t="shared" si="105"/>
        <v>27.083333333333332</v>
      </c>
      <c r="S873" t="str">
        <f t="shared" si="108"/>
        <v>music</v>
      </c>
      <c r="T873" t="str">
        <f t="shared" si="109"/>
        <v>jazz</v>
      </c>
      <c r="U873" t="str">
        <f t="shared" si="110"/>
        <v>October</v>
      </c>
      <c r="V873" t="str">
        <f t="shared" si="111"/>
        <v>2013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106"/>
        <v>40567.825543981482</v>
      </c>
      <c r="L874" s="13">
        <f t="shared" si="107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104"/>
        <v>8.1250000000000003E-3</v>
      </c>
      <c r="R874">
        <f t="shared" si="105"/>
        <v>32.5</v>
      </c>
      <c r="S874" t="str">
        <f t="shared" si="108"/>
        <v>music</v>
      </c>
      <c r="T874" t="str">
        <f t="shared" si="109"/>
        <v>jazz</v>
      </c>
      <c r="U874" t="str">
        <f t="shared" si="110"/>
        <v>January</v>
      </c>
      <c r="V874" t="str">
        <f t="shared" si="111"/>
        <v>2011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106"/>
        <v>41184.167129629634</v>
      </c>
      <c r="L875" s="13">
        <f t="shared" si="107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104"/>
        <v>1.2857142857142857E-2</v>
      </c>
      <c r="R875">
        <f t="shared" si="105"/>
        <v>9</v>
      </c>
      <c r="S875" t="str">
        <f t="shared" si="108"/>
        <v>music</v>
      </c>
      <c r="T875" t="str">
        <f t="shared" si="109"/>
        <v>jazz</v>
      </c>
      <c r="U875" t="str">
        <f t="shared" si="110"/>
        <v>October</v>
      </c>
      <c r="V875" t="str">
        <f t="shared" si="111"/>
        <v>2012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106"/>
        <v>41368.583726851852</v>
      </c>
      <c r="L876" s="13">
        <f t="shared" si="107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104"/>
        <v>0.24333333333333335</v>
      </c>
      <c r="R876">
        <f t="shared" si="105"/>
        <v>34.761904761904759</v>
      </c>
      <c r="S876" t="str">
        <f t="shared" si="108"/>
        <v>music</v>
      </c>
      <c r="T876" t="str">
        <f t="shared" si="109"/>
        <v>jazz</v>
      </c>
      <c r="U876" t="str">
        <f t="shared" si="110"/>
        <v>April</v>
      </c>
      <c r="V876" t="str">
        <f t="shared" si="111"/>
        <v>2013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106"/>
        <v>42248.723738425921</v>
      </c>
      <c r="L877" s="13">
        <f t="shared" si="107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104"/>
        <v>0</v>
      </c>
      <c r="R877" t="e">
        <f t="shared" si="105"/>
        <v>#DIV/0!</v>
      </c>
      <c r="S877" t="str">
        <f t="shared" si="108"/>
        <v>music</v>
      </c>
      <c r="T877" t="str">
        <f t="shared" si="109"/>
        <v>jazz</v>
      </c>
      <c r="U877" t="str">
        <f t="shared" si="110"/>
        <v>September</v>
      </c>
      <c r="V877" t="str">
        <f t="shared" si="111"/>
        <v>2015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106"/>
        <v>41276.496840277774</v>
      </c>
      <c r="L878" s="13">
        <f t="shared" si="107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104"/>
        <v>0.40799492385786801</v>
      </c>
      <c r="R878">
        <f t="shared" si="105"/>
        <v>28.577777777777779</v>
      </c>
      <c r="S878" t="str">
        <f t="shared" si="108"/>
        <v>music</v>
      </c>
      <c r="T878" t="str">
        <f t="shared" si="109"/>
        <v>jazz</v>
      </c>
      <c r="U878" t="str">
        <f t="shared" si="110"/>
        <v>January</v>
      </c>
      <c r="V878" t="str">
        <f t="shared" si="111"/>
        <v>2013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106"/>
        <v>41597.788888888892</v>
      </c>
      <c r="L879" s="13">
        <f t="shared" si="107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104"/>
        <v>0.67549999999999999</v>
      </c>
      <c r="R879">
        <f t="shared" si="105"/>
        <v>46.586206896551722</v>
      </c>
      <c r="S879" t="str">
        <f t="shared" si="108"/>
        <v>music</v>
      </c>
      <c r="T879" t="str">
        <f t="shared" si="109"/>
        <v>jazz</v>
      </c>
      <c r="U879" t="str">
        <f t="shared" si="110"/>
        <v>November</v>
      </c>
      <c r="V879" t="str">
        <f t="shared" si="111"/>
        <v>2013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106"/>
        <v>40505.232916666668</v>
      </c>
      <c r="L880" s="13">
        <f t="shared" si="107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104"/>
        <v>1.2999999999999999E-2</v>
      </c>
      <c r="R880">
        <f t="shared" si="105"/>
        <v>32.5</v>
      </c>
      <c r="S880" t="str">
        <f t="shared" si="108"/>
        <v>music</v>
      </c>
      <c r="T880" t="str">
        <f t="shared" si="109"/>
        <v>jazz</v>
      </c>
      <c r="U880" t="str">
        <f t="shared" si="110"/>
        <v>November</v>
      </c>
      <c r="V880" t="str">
        <f t="shared" si="111"/>
        <v>2010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106"/>
        <v>41037.829918981479</v>
      </c>
      <c r="L881" s="13">
        <f t="shared" si="107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104"/>
        <v>0.30666666666666664</v>
      </c>
      <c r="R881">
        <f t="shared" si="105"/>
        <v>21.466666666666665</v>
      </c>
      <c r="S881" t="str">
        <f t="shared" si="108"/>
        <v>music</v>
      </c>
      <c r="T881" t="str">
        <f t="shared" si="109"/>
        <v>jazz</v>
      </c>
      <c r="U881" t="str">
        <f t="shared" si="110"/>
        <v>May</v>
      </c>
      <c r="V881" t="str">
        <f t="shared" si="111"/>
        <v>2012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106"/>
        <v>41179.32104166667</v>
      </c>
      <c r="L882" s="13">
        <f t="shared" si="107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104"/>
        <v>2.9894179894179893E-2</v>
      </c>
      <c r="R882">
        <f t="shared" si="105"/>
        <v>14.125</v>
      </c>
      <c r="S882" t="str">
        <f t="shared" si="108"/>
        <v>music</v>
      </c>
      <c r="T882" t="str">
        <f t="shared" si="109"/>
        <v>indie rock</v>
      </c>
      <c r="U882" t="str">
        <f t="shared" si="110"/>
        <v>September</v>
      </c>
      <c r="V882" t="str">
        <f t="shared" si="111"/>
        <v>2012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106"/>
        <v>40877.25099537037</v>
      </c>
      <c r="L883" s="13">
        <f t="shared" si="107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104"/>
        <v>8.0000000000000002E-3</v>
      </c>
      <c r="R883">
        <f t="shared" si="105"/>
        <v>30</v>
      </c>
      <c r="S883" t="str">
        <f t="shared" si="108"/>
        <v>music</v>
      </c>
      <c r="T883" t="str">
        <f t="shared" si="109"/>
        <v>indie rock</v>
      </c>
      <c r="U883" t="str">
        <f t="shared" si="110"/>
        <v>November</v>
      </c>
      <c r="V883" t="str">
        <f t="shared" si="111"/>
        <v>2012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106"/>
        <v>40759.860532407409</v>
      </c>
      <c r="L884" s="13">
        <f t="shared" si="107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104"/>
        <v>0.20133333333333334</v>
      </c>
      <c r="R884">
        <f t="shared" si="105"/>
        <v>21.571428571428573</v>
      </c>
      <c r="S884" t="str">
        <f t="shared" si="108"/>
        <v>music</v>
      </c>
      <c r="T884" t="str">
        <f t="shared" si="109"/>
        <v>indie rock</v>
      </c>
      <c r="U884" t="str">
        <f t="shared" si="110"/>
        <v>August</v>
      </c>
      <c r="V884" t="str">
        <f t="shared" si="111"/>
        <v>2011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106"/>
        <v>42371.935590277775</v>
      </c>
      <c r="L885" s="13">
        <f t="shared" si="107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104"/>
        <v>0.4002</v>
      </c>
      <c r="R885">
        <f t="shared" si="105"/>
        <v>83.375</v>
      </c>
      <c r="S885" t="str">
        <f t="shared" si="108"/>
        <v>music</v>
      </c>
      <c r="T885" t="str">
        <f t="shared" si="109"/>
        <v>indie rock</v>
      </c>
      <c r="U885" t="str">
        <f t="shared" si="110"/>
        <v>January</v>
      </c>
      <c r="V885" t="str">
        <f t="shared" si="111"/>
        <v>2016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106"/>
        <v>40981.802615740737</v>
      </c>
      <c r="L886" s="13">
        <f t="shared" si="107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104"/>
        <v>0.01</v>
      </c>
      <c r="R886">
        <f t="shared" si="105"/>
        <v>10</v>
      </c>
      <c r="S886" t="str">
        <f t="shared" si="108"/>
        <v>music</v>
      </c>
      <c r="T886" t="str">
        <f t="shared" si="109"/>
        <v>indie rock</v>
      </c>
      <c r="U886" t="str">
        <f t="shared" si="110"/>
        <v>March</v>
      </c>
      <c r="V886" t="str">
        <f t="shared" si="111"/>
        <v>2012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106"/>
        <v>42713.941099537042</v>
      </c>
      <c r="L887" s="13">
        <f t="shared" si="107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104"/>
        <v>0.75</v>
      </c>
      <c r="R887">
        <f t="shared" si="105"/>
        <v>35.714285714285715</v>
      </c>
      <c r="S887" t="str">
        <f t="shared" si="108"/>
        <v>music</v>
      </c>
      <c r="T887" t="str">
        <f t="shared" si="109"/>
        <v>indie rock</v>
      </c>
      <c r="U887" t="str">
        <f t="shared" si="110"/>
        <v>December</v>
      </c>
      <c r="V887" t="str">
        <f t="shared" si="111"/>
        <v>2016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106"/>
        <v>42603.870520833334</v>
      </c>
      <c r="L888" s="13">
        <f t="shared" si="107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104"/>
        <v>0.41</v>
      </c>
      <c r="R888">
        <f t="shared" si="105"/>
        <v>29.285714285714285</v>
      </c>
      <c r="S888" t="str">
        <f t="shared" si="108"/>
        <v>music</v>
      </c>
      <c r="T888" t="str">
        <f t="shared" si="109"/>
        <v>indie rock</v>
      </c>
      <c r="U888" t="str">
        <f t="shared" si="110"/>
        <v>August</v>
      </c>
      <c r="V888" t="str">
        <f t="shared" si="111"/>
        <v>2016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106"/>
        <v>41026.958969907406</v>
      </c>
      <c r="L889" s="13">
        <f t="shared" si="107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104"/>
        <v>0</v>
      </c>
      <c r="R889" t="e">
        <f t="shared" si="105"/>
        <v>#DIV/0!</v>
      </c>
      <c r="S889" t="str">
        <f t="shared" si="108"/>
        <v>music</v>
      </c>
      <c r="T889" t="str">
        <f t="shared" si="109"/>
        <v>indie rock</v>
      </c>
      <c r="U889" t="str">
        <f t="shared" si="110"/>
        <v>April</v>
      </c>
      <c r="V889" t="str">
        <f t="shared" si="111"/>
        <v>2012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106"/>
        <v>40751.753298611111</v>
      </c>
      <c r="L890" s="13">
        <f t="shared" si="107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104"/>
        <v>7.1999999999999995E-2</v>
      </c>
      <c r="R890">
        <f t="shared" si="105"/>
        <v>18</v>
      </c>
      <c r="S890" t="str">
        <f t="shared" si="108"/>
        <v>music</v>
      </c>
      <c r="T890" t="str">
        <f t="shared" si="109"/>
        <v>indie rock</v>
      </c>
      <c r="U890" t="str">
        <f t="shared" si="110"/>
        <v>July</v>
      </c>
      <c r="V890" t="str">
        <f t="shared" si="111"/>
        <v>2011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106"/>
        <v>41887.784062500003</v>
      </c>
      <c r="L891" s="13">
        <f t="shared" si="107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104"/>
        <v>9.4412800000000005E-2</v>
      </c>
      <c r="R891">
        <f t="shared" si="105"/>
        <v>73.760000000000005</v>
      </c>
      <c r="S891" t="str">
        <f t="shared" si="108"/>
        <v>music</v>
      </c>
      <c r="T891" t="str">
        <f t="shared" si="109"/>
        <v>indie rock</v>
      </c>
      <c r="U891" t="str">
        <f t="shared" si="110"/>
        <v>September</v>
      </c>
      <c r="V891" t="str">
        <f t="shared" si="111"/>
        <v>2014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106"/>
        <v>41569.698831018519</v>
      </c>
      <c r="L892" s="13">
        <f t="shared" si="107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104"/>
        <v>4.1666666666666664E-2</v>
      </c>
      <c r="R892">
        <f t="shared" si="105"/>
        <v>31.25</v>
      </c>
      <c r="S892" t="str">
        <f t="shared" si="108"/>
        <v>music</v>
      </c>
      <c r="T892" t="str">
        <f t="shared" si="109"/>
        <v>indie rock</v>
      </c>
      <c r="U892" t="str">
        <f t="shared" si="110"/>
        <v>October</v>
      </c>
      <c r="V892" t="str">
        <f t="shared" si="111"/>
        <v>2013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106"/>
        <v>41842.031597222223</v>
      </c>
      <c r="L893" s="13">
        <f t="shared" si="107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104"/>
        <v>3.2500000000000001E-2</v>
      </c>
      <c r="R893">
        <f t="shared" si="105"/>
        <v>28.888888888888889</v>
      </c>
      <c r="S893" t="str">
        <f t="shared" si="108"/>
        <v>music</v>
      </c>
      <c r="T893" t="str">
        <f t="shared" si="109"/>
        <v>indie rock</v>
      </c>
      <c r="U893" t="str">
        <f t="shared" si="110"/>
        <v>July</v>
      </c>
      <c r="V893" t="str">
        <f t="shared" si="111"/>
        <v>2014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106"/>
        <v>40304.20003472222</v>
      </c>
      <c r="L894" s="13">
        <f t="shared" si="107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104"/>
        <v>0.40749999999999997</v>
      </c>
      <c r="R894">
        <f t="shared" si="105"/>
        <v>143.8235294117647</v>
      </c>
      <c r="S894" t="str">
        <f t="shared" si="108"/>
        <v>music</v>
      </c>
      <c r="T894" t="str">
        <f t="shared" si="109"/>
        <v>indie rock</v>
      </c>
      <c r="U894" t="str">
        <f t="shared" si="110"/>
        <v>May</v>
      </c>
      <c r="V894" t="str">
        <f t="shared" si="111"/>
        <v>2010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106"/>
        <v>42065.897719907407</v>
      </c>
      <c r="L895" s="13">
        <f t="shared" si="107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104"/>
        <v>0.1</v>
      </c>
      <c r="R895">
        <f t="shared" si="105"/>
        <v>40</v>
      </c>
      <c r="S895" t="str">
        <f t="shared" si="108"/>
        <v>music</v>
      </c>
      <c r="T895" t="str">
        <f t="shared" si="109"/>
        <v>indie rock</v>
      </c>
      <c r="U895" t="str">
        <f t="shared" si="110"/>
        <v>March</v>
      </c>
      <c r="V895" t="str">
        <f t="shared" si="111"/>
        <v>2015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106"/>
        <v>42496.981597222228</v>
      </c>
      <c r="L896" s="13">
        <f t="shared" si="107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104"/>
        <v>0.39169999999999999</v>
      </c>
      <c r="R896">
        <f t="shared" si="105"/>
        <v>147.81132075471697</v>
      </c>
      <c r="S896" t="str">
        <f t="shared" si="108"/>
        <v>music</v>
      </c>
      <c r="T896" t="str">
        <f t="shared" si="109"/>
        <v>indie rock</v>
      </c>
      <c r="U896" t="str">
        <f t="shared" si="110"/>
        <v>May</v>
      </c>
      <c r="V896" t="str">
        <f t="shared" si="111"/>
        <v>2016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106"/>
        <v>40431.127650462964</v>
      </c>
      <c r="L897" s="13">
        <f t="shared" si="107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104"/>
        <v>2.4375000000000001E-2</v>
      </c>
      <c r="R897">
        <f t="shared" si="105"/>
        <v>27.857142857142858</v>
      </c>
      <c r="S897" t="str">
        <f t="shared" si="108"/>
        <v>music</v>
      </c>
      <c r="T897" t="str">
        <f t="shared" si="109"/>
        <v>indie rock</v>
      </c>
      <c r="U897" t="str">
        <f t="shared" si="110"/>
        <v>September</v>
      </c>
      <c r="V897" t="str">
        <f t="shared" si="111"/>
        <v>2010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106"/>
        <v>42218.872986111113</v>
      </c>
      <c r="L898" s="13">
        <f t="shared" si="107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112">E898/D898</f>
        <v>0.4</v>
      </c>
      <c r="R898">
        <f t="shared" ref="R898:R961" si="113">E898/N898</f>
        <v>44.444444444444443</v>
      </c>
      <c r="S898" t="str">
        <f t="shared" si="108"/>
        <v>music</v>
      </c>
      <c r="T898" t="str">
        <f t="shared" si="109"/>
        <v>indie rock</v>
      </c>
      <c r="U898" t="str">
        <f t="shared" si="110"/>
        <v>August</v>
      </c>
      <c r="V898" t="str">
        <f t="shared" si="111"/>
        <v>2015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114">(((J899/60)/60)/24)+DATE(1970,1,1)</f>
        <v>41211.688750000001</v>
      </c>
      <c r="L899" s="13">
        <f t="shared" ref="L899:L962" si="115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si="112"/>
        <v>0</v>
      </c>
      <c r="R899" t="e">
        <f t="shared" si="113"/>
        <v>#DIV/0!</v>
      </c>
      <c r="S899" t="str">
        <f t="shared" ref="S899:S962" si="116">LEFT(P899,FIND("/",P899)-1)</f>
        <v>music</v>
      </c>
      <c r="T899" t="str">
        <f t="shared" ref="T899:T962" si="117">RIGHT(P899,LEN(P899)-FIND("/",P899))</f>
        <v>indie rock</v>
      </c>
      <c r="U899" t="str">
        <f t="shared" ref="U899:U962" si="118">TEXT(K899,"mmmm")</f>
        <v>October</v>
      </c>
      <c r="V899" t="str">
        <f t="shared" ref="V899:V962" si="119">TEXT(L899,"YYYY")</f>
        <v>2012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114"/>
        <v>40878.758217592593</v>
      </c>
      <c r="L900" s="13">
        <f t="shared" si="11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112"/>
        <v>2.8000000000000001E-2</v>
      </c>
      <c r="R900">
        <f t="shared" si="113"/>
        <v>35</v>
      </c>
      <c r="S900" t="str">
        <f t="shared" si="116"/>
        <v>music</v>
      </c>
      <c r="T900" t="str">
        <f t="shared" si="117"/>
        <v>indie rock</v>
      </c>
      <c r="U900" t="str">
        <f t="shared" si="118"/>
        <v>December</v>
      </c>
      <c r="V900" t="str">
        <f t="shared" si="119"/>
        <v>2012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114"/>
        <v>40646.099097222221</v>
      </c>
      <c r="L901" s="13">
        <f t="shared" si="11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112"/>
        <v>0.37333333333333335</v>
      </c>
      <c r="R901">
        <f t="shared" si="113"/>
        <v>35</v>
      </c>
      <c r="S901" t="str">
        <f t="shared" si="116"/>
        <v>music</v>
      </c>
      <c r="T901" t="str">
        <f t="shared" si="117"/>
        <v>indie rock</v>
      </c>
      <c r="U901" t="str">
        <f t="shared" si="118"/>
        <v>April</v>
      </c>
      <c r="V901" t="str">
        <f t="shared" si="119"/>
        <v>2011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114"/>
        <v>42429.84956018519</v>
      </c>
      <c r="L902" s="13">
        <f t="shared" si="11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112"/>
        <v>4.1999999999999997E-3</v>
      </c>
      <c r="R902">
        <f t="shared" si="113"/>
        <v>10.5</v>
      </c>
      <c r="S902" t="str">
        <f t="shared" si="116"/>
        <v>music</v>
      </c>
      <c r="T902" t="str">
        <f t="shared" si="117"/>
        <v>jazz</v>
      </c>
      <c r="U902" t="str">
        <f t="shared" si="118"/>
        <v>February</v>
      </c>
      <c r="V902" t="str">
        <f t="shared" si="119"/>
        <v>2016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114"/>
        <v>40291.81150462963</v>
      </c>
      <c r="L903" s="13">
        <f t="shared" si="11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112"/>
        <v>0</v>
      </c>
      <c r="R903" t="e">
        <f t="shared" si="113"/>
        <v>#DIV/0!</v>
      </c>
      <c r="S903" t="str">
        <f t="shared" si="116"/>
        <v>music</v>
      </c>
      <c r="T903" t="str">
        <f t="shared" si="117"/>
        <v>jazz</v>
      </c>
      <c r="U903" t="str">
        <f t="shared" si="118"/>
        <v>April</v>
      </c>
      <c r="V903" t="str">
        <f t="shared" si="119"/>
        <v>2010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114"/>
        <v>41829.965532407405</v>
      </c>
      <c r="L904" s="13">
        <f t="shared" si="11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112"/>
        <v>3.0000000000000001E-3</v>
      </c>
      <c r="R904">
        <f t="shared" si="113"/>
        <v>30</v>
      </c>
      <c r="S904" t="str">
        <f t="shared" si="116"/>
        <v>music</v>
      </c>
      <c r="T904" t="str">
        <f t="shared" si="117"/>
        <v>jazz</v>
      </c>
      <c r="U904" t="str">
        <f t="shared" si="118"/>
        <v>July</v>
      </c>
      <c r="V904" t="str">
        <f t="shared" si="119"/>
        <v>2014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114"/>
        <v>41149.796064814815</v>
      </c>
      <c r="L905" s="13">
        <f t="shared" si="11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112"/>
        <v>3.2000000000000001E-2</v>
      </c>
      <c r="R905">
        <f t="shared" si="113"/>
        <v>40</v>
      </c>
      <c r="S905" t="str">
        <f t="shared" si="116"/>
        <v>music</v>
      </c>
      <c r="T905" t="str">
        <f t="shared" si="117"/>
        <v>jazz</v>
      </c>
      <c r="U905" t="str">
        <f t="shared" si="118"/>
        <v>August</v>
      </c>
      <c r="V905" t="str">
        <f t="shared" si="119"/>
        <v>2012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114"/>
        <v>42342.080289351856</v>
      </c>
      <c r="L906" s="13">
        <f t="shared" si="11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112"/>
        <v>3.0200000000000001E-3</v>
      </c>
      <c r="R906">
        <f t="shared" si="113"/>
        <v>50.333333333333336</v>
      </c>
      <c r="S906" t="str">
        <f t="shared" si="116"/>
        <v>music</v>
      </c>
      <c r="T906" t="str">
        <f t="shared" si="117"/>
        <v>jazz</v>
      </c>
      <c r="U906" t="str">
        <f t="shared" si="118"/>
        <v>December</v>
      </c>
      <c r="V906" t="str">
        <f t="shared" si="119"/>
        <v>2016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114"/>
        <v>40507.239884259259</v>
      </c>
      <c r="L907" s="13">
        <f t="shared" si="11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112"/>
        <v>3.0153846153846153E-2</v>
      </c>
      <c r="R907">
        <f t="shared" si="113"/>
        <v>32.666666666666664</v>
      </c>
      <c r="S907" t="str">
        <f t="shared" si="116"/>
        <v>music</v>
      </c>
      <c r="T907" t="str">
        <f t="shared" si="117"/>
        <v>jazz</v>
      </c>
      <c r="U907" t="str">
        <f t="shared" si="118"/>
        <v>November</v>
      </c>
      <c r="V907" t="str">
        <f t="shared" si="119"/>
        <v>2011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114"/>
        <v>41681.189699074072</v>
      </c>
      <c r="L908" s="13">
        <f t="shared" si="11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112"/>
        <v>0</v>
      </c>
      <c r="R908" t="e">
        <f t="shared" si="113"/>
        <v>#DIV/0!</v>
      </c>
      <c r="S908" t="str">
        <f t="shared" si="116"/>
        <v>music</v>
      </c>
      <c r="T908" t="str">
        <f t="shared" si="117"/>
        <v>jazz</v>
      </c>
      <c r="U908" t="str">
        <f t="shared" si="118"/>
        <v>February</v>
      </c>
      <c r="V908" t="str">
        <f t="shared" si="119"/>
        <v>2014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114"/>
        <v>40767.192395833335</v>
      </c>
      <c r="L909" s="13">
        <f t="shared" si="11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112"/>
        <v>0</v>
      </c>
      <c r="R909" t="e">
        <f t="shared" si="113"/>
        <v>#DIV/0!</v>
      </c>
      <c r="S909" t="str">
        <f t="shared" si="116"/>
        <v>music</v>
      </c>
      <c r="T909" t="str">
        <f t="shared" si="117"/>
        <v>jazz</v>
      </c>
      <c r="U909" t="str">
        <f t="shared" si="118"/>
        <v>August</v>
      </c>
      <c r="V909" t="str">
        <f t="shared" si="119"/>
        <v>2011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114"/>
        <v>40340.801562499997</v>
      </c>
      <c r="L910" s="13">
        <f t="shared" si="11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112"/>
        <v>0</v>
      </c>
      <c r="R910" t="e">
        <f t="shared" si="113"/>
        <v>#DIV/0!</v>
      </c>
      <c r="S910" t="str">
        <f t="shared" si="116"/>
        <v>music</v>
      </c>
      <c r="T910" t="str">
        <f t="shared" si="117"/>
        <v>jazz</v>
      </c>
      <c r="U910" t="str">
        <f t="shared" si="118"/>
        <v>June</v>
      </c>
      <c r="V910" t="str">
        <f t="shared" si="119"/>
        <v>2010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114"/>
        <v>41081.69027777778</v>
      </c>
      <c r="L911" s="13">
        <f t="shared" si="11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112"/>
        <v>3.2500000000000001E-2</v>
      </c>
      <c r="R911">
        <f t="shared" si="113"/>
        <v>65</v>
      </c>
      <c r="S911" t="str">
        <f t="shared" si="116"/>
        <v>music</v>
      </c>
      <c r="T911" t="str">
        <f t="shared" si="117"/>
        <v>jazz</v>
      </c>
      <c r="U911" t="str">
        <f t="shared" si="118"/>
        <v>June</v>
      </c>
      <c r="V911" t="str">
        <f t="shared" si="119"/>
        <v>2012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114"/>
        <v>42737.545358796298</v>
      </c>
      <c r="L912" s="13">
        <f t="shared" si="11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112"/>
        <v>0.22363636363636363</v>
      </c>
      <c r="R912">
        <f t="shared" si="113"/>
        <v>24.6</v>
      </c>
      <c r="S912" t="str">
        <f t="shared" si="116"/>
        <v>music</v>
      </c>
      <c r="T912" t="str">
        <f t="shared" si="117"/>
        <v>jazz</v>
      </c>
      <c r="U912" t="str">
        <f t="shared" si="118"/>
        <v>January</v>
      </c>
      <c r="V912" t="str">
        <f t="shared" si="119"/>
        <v>2017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114"/>
        <v>41642.005150462966</v>
      </c>
      <c r="L913" s="13">
        <f t="shared" si="11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112"/>
        <v>0</v>
      </c>
      <c r="R913" t="e">
        <f t="shared" si="113"/>
        <v>#DIV/0!</v>
      </c>
      <c r="S913" t="str">
        <f t="shared" si="116"/>
        <v>music</v>
      </c>
      <c r="T913" t="str">
        <f t="shared" si="117"/>
        <v>jazz</v>
      </c>
      <c r="U913" t="str">
        <f t="shared" si="118"/>
        <v>January</v>
      </c>
      <c r="V913" t="str">
        <f t="shared" si="119"/>
        <v>2014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114"/>
        <v>41194.109340277777</v>
      </c>
      <c r="L914" s="13">
        <f t="shared" si="11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8">
        <f t="shared" si="112"/>
        <v>8.5714285714285719E-3</v>
      </c>
      <c r="R914">
        <f t="shared" si="113"/>
        <v>15</v>
      </c>
      <c r="S914" t="str">
        <f t="shared" si="116"/>
        <v>music</v>
      </c>
      <c r="T914" t="str">
        <f t="shared" si="117"/>
        <v>jazz</v>
      </c>
      <c r="U914" t="str">
        <f t="shared" si="118"/>
        <v>October</v>
      </c>
      <c r="V914" t="str">
        <f t="shared" si="119"/>
        <v>2012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114"/>
        <v>41004.139108796298</v>
      </c>
      <c r="L915" s="13">
        <f t="shared" si="11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112"/>
        <v>6.6066666666666662E-2</v>
      </c>
      <c r="R915">
        <f t="shared" si="113"/>
        <v>82.583333333333329</v>
      </c>
      <c r="S915" t="str">
        <f t="shared" si="116"/>
        <v>music</v>
      </c>
      <c r="T915" t="str">
        <f t="shared" si="117"/>
        <v>jazz</v>
      </c>
      <c r="U915" t="str">
        <f t="shared" si="118"/>
        <v>April</v>
      </c>
      <c r="V915" t="str">
        <f t="shared" si="119"/>
        <v>2012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114"/>
        <v>41116.763275462967</v>
      </c>
      <c r="L916" s="13">
        <f t="shared" si="11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112"/>
        <v>0</v>
      </c>
      <c r="R916" t="e">
        <f t="shared" si="113"/>
        <v>#DIV/0!</v>
      </c>
      <c r="S916" t="str">
        <f t="shared" si="116"/>
        <v>music</v>
      </c>
      <c r="T916" t="str">
        <f t="shared" si="117"/>
        <v>jazz</v>
      </c>
      <c r="U916" t="str">
        <f t="shared" si="118"/>
        <v>July</v>
      </c>
      <c r="V916" t="str">
        <f t="shared" si="119"/>
        <v>2012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114"/>
        <v>40937.679560185185</v>
      </c>
      <c r="L917" s="13">
        <f t="shared" si="11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112"/>
        <v>5.7692307692307696E-2</v>
      </c>
      <c r="R917">
        <f t="shared" si="113"/>
        <v>41.666666666666664</v>
      </c>
      <c r="S917" t="str">
        <f t="shared" si="116"/>
        <v>music</v>
      </c>
      <c r="T917" t="str">
        <f t="shared" si="117"/>
        <v>jazz</v>
      </c>
      <c r="U917" t="str">
        <f t="shared" si="118"/>
        <v>January</v>
      </c>
      <c r="V917" t="str">
        <f t="shared" si="119"/>
        <v>2012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114"/>
        <v>40434.853402777779</v>
      </c>
      <c r="L918" s="13">
        <f t="shared" si="11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112"/>
        <v>0</v>
      </c>
      <c r="R918" t="e">
        <f t="shared" si="113"/>
        <v>#DIV/0!</v>
      </c>
      <c r="S918" t="str">
        <f t="shared" si="116"/>
        <v>music</v>
      </c>
      <c r="T918" t="str">
        <f t="shared" si="117"/>
        <v>jazz</v>
      </c>
      <c r="U918" t="str">
        <f t="shared" si="118"/>
        <v>September</v>
      </c>
      <c r="V918" t="str">
        <f t="shared" si="119"/>
        <v>2010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114"/>
        <v>41802.94363425926</v>
      </c>
      <c r="L919" s="13">
        <f t="shared" si="11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112"/>
        <v>6.0000000000000001E-3</v>
      </c>
      <c r="R919">
        <f t="shared" si="113"/>
        <v>30</v>
      </c>
      <c r="S919" t="str">
        <f t="shared" si="116"/>
        <v>music</v>
      </c>
      <c r="T919" t="str">
        <f t="shared" si="117"/>
        <v>jazz</v>
      </c>
      <c r="U919" t="str">
        <f t="shared" si="118"/>
        <v>June</v>
      </c>
      <c r="V919" t="str">
        <f t="shared" si="119"/>
        <v>2014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114"/>
        <v>41944.916215277779</v>
      </c>
      <c r="L920" s="13">
        <f t="shared" si="11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112"/>
        <v>5.0256410256410255E-2</v>
      </c>
      <c r="R920">
        <f t="shared" si="113"/>
        <v>19.600000000000001</v>
      </c>
      <c r="S920" t="str">
        <f t="shared" si="116"/>
        <v>music</v>
      </c>
      <c r="T920" t="str">
        <f t="shared" si="117"/>
        <v>jazz</v>
      </c>
      <c r="U920" t="str">
        <f t="shared" si="118"/>
        <v>November</v>
      </c>
      <c r="V920" t="str">
        <f t="shared" si="119"/>
        <v>2014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114"/>
        <v>41227.641724537039</v>
      </c>
      <c r="L921" s="13">
        <f t="shared" si="11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112"/>
        <v>5.0000000000000001E-3</v>
      </c>
      <c r="R921">
        <f t="shared" si="113"/>
        <v>100</v>
      </c>
      <c r="S921" t="str">
        <f t="shared" si="116"/>
        <v>music</v>
      </c>
      <c r="T921" t="str">
        <f t="shared" si="117"/>
        <v>jazz</v>
      </c>
      <c r="U921" t="str">
        <f t="shared" si="118"/>
        <v>November</v>
      </c>
      <c r="V921" t="str">
        <f t="shared" si="119"/>
        <v>2012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114"/>
        <v>41562.67155092593</v>
      </c>
      <c r="L922" s="13">
        <f t="shared" si="11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112"/>
        <v>0</v>
      </c>
      <c r="R922" t="e">
        <f t="shared" si="113"/>
        <v>#DIV/0!</v>
      </c>
      <c r="S922" t="str">
        <f t="shared" si="116"/>
        <v>music</v>
      </c>
      <c r="T922" t="str">
        <f t="shared" si="117"/>
        <v>jazz</v>
      </c>
      <c r="U922" t="str">
        <f t="shared" si="118"/>
        <v>October</v>
      </c>
      <c r="V922" t="str">
        <f t="shared" si="119"/>
        <v>2013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114"/>
        <v>40847.171018518515</v>
      </c>
      <c r="L923" s="13">
        <f t="shared" si="11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112"/>
        <v>0.309</v>
      </c>
      <c r="R923">
        <f t="shared" si="113"/>
        <v>231.75</v>
      </c>
      <c r="S923" t="str">
        <f t="shared" si="116"/>
        <v>music</v>
      </c>
      <c r="T923" t="str">
        <f t="shared" si="117"/>
        <v>jazz</v>
      </c>
      <c r="U923" t="str">
        <f t="shared" si="118"/>
        <v>October</v>
      </c>
      <c r="V923" t="str">
        <f t="shared" si="119"/>
        <v>2011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114"/>
        <v>41878.530011574076</v>
      </c>
      <c r="L924" s="13">
        <f t="shared" si="11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112"/>
        <v>0.21037037037037037</v>
      </c>
      <c r="R924">
        <f t="shared" si="113"/>
        <v>189.33333333333334</v>
      </c>
      <c r="S924" t="str">
        <f t="shared" si="116"/>
        <v>music</v>
      </c>
      <c r="T924" t="str">
        <f t="shared" si="117"/>
        <v>jazz</v>
      </c>
      <c r="U924" t="str">
        <f t="shared" si="118"/>
        <v>August</v>
      </c>
      <c r="V924" t="str">
        <f t="shared" si="119"/>
        <v>2014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114"/>
        <v>41934.959756944445</v>
      </c>
      <c r="L925" s="13">
        <f t="shared" si="11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112"/>
        <v>2.1999999999999999E-2</v>
      </c>
      <c r="R925">
        <f t="shared" si="113"/>
        <v>55</v>
      </c>
      <c r="S925" t="str">
        <f t="shared" si="116"/>
        <v>music</v>
      </c>
      <c r="T925" t="str">
        <f t="shared" si="117"/>
        <v>jazz</v>
      </c>
      <c r="U925" t="str">
        <f t="shared" si="118"/>
        <v>October</v>
      </c>
      <c r="V925" t="str">
        <f t="shared" si="119"/>
        <v>2014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114"/>
        <v>41288.942928240744</v>
      </c>
      <c r="L926" s="13">
        <f t="shared" si="11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112"/>
        <v>0.109</v>
      </c>
      <c r="R926">
        <f t="shared" si="113"/>
        <v>21.8</v>
      </c>
      <c r="S926" t="str">
        <f t="shared" si="116"/>
        <v>music</v>
      </c>
      <c r="T926" t="str">
        <f t="shared" si="117"/>
        <v>jazz</v>
      </c>
      <c r="U926" t="str">
        <f t="shared" si="118"/>
        <v>January</v>
      </c>
      <c r="V926" t="str">
        <f t="shared" si="119"/>
        <v>2013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114"/>
        <v>41575.880914351852</v>
      </c>
      <c r="L927" s="13">
        <f t="shared" si="11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112"/>
        <v>2.6666666666666668E-2</v>
      </c>
      <c r="R927">
        <f t="shared" si="113"/>
        <v>32</v>
      </c>
      <c r="S927" t="str">
        <f t="shared" si="116"/>
        <v>music</v>
      </c>
      <c r="T927" t="str">
        <f t="shared" si="117"/>
        <v>jazz</v>
      </c>
      <c r="U927" t="str">
        <f t="shared" si="118"/>
        <v>October</v>
      </c>
      <c r="V927" t="str">
        <f t="shared" si="119"/>
        <v>2013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114"/>
        <v>40338.02002314815</v>
      </c>
      <c r="L928" s="13">
        <f t="shared" si="11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112"/>
        <v>0</v>
      </c>
      <c r="R928" t="e">
        <f t="shared" si="113"/>
        <v>#DIV/0!</v>
      </c>
      <c r="S928" t="str">
        <f t="shared" si="116"/>
        <v>music</v>
      </c>
      <c r="T928" t="str">
        <f t="shared" si="117"/>
        <v>jazz</v>
      </c>
      <c r="U928" t="str">
        <f t="shared" si="118"/>
        <v>June</v>
      </c>
      <c r="V928" t="str">
        <f t="shared" si="119"/>
        <v>2010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114"/>
        <v>41013.822858796295</v>
      </c>
      <c r="L929" s="13">
        <f t="shared" si="11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112"/>
        <v>0</v>
      </c>
      <c r="R929" t="e">
        <f t="shared" si="113"/>
        <v>#DIV/0!</v>
      </c>
      <c r="S929" t="str">
        <f t="shared" si="116"/>
        <v>music</v>
      </c>
      <c r="T929" t="str">
        <f t="shared" si="117"/>
        <v>jazz</v>
      </c>
      <c r="U929" t="str">
        <f t="shared" si="118"/>
        <v>April</v>
      </c>
      <c r="V929" t="str">
        <f t="shared" si="119"/>
        <v>2012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114"/>
        <v>41180.86241898148</v>
      </c>
      <c r="L930" s="13">
        <f t="shared" si="115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112"/>
        <v>0.10862068965517241</v>
      </c>
      <c r="R930">
        <f t="shared" si="113"/>
        <v>56.25</v>
      </c>
      <c r="S930" t="str">
        <f t="shared" si="116"/>
        <v>music</v>
      </c>
      <c r="T930" t="str">
        <f t="shared" si="117"/>
        <v>jazz</v>
      </c>
      <c r="U930" t="str">
        <f t="shared" si="118"/>
        <v>September</v>
      </c>
      <c r="V930" t="str">
        <f t="shared" si="119"/>
        <v>2012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114"/>
        <v>40978.238067129627</v>
      </c>
      <c r="L931" s="13">
        <f t="shared" si="11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112"/>
        <v>0</v>
      </c>
      <c r="R931" t="e">
        <f t="shared" si="113"/>
        <v>#DIV/0!</v>
      </c>
      <c r="S931" t="str">
        <f t="shared" si="116"/>
        <v>music</v>
      </c>
      <c r="T931" t="str">
        <f t="shared" si="117"/>
        <v>jazz</v>
      </c>
      <c r="U931" t="str">
        <f t="shared" si="118"/>
        <v>March</v>
      </c>
      <c r="V931" t="str">
        <f t="shared" si="119"/>
        <v>2012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114"/>
        <v>40312.915578703702</v>
      </c>
      <c r="L932" s="13">
        <f t="shared" si="11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112"/>
        <v>0.38333333333333336</v>
      </c>
      <c r="R932">
        <f t="shared" si="113"/>
        <v>69</v>
      </c>
      <c r="S932" t="str">
        <f t="shared" si="116"/>
        <v>music</v>
      </c>
      <c r="T932" t="str">
        <f t="shared" si="117"/>
        <v>jazz</v>
      </c>
      <c r="U932" t="str">
        <f t="shared" si="118"/>
        <v>May</v>
      </c>
      <c r="V932" t="str">
        <f t="shared" si="119"/>
        <v>2010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114"/>
        <v>41680.359976851854</v>
      </c>
      <c r="L933" s="13">
        <f t="shared" si="11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112"/>
        <v>6.5500000000000003E-2</v>
      </c>
      <c r="R933">
        <f t="shared" si="113"/>
        <v>18.714285714285715</v>
      </c>
      <c r="S933" t="str">
        <f t="shared" si="116"/>
        <v>music</v>
      </c>
      <c r="T933" t="str">
        <f t="shared" si="117"/>
        <v>jazz</v>
      </c>
      <c r="U933" t="str">
        <f t="shared" si="118"/>
        <v>February</v>
      </c>
      <c r="V933" t="str">
        <f t="shared" si="119"/>
        <v>2014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114"/>
        <v>41310.969270833331</v>
      </c>
      <c r="L934" s="13">
        <f t="shared" si="11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112"/>
        <v>0.14536842105263159</v>
      </c>
      <c r="R934">
        <f t="shared" si="113"/>
        <v>46.033333333333331</v>
      </c>
      <c r="S934" t="str">
        <f t="shared" si="116"/>
        <v>music</v>
      </c>
      <c r="T934" t="str">
        <f t="shared" si="117"/>
        <v>jazz</v>
      </c>
      <c r="U934" t="str">
        <f t="shared" si="118"/>
        <v>February</v>
      </c>
      <c r="V934" t="str">
        <f t="shared" si="119"/>
        <v>2013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114"/>
        <v>41711.169085648151</v>
      </c>
      <c r="L935" s="13">
        <f t="shared" si="11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112"/>
        <v>0.06</v>
      </c>
      <c r="R935">
        <f t="shared" si="113"/>
        <v>60</v>
      </c>
      <c r="S935" t="str">
        <f t="shared" si="116"/>
        <v>music</v>
      </c>
      <c r="T935" t="str">
        <f t="shared" si="117"/>
        <v>jazz</v>
      </c>
      <c r="U935" t="str">
        <f t="shared" si="118"/>
        <v>March</v>
      </c>
      <c r="V935" t="str">
        <f t="shared" si="119"/>
        <v>2014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114"/>
        <v>41733.737083333333</v>
      </c>
      <c r="L936" s="13">
        <f t="shared" si="115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112"/>
        <v>0.30399999999999999</v>
      </c>
      <c r="R936">
        <f t="shared" si="113"/>
        <v>50.666666666666664</v>
      </c>
      <c r="S936" t="str">
        <f t="shared" si="116"/>
        <v>music</v>
      </c>
      <c r="T936" t="str">
        <f t="shared" si="117"/>
        <v>jazz</v>
      </c>
      <c r="U936" t="str">
        <f t="shared" si="118"/>
        <v>April</v>
      </c>
      <c r="V936" t="str">
        <f t="shared" si="119"/>
        <v>2014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114"/>
        <v>42368.333668981482</v>
      </c>
      <c r="L937" s="13">
        <f t="shared" si="11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112"/>
        <v>1.4285714285714285E-2</v>
      </c>
      <c r="R937">
        <f t="shared" si="113"/>
        <v>25</v>
      </c>
      <c r="S937" t="str">
        <f t="shared" si="116"/>
        <v>music</v>
      </c>
      <c r="T937" t="str">
        <f t="shared" si="117"/>
        <v>jazz</v>
      </c>
      <c r="U937" t="str">
        <f t="shared" si="118"/>
        <v>December</v>
      </c>
      <c r="V937" t="str">
        <f t="shared" si="119"/>
        <v>2016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114"/>
        <v>40883.024178240739</v>
      </c>
      <c r="L938" s="13">
        <f t="shared" si="11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112"/>
        <v>0</v>
      </c>
      <c r="R938" t="e">
        <f t="shared" si="113"/>
        <v>#DIV/0!</v>
      </c>
      <c r="S938" t="str">
        <f t="shared" si="116"/>
        <v>music</v>
      </c>
      <c r="T938" t="str">
        <f t="shared" si="117"/>
        <v>jazz</v>
      </c>
      <c r="U938" t="str">
        <f t="shared" si="118"/>
        <v>December</v>
      </c>
      <c r="V938" t="str">
        <f t="shared" si="119"/>
        <v>2012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114"/>
        <v>41551.798113425924</v>
      </c>
      <c r="L939" s="13">
        <f t="shared" si="11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8">
        <f t="shared" si="112"/>
        <v>1.1428571428571429E-2</v>
      </c>
      <c r="R939">
        <f t="shared" si="113"/>
        <v>20</v>
      </c>
      <c r="S939" t="str">
        <f t="shared" si="116"/>
        <v>music</v>
      </c>
      <c r="T939" t="str">
        <f t="shared" si="117"/>
        <v>jazz</v>
      </c>
      <c r="U939" t="str">
        <f t="shared" si="118"/>
        <v>October</v>
      </c>
      <c r="V939" t="str">
        <f t="shared" si="119"/>
        <v>2013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114"/>
        <v>41124.479722222226</v>
      </c>
      <c r="L940" s="13">
        <f t="shared" si="11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112"/>
        <v>3.5714285714285713E-3</v>
      </c>
      <c r="R940">
        <f t="shared" si="113"/>
        <v>25</v>
      </c>
      <c r="S940" t="str">
        <f t="shared" si="116"/>
        <v>music</v>
      </c>
      <c r="T940" t="str">
        <f t="shared" si="117"/>
        <v>jazz</v>
      </c>
      <c r="U940" t="str">
        <f t="shared" si="118"/>
        <v>August</v>
      </c>
      <c r="V940" t="str">
        <f t="shared" si="119"/>
        <v>2012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114"/>
        <v>41416.763171296298</v>
      </c>
      <c r="L941" s="13">
        <f t="shared" si="11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112"/>
        <v>1.4545454545454545E-2</v>
      </c>
      <c r="R941">
        <f t="shared" si="113"/>
        <v>20</v>
      </c>
      <c r="S941" t="str">
        <f t="shared" si="116"/>
        <v>music</v>
      </c>
      <c r="T941" t="str">
        <f t="shared" si="117"/>
        <v>jazz</v>
      </c>
      <c r="U941" t="str">
        <f t="shared" si="118"/>
        <v>May</v>
      </c>
      <c r="V941" t="str">
        <f t="shared" si="119"/>
        <v>2013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114"/>
        <v>42182.008402777778</v>
      </c>
      <c r="L942" s="13">
        <f t="shared" si="11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112"/>
        <v>0.17155555555555554</v>
      </c>
      <c r="R942">
        <f t="shared" si="113"/>
        <v>110.28571428571429</v>
      </c>
      <c r="S942" t="str">
        <f t="shared" si="116"/>
        <v>technology</v>
      </c>
      <c r="T942" t="str">
        <f t="shared" si="117"/>
        <v>wearables</v>
      </c>
      <c r="U942" t="str">
        <f t="shared" si="118"/>
        <v>June</v>
      </c>
      <c r="V942" t="str">
        <f t="shared" si="119"/>
        <v>2015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114"/>
        <v>42746.096585648149</v>
      </c>
      <c r="L943" s="13">
        <f t="shared" si="11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112"/>
        <v>2.3220000000000001E-2</v>
      </c>
      <c r="R943">
        <f t="shared" si="113"/>
        <v>37.451612903225808</v>
      </c>
      <c r="S943" t="str">
        <f t="shared" si="116"/>
        <v>technology</v>
      </c>
      <c r="T943" t="str">
        <f t="shared" si="117"/>
        <v>wearables</v>
      </c>
      <c r="U943" t="str">
        <f t="shared" si="118"/>
        <v>January</v>
      </c>
      <c r="V943" t="str">
        <f t="shared" si="119"/>
        <v>2017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114"/>
        <v>42382.843287037031</v>
      </c>
      <c r="L944" s="13">
        <f t="shared" si="11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112"/>
        <v>8.9066666666666669E-2</v>
      </c>
      <c r="R944">
        <f t="shared" si="113"/>
        <v>41.75</v>
      </c>
      <c r="S944" t="str">
        <f t="shared" si="116"/>
        <v>technology</v>
      </c>
      <c r="T944" t="str">
        <f t="shared" si="117"/>
        <v>wearables</v>
      </c>
      <c r="U944" t="str">
        <f t="shared" si="118"/>
        <v>January</v>
      </c>
      <c r="V944" t="str">
        <f t="shared" si="119"/>
        <v>2016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114"/>
        <v>42673.66788194445</v>
      </c>
      <c r="L945" s="13">
        <f t="shared" si="11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112"/>
        <v>9.633333333333334E-2</v>
      </c>
      <c r="R945">
        <f t="shared" si="113"/>
        <v>24.083333333333332</v>
      </c>
      <c r="S945" t="str">
        <f t="shared" si="116"/>
        <v>technology</v>
      </c>
      <c r="T945" t="str">
        <f t="shared" si="117"/>
        <v>wearables</v>
      </c>
      <c r="U945" t="str">
        <f t="shared" si="118"/>
        <v>October</v>
      </c>
      <c r="V945" t="str">
        <f t="shared" si="119"/>
        <v>2016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114"/>
        <v>42444.583912037036</v>
      </c>
      <c r="L946" s="13">
        <f t="shared" si="11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112"/>
        <v>0.13325999999999999</v>
      </c>
      <c r="R946">
        <f t="shared" si="113"/>
        <v>69.40625</v>
      </c>
      <c r="S946" t="str">
        <f t="shared" si="116"/>
        <v>technology</v>
      </c>
      <c r="T946" t="str">
        <f t="shared" si="117"/>
        <v>wearables</v>
      </c>
      <c r="U946" t="str">
        <f t="shared" si="118"/>
        <v>March</v>
      </c>
      <c r="V946" t="str">
        <f t="shared" si="119"/>
        <v>2016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114"/>
        <v>42732.872986111113</v>
      </c>
      <c r="L947" s="13">
        <f t="shared" si="11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112"/>
        <v>2.4840000000000001E-2</v>
      </c>
      <c r="R947">
        <f t="shared" si="113"/>
        <v>155.25</v>
      </c>
      <c r="S947" t="str">
        <f t="shared" si="116"/>
        <v>technology</v>
      </c>
      <c r="T947" t="str">
        <f t="shared" si="117"/>
        <v>wearables</v>
      </c>
      <c r="U947" t="str">
        <f t="shared" si="118"/>
        <v>December</v>
      </c>
      <c r="V947" t="str">
        <f t="shared" si="119"/>
        <v>2017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114"/>
        <v>42592.750555555554</v>
      </c>
      <c r="L948" s="13">
        <f t="shared" si="11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112"/>
        <v>1.9066666666666666E-2</v>
      </c>
      <c r="R948">
        <f t="shared" si="113"/>
        <v>57.2</v>
      </c>
      <c r="S948" t="str">
        <f t="shared" si="116"/>
        <v>technology</v>
      </c>
      <c r="T948" t="str">
        <f t="shared" si="117"/>
        <v>wearables</v>
      </c>
      <c r="U948" t="str">
        <f t="shared" si="118"/>
        <v>August</v>
      </c>
      <c r="V948" t="str">
        <f t="shared" si="119"/>
        <v>2016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114"/>
        <v>42491.781319444446</v>
      </c>
      <c r="L949" s="13">
        <f t="shared" si="11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112"/>
        <v>0</v>
      </c>
      <c r="R949" t="e">
        <f t="shared" si="113"/>
        <v>#DIV/0!</v>
      </c>
      <c r="S949" t="str">
        <f t="shared" si="116"/>
        <v>technology</v>
      </c>
      <c r="T949" t="str">
        <f t="shared" si="117"/>
        <v>wearables</v>
      </c>
      <c r="U949" t="str">
        <f t="shared" si="118"/>
        <v>May</v>
      </c>
      <c r="V949" t="str">
        <f t="shared" si="119"/>
        <v>2016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114"/>
        <v>42411.828287037039</v>
      </c>
      <c r="L950" s="13">
        <f t="shared" si="11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112"/>
        <v>0.12</v>
      </c>
      <c r="R950">
        <f t="shared" si="113"/>
        <v>60</v>
      </c>
      <c r="S950" t="str">
        <f t="shared" si="116"/>
        <v>technology</v>
      </c>
      <c r="T950" t="str">
        <f t="shared" si="117"/>
        <v>wearables</v>
      </c>
      <c r="U950" t="str">
        <f t="shared" si="118"/>
        <v>February</v>
      </c>
      <c r="V950" t="str">
        <f t="shared" si="119"/>
        <v>2016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114"/>
        <v>42361.043703703705</v>
      </c>
      <c r="L951" s="13">
        <f t="shared" si="11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112"/>
        <v>1.3650000000000001E-2</v>
      </c>
      <c r="R951">
        <f t="shared" si="113"/>
        <v>39</v>
      </c>
      <c r="S951" t="str">
        <f t="shared" si="116"/>
        <v>technology</v>
      </c>
      <c r="T951" t="str">
        <f t="shared" si="117"/>
        <v>wearables</v>
      </c>
      <c r="U951" t="str">
        <f t="shared" si="118"/>
        <v>December</v>
      </c>
      <c r="V951" t="str">
        <f t="shared" si="119"/>
        <v>2016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114"/>
        <v>42356.750706018516</v>
      </c>
      <c r="L952" s="13">
        <f t="shared" si="11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112"/>
        <v>0.28039999999999998</v>
      </c>
      <c r="R952">
        <f t="shared" si="113"/>
        <v>58.416666666666664</v>
      </c>
      <c r="S952" t="str">
        <f t="shared" si="116"/>
        <v>technology</v>
      </c>
      <c r="T952" t="str">
        <f t="shared" si="117"/>
        <v>wearables</v>
      </c>
      <c r="U952" t="str">
        <f t="shared" si="118"/>
        <v>December</v>
      </c>
      <c r="V952" t="str">
        <f t="shared" si="119"/>
        <v>2016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114"/>
        <v>42480.653611111105</v>
      </c>
      <c r="L953" s="13">
        <f t="shared" si="11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112"/>
        <v>0.38390000000000002</v>
      </c>
      <c r="R953">
        <f t="shared" si="113"/>
        <v>158.63636363636363</v>
      </c>
      <c r="S953" t="str">
        <f t="shared" si="116"/>
        <v>technology</v>
      </c>
      <c r="T953" t="str">
        <f t="shared" si="117"/>
        <v>wearables</v>
      </c>
      <c r="U953" t="str">
        <f t="shared" si="118"/>
        <v>April</v>
      </c>
      <c r="V953" t="str">
        <f t="shared" si="119"/>
        <v>2016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114"/>
        <v>42662.613564814819</v>
      </c>
      <c r="L954" s="13">
        <f t="shared" si="11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8">
        <f t="shared" si="112"/>
        <v>0.39942857142857141</v>
      </c>
      <c r="R954">
        <f t="shared" si="113"/>
        <v>99.857142857142861</v>
      </c>
      <c r="S954" t="str">
        <f t="shared" si="116"/>
        <v>technology</v>
      </c>
      <c r="T954" t="str">
        <f t="shared" si="117"/>
        <v>wearables</v>
      </c>
      <c r="U954" t="str">
        <f t="shared" si="118"/>
        <v>October</v>
      </c>
      <c r="V954" t="str">
        <f t="shared" si="119"/>
        <v>2016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114"/>
        <v>41999.164340277777</v>
      </c>
      <c r="L955" s="13">
        <f t="shared" si="11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112"/>
        <v>8.3999999999999995E-3</v>
      </c>
      <c r="R955">
        <f t="shared" si="113"/>
        <v>25.2</v>
      </c>
      <c r="S955" t="str">
        <f t="shared" si="116"/>
        <v>technology</v>
      </c>
      <c r="T955" t="str">
        <f t="shared" si="117"/>
        <v>wearables</v>
      </c>
      <c r="U955" t="str">
        <f t="shared" si="118"/>
        <v>December</v>
      </c>
      <c r="V955" t="str">
        <f t="shared" si="119"/>
        <v>2015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114"/>
        <v>42194.833784722221</v>
      </c>
      <c r="L956" s="13">
        <f t="shared" si="11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112"/>
        <v>0.43406666666666666</v>
      </c>
      <c r="R956">
        <f t="shared" si="113"/>
        <v>89.191780821917803</v>
      </c>
      <c r="S956" t="str">
        <f t="shared" si="116"/>
        <v>technology</v>
      </c>
      <c r="T956" t="str">
        <f t="shared" si="117"/>
        <v>wearables</v>
      </c>
      <c r="U956" t="str">
        <f t="shared" si="118"/>
        <v>July</v>
      </c>
      <c r="V956" t="str">
        <f t="shared" si="119"/>
        <v>2015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114"/>
        <v>42586.295138888891</v>
      </c>
      <c r="L957" s="13">
        <f t="shared" si="11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112"/>
        <v>5.6613333333333335E-2</v>
      </c>
      <c r="R957">
        <f t="shared" si="113"/>
        <v>182.6236559139785</v>
      </c>
      <c r="S957" t="str">
        <f t="shared" si="116"/>
        <v>technology</v>
      </c>
      <c r="T957" t="str">
        <f t="shared" si="117"/>
        <v>wearables</v>
      </c>
      <c r="U957" t="str">
        <f t="shared" si="118"/>
        <v>August</v>
      </c>
      <c r="V957" t="str">
        <f t="shared" si="119"/>
        <v>2016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114"/>
        <v>42060.913877314815</v>
      </c>
      <c r="L958" s="13">
        <f t="shared" si="11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112"/>
        <v>1.7219999999999999E-2</v>
      </c>
      <c r="R958">
        <f t="shared" si="113"/>
        <v>50.647058823529413</v>
      </c>
      <c r="S958" t="str">
        <f t="shared" si="116"/>
        <v>technology</v>
      </c>
      <c r="T958" t="str">
        <f t="shared" si="117"/>
        <v>wearables</v>
      </c>
      <c r="U958" t="str">
        <f t="shared" si="118"/>
        <v>February</v>
      </c>
      <c r="V958" t="str">
        <f t="shared" si="119"/>
        <v>2015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114"/>
        <v>42660.552465277782</v>
      </c>
      <c r="L959" s="13">
        <f t="shared" si="11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112"/>
        <v>1.9416666666666665E-2</v>
      </c>
      <c r="R959">
        <f t="shared" si="113"/>
        <v>33.285714285714285</v>
      </c>
      <c r="S959" t="str">
        <f t="shared" si="116"/>
        <v>technology</v>
      </c>
      <c r="T959" t="str">
        <f t="shared" si="117"/>
        <v>wearables</v>
      </c>
      <c r="U959" t="str">
        <f t="shared" si="118"/>
        <v>October</v>
      </c>
      <c r="V959" t="str">
        <f t="shared" si="119"/>
        <v>2016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114"/>
        <v>42082.802812499998</v>
      </c>
      <c r="L960" s="13">
        <f t="shared" si="11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112"/>
        <v>0.11328275684711328</v>
      </c>
      <c r="R960">
        <f t="shared" si="113"/>
        <v>51.823529411764703</v>
      </c>
      <c r="S960" t="str">
        <f t="shared" si="116"/>
        <v>technology</v>
      </c>
      <c r="T960" t="str">
        <f t="shared" si="117"/>
        <v>wearables</v>
      </c>
      <c r="U960" t="str">
        <f t="shared" si="118"/>
        <v>March</v>
      </c>
      <c r="V960" t="str">
        <f t="shared" si="119"/>
        <v>2015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114"/>
        <v>41993.174363425926</v>
      </c>
      <c r="L961" s="13">
        <f t="shared" si="11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112"/>
        <v>0.3886</v>
      </c>
      <c r="R961">
        <f t="shared" si="113"/>
        <v>113.62573099415205</v>
      </c>
      <c r="S961" t="str">
        <f t="shared" si="116"/>
        <v>technology</v>
      </c>
      <c r="T961" t="str">
        <f t="shared" si="117"/>
        <v>wearables</v>
      </c>
      <c r="U961" t="str">
        <f t="shared" si="118"/>
        <v>December</v>
      </c>
      <c r="V961" t="str">
        <f t="shared" si="119"/>
        <v>2015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114"/>
        <v>42766.626793981486</v>
      </c>
      <c r="L962" s="13">
        <f t="shared" si="11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120">E962/D962</f>
        <v>0.46100628930817611</v>
      </c>
      <c r="R962">
        <f t="shared" ref="R962:R1025" si="121">E962/N962</f>
        <v>136.46276595744681</v>
      </c>
      <c r="S962" t="str">
        <f t="shared" si="116"/>
        <v>technology</v>
      </c>
      <c r="T962" t="str">
        <f t="shared" si="117"/>
        <v>wearables</v>
      </c>
      <c r="U962" t="str">
        <f t="shared" si="118"/>
        <v>January</v>
      </c>
      <c r="V962" t="str">
        <f t="shared" si="119"/>
        <v>2017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122">(((J963/60)/60)/24)+DATE(1970,1,1)</f>
        <v>42740.693692129629</v>
      </c>
      <c r="L963" s="13">
        <f t="shared" ref="L963:L1026" si="123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si="120"/>
        <v>0.42188421052631581</v>
      </c>
      <c r="R963">
        <f t="shared" si="121"/>
        <v>364.35454545454547</v>
      </c>
      <c r="S963" t="str">
        <f t="shared" ref="S963:S1026" si="124">LEFT(P963,FIND("/",P963)-1)</f>
        <v>technology</v>
      </c>
      <c r="T963" t="str">
        <f t="shared" ref="T963:T1026" si="125">RIGHT(P963,LEN(P963)-FIND("/",P963))</f>
        <v>wearables</v>
      </c>
      <c r="U963" t="str">
        <f t="shared" ref="U963:U1026" si="126">TEXT(K963,"mmmm")</f>
        <v>January</v>
      </c>
      <c r="V963" t="str">
        <f t="shared" ref="V963:V1026" si="127">TEXT(L963,"YYYY")</f>
        <v>2017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122"/>
        <v>42373.712418981479</v>
      </c>
      <c r="L964" s="13">
        <f t="shared" si="12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120"/>
        <v>0.2848</v>
      </c>
      <c r="R964">
        <f t="shared" si="121"/>
        <v>19.243243243243242</v>
      </c>
      <c r="S964" t="str">
        <f t="shared" si="124"/>
        <v>technology</v>
      </c>
      <c r="T964" t="str">
        <f t="shared" si="125"/>
        <v>wearables</v>
      </c>
      <c r="U964" t="str">
        <f t="shared" si="126"/>
        <v>January</v>
      </c>
      <c r="V964" t="str">
        <f t="shared" si="127"/>
        <v>2016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122"/>
        <v>42625.635636574079</v>
      </c>
      <c r="L965" s="13">
        <f t="shared" si="12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120"/>
        <v>1.0771428571428571E-2</v>
      </c>
      <c r="R965">
        <f t="shared" si="121"/>
        <v>41.888888888888886</v>
      </c>
      <c r="S965" t="str">
        <f t="shared" si="124"/>
        <v>technology</v>
      </c>
      <c r="T965" t="str">
        <f t="shared" si="125"/>
        <v>wearables</v>
      </c>
      <c r="U965" t="str">
        <f t="shared" si="126"/>
        <v>September</v>
      </c>
      <c r="V965" t="str">
        <f t="shared" si="127"/>
        <v>2016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122"/>
        <v>42208.628692129627</v>
      </c>
      <c r="L966" s="13">
        <f t="shared" si="12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120"/>
        <v>7.9909090909090902E-3</v>
      </c>
      <c r="R966">
        <f t="shared" si="121"/>
        <v>30.310344827586206</v>
      </c>
      <c r="S966" t="str">
        <f t="shared" si="124"/>
        <v>technology</v>
      </c>
      <c r="T966" t="str">
        <f t="shared" si="125"/>
        <v>wearables</v>
      </c>
      <c r="U966" t="str">
        <f t="shared" si="126"/>
        <v>July</v>
      </c>
      <c r="V966" t="str">
        <f t="shared" si="127"/>
        <v>2015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122"/>
        <v>42637.016736111109</v>
      </c>
      <c r="L967" s="13">
        <f t="shared" si="12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120"/>
        <v>1.192E-2</v>
      </c>
      <c r="R967">
        <f t="shared" si="121"/>
        <v>49.666666666666664</v>
      </c>
      <c r="S967" t="str">
        <f t="shared" si="124"/>
        <v>technology</v>
      </c>
      <c r="T967" t="str">
        <f t="shared" si="125"/>
        <v>wearables</v>
      </c>
      <c r="U967" t="str">
        <f t="shared" si="126"/>
        <v>September</v>
      </c>
      <c r="V967" t="str">
        <f t="shared" si="127"/>
        <v>2016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122"/>
        <v>42619.635787037041</v>
      </c>
      <c r="L968" s="13">
        <f t="shared" si="12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120"/>
        <v>0.14799999999999999</v>
      </c>
      <c r="R968">
        <f t="shared" si="121"/>
        <v>59.2</v>
      </c>
      <c r="S968" t="str">
        <f t="shared" si="124"/>
        <v>technology</v>
      </c>
      <c r="T968" t="str">
        <f t="shared" si="125"/>
        <v>wearables</v>
      </c>
      <c r="U968" t="str">
        <f t="shared" si="126"/>
        <v>September</v>
      </c>
      <c r="V968" t="str">
        <f t="shared" si="127"/>
        <v>2016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122"/>
        <v>42422.254328703704</v>
      </c>
      <c r="L969" s="13">
        <f t="shared" si="12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120"/>
        <v>0.17810000000000001</v>
      </c>
      <c r="R969">
        <f t="shared" si="121"/>
        <v>43.97530864197531</v>
      </c>
      <c r="S969" t="str">
        <f t="shared" si="124"/>
        <v>technology</v>
      </c>
      <c r="T969" t="str">
        <f t="shared" si="125"/>
        <v>wearables</v>
      </c>
      <c r="U969" t="str">
        <f t="shared" si="126"/>
        <v>February</v>
      </c>
      <c r="V969" t="str">
        <f t="shared" si="127"/>
        <v>2016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122"/>
        <v>41836.847615740742</v>
      </c>
      <c r="L970" s="13">
        <f t="shared" si="12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120"/>
        <v>1.325E-2</v>
      </c>
      <c r="R970">
        <f t="shared" si="121"/>
        <v>26.5</v>
      </c>
      <c r="S970" t="str">
        <f t="shared" si="124"/>
        <v>technology</v>
      </c>
      <c r="T970" t="str">
        <f t="shared" si="125"/>
        <v>wearables</v>
      </c>
      <c r="U970" t="str">
        <f t="shared" si="126"/>
        <v>July</v>
      </c>
      <c r="V970" t="str">
        <f t="shared" si="127"/>
        <v>2014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122"/>
        <v>42742.30332175926</v>
      </c>
      <c r="L971" s="13">
        <f t="shared" si="12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120"/>
        <v>0.46666666666666667</v>
      </c>
      <c r="R971">
        <f t="shared" si="121"/>
        <v>1272.7272727272727</v>
      </c>
      <c r="S971" t="str">
        <f t="shared" si="124"/>
        <v>technology</v>
      </c>
      <c r="T971" t="str">
        <f t="shared" si="125"/>
        <v>wearables</v>
      </c>
      <c r="U971" t="str">
        <f t="shared" si="126"/>
        <v>January</v>
      </c>
      <c r="V971" t="str">
        <f t="shared" si="127"/>
        <v>2017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122"/>
        <v>42721.220520833333</v>
      </c>
      <c r="L972" s="13">
        <f t="shared" si="12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120"/>
        <v>0.4592</v>
      </c>
      <c r="R972">
        <f t="shared" si="121"/>
        <v>164</v>
      </c>
      <c r="S972" t="str">
        <f t="shared" si="124"/>
        <v>technology</v>
      </c>
      <c r="T972" t="str">
        <f t="shared" si="125"/>
        <v>wearables</v>
      </c>
      <c r="U972" t="str">
        <f t="shared" si="126"/>
        <v>December</v>
      </c>
      <c r="V972" t="str">
        <f t="shared" si="127"/>
        <v>2017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122"/>
        <v>42111.709027777775</v>
      </c>
      <c r="L973" s="13">
        <f t="shared" si="12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120"/>
        <v>2.2599999999999999E-3</v>
      </c>
      <c r="R973">
        <f t="shared" si="121"/>
        <v>45.2</v>
      </c>
      <c r="S973" t="str">
        <f t="shared" si="124"/>
        <v>technology</v>
      </c>
      <c r="T973" t="str">
        <f t="shared" si="125"/>
        <v>wearables</v>
      </c>
      <c r="U973" t="str">
        <f t="shared" si="126"/>
        <v>April</v>
      </c>
      <c r="V973" t="str">
        <f t="shared" si="127"/>
        <v>2015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122"/>
        <v>41856.865717592591</v>
      </c>
      <c r="L974" s="13">
        <f t="shared" si="12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120"/>
        <v>0.34625</v>
      </c>
      <c r="R974">
        <f t="shared" si="121"/>
        <v>153.88888888888889</v>
      </c>
      <c r="S974" t="str">
        <f t="shared" si="124"/>
        <v>technology</v>
      </c>
      <c r="T974" t="str">
        <f t="shared" si="125"/>
        <v>wearables</v>
      </c>
      <c r="U974" t="str">
        <f t="shared" si="126"/>
        <v>August</v>
      </c>
      <c r="V974" t="str">
        <f t="shared" si="127"/>
        <v>2014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122"/>
        <v>42257.014965277776</v>
      </c>
      <c r="L975" s="13">
        <f t="shared" si="12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120"/>
        <v>2.0549999999999999E-2</v>
      </c>
      <c r="R975">
        <f t="shared" si="121"/>
        <v>51.375</v>
      </c>
      <c r="S975" t="str">
        <f t="shared" si="124"/>
        <v>technology</v>
      </c>
      <c r="T975" t="str">
        <f t="shared" si="125"/>
        <v>wearables</v>
      </c>
      <c r="U975" t="str">
        <f t="shared" si="126"/>
        <v>September</v>
      </c>
      <c r="V975" t="str">
        <f t="shared" si="127"/>
        <v>2015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122"/>
        <v>42424.749490740738</v>
      </c>
      <c r="L976" s="13">
        <f t="shared" si="12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120"/>
        <v>5.5999999999999999E-3</v>
      </c>
      <c r="R976">
        <f t="shared" si="121"/>
        <v>93.333333333333329</v>
      </c>
      <c r="S976" t="str">
        <f t="shared" si="124"/>
        <v>technology</v>
      </c>
      <c r="T976" t="str">
        <f t="shared" si="125"/>
        <v>wearables</v>
      </c>
      <c r="U976" t="str">
        <f t="shared" si="126"/>
        <v>February</v>
      </c>
      <c r="V976" t="str">
        <f t="shared" si="127"/>
        <v>2016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122"/>
        <v>42489.696585648147</v>
      </c>
      <c r="L977" s="13">
        <f t="shared" si="12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120"/>
        <v>2.6069999999999999E-2</v>
      </c>
      <c r="R977">
        <f t="shared" si="121"/>
        <v>108.625</v>
      </c>
      <c r="S977" t="str">
        <f t="shared" si="124"/>
        <v>technology</v>
      </c>
      <c r="T977" t="str">
        <f t="shared" si="125"/>
        <v>wearables</v>
      </c>
      <c r="U977" t="str">
        <f t="shared" si="126"/>
        <v>April</v>
      </c>
      <c r="V977" t="str">
        <f t="shared" si="127"/>
        <v>2016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122"/>
        <v>42185.058993055558</v>
      </c>
      <c r="L978" s="13">
        <f t="shared" si="12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120"/>
        <v>1.9259999999999999E-2</v>
      </c>
      <c r="R978">
        <f t="shared" si="121"/>
        <v>160.5</v>
      </c>
      <c r="S978" t="str">
        <f t="shared" si="124"/>
        <v>technology</v>
      </c>
      <c r="T978" t="str">
        <f t="shared" si="125"/>
        <v>wearables</v>
      </c>
      <c r="U978" t="str">
        <f t="shared" si="126"/>
        <v>June</v>
      </c>
      <c r="V978" t="str">
        <f t="shared" si="127"/>
        <v>2015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122"/>
        <v>42391.942094907412</v>
      </c>
      <c r="L979" s="13">
        <f t="shared" si="12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120"/>
        <v>0.33666666666666667</v>
      </c>
      <c r="R979">
        <f t="shared" si="121"/>
        <v>75.75</v>
      </c>
      <c r="S979" t="str">
        <f t="shared" si="124"/>
        <v>technology</v>
      </c>
      <c r="T979" t="str">
        <f t="shared" si="125"/>
        <v>wearables</v>
      </c>
      <c r="U979" t="str">
        <f t="shared" si="126"/>
        <v>January</v>
      </c>
      <c r="V979" t="str">
        <f t="shared" si="127"/>
        <v>2016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122"/>
        <v>42395.309039351851</v>
      </c>
      <c r="L980" s="13">
        <f t="shared" si="12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120"/>
        <v>0.5626326718299024</v>
      </c>
      <c r="R980">
        <f t="shared" si="121"/>
        <v>790.83739837398377</v>
      </c>
      <c r="S980" t="str">
        <f t="shared" si="124"/>
        <v>technology</v>
      </c>
      <c r="T980" t="str">
        <f t="shared" si="125"/>
        <v>wearables</v>
      </c>
      <c r="U980" t="str">
        <f t="shared" si="126"/>
        <v>January</v>
      </c>
      <c r="V980" t="str">
        <f t="shared" si="127"/>
        <v>2016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122"/>
        <v>42506.416990740734</v>
      </c>
      <c r="L981" s="13">
        <f t="shared" si="12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120"/>
        <v>0.82817600000000002</v>
      </c>
      <c r="R981">
        <f t="shared" si="121"/>
        <v>301.93916666666667</v>
      </c>
      <c r="S981" t="str">
        <f t="shared" si="124"/>
        <v>technology</v>
      </c>
      <c r="T981" t="str">
        <f t="shared" si="125"/>
        <v>wearables</v>
      </c>
      <c r="U981" t="str">
        <f t="shared" si="126"/>
        <v>May</v>
      </c>
      <c r="V981" t="str">
        <f t="shared" si="127"/>
        <v>2016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122"/>
        <v>41928.904189814813</v>
      </c>
      <c r="L982" s="13">
        <f t="shared" si="12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120"/>
        <v>0.14860000000000001</v>
      </c>
      <c r="R982">
        <f t="shared" si="121"/>
        <v>47.935483870967744</v>
      </c>
      <c r="S982" t="str">
        <f t="shared" si="124"/>
        <v>technology</v>
      </c>
      <c r="T982" t="str">
        <f t="shared" si="125"/>
        <v>wearables</v>
      </c>
      <c r="U982" t="str">
        <f t="shared" si="126"/>
        <v>October</v>
      </c>
      <c r="V982" t="str">
        <f t="shared" si="127"/>
        <v>2014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122"/>
        <v>41830.947013888886</v>
      </c>
      <c r="L983" s="13">
        <f t="shared" si="12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120"/>
        <v>1.2375123751237513E-4</v>
      </c>
      <c r="R983">
        <f t="shared" si="121"/>
        <v>2.75</v>
      </c>
      <c r="S983" t="str">
        <f t="shared" si="124"/>
        <v>technology</v>
      </c>
      <c r="T983" t="str">
        <f t="shared" si="125"/>
        <v>wearables</v>
      </c>
      <c r="U983" t="str">
        <f t="shared" si="126"/>
        <v>July</v>
      </c>
      <c r="V983" t="str">
        <f t="shared" si="127"/>
        <v>2014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122"/>
        <v>42615.753310185188</v>
      </c>
      <c r="L984" s="13">
        <f t="shared" si="12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120"/>
        <v>1.7142857142857143E-4</v>
      </c>
      <c r="R984">
        <f t="shared" si="121"/>
        <v>1</v>
      </c>
      <c r="S984" t="str">
        <f t="shared" si="124"/>
        <v>technology</v>
      </c>
      <c r="T984" t="str">
        <f t="shared" si="125"/>
        <v>wearables</v>
      </c>
      <c r="U984" t="str">
        <f t="shared" si="126"/>
        <v>September</v>
      </c>
      <c r="V984" t="str">
        <f t="shared" si="127"/>
        <v>2016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122"/>
        <v>42574.667650462965</v>
      </c>
      <c r="L985" s="13">
        <f t="shared" si="12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120"/>
        <v>0.2950613611721471</v>
      </c>
      <c r="R985">
        <f t="shared" si="121"/>
        <v>171.79329608938548</v>
      </c>
      <c r="S985" t="str">
        <f t="shared" si="124"/>
        <v>technology</v>
      </c>
      <c r="T985" t="str">
        <f t="shared" si="125"/>
        <v>wearables</v>
      </c>
      <c r="U985" t="str">
        <f t="shared" si="126"/>
        <v>July</v>
      </c>
      <c r="V985" t="str">
        <f t="shared" si="127"/>
        <v>2016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122"/>
        <v>42061.11583333333</v>
      </c>
      <c r="L986" s="13">
        <f t="shared" si="12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8">
        <f t="shared" si="120"/>
        <v>1.06E-2</v>
      </c>
      <c r="R986">
        <f t="shared" si="121"/>
        <v>35.333333333333336</v>
      </c>
      <c r="S986" t="str">
        <f t="shared" si="124"/>
        <v>technology</v>
      </c>
      <c r="T986" t="str">
        <f t="shared" si="125"/>
        <v>wearables</v>
      </c>
      <c r="U986" t="str">
        <f t="shared" si="126"/>
        <v>February</v>
      </c>
      <c r="V986" t="str">
        <f t="shared" si="127"/>
        <v>2015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122"/>
        <v>42339.967708333337</v>
      </c>
      <c r="L987" s="13">
        <f t="shared" si="12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120"/>
        <v>6.2933333333333327E-2</v>
      </c>
      <c r="R987">
        <f t="shared" si="121"/>
        <v>82.086956521739125</v>
      </c>
      <c r="S987" t="str">
        <f t="shared" si="124"/>
        <v>technology</v>
      </c>
      <c r="T987" t="str">
        <f t="shared" si="125"/>
        <v>wearables</v>
      </c>
      <c r="U987" t="str">
        <f t="shared" si="126"/>
        <v>December</v>
      </c>
      <c r="V987" t="str">
        <f t="shared" si="127"/>
        <v>2015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122"/>
        <v>42324.767361111109</v>
      </c>
      <c r="L988" s="13">
        <f t="shared" si="123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120"/>
        <v>0.1275</v>
      </c>
      <c r="R988">
        <f t="shared" si="121"/>
        <v>110.8695652173913</v>
      </c>
      <c r="S988" t="str">
        <f t="shared" si="124"/>
        <v>technology</v>
      </c>
      <c r="T988" t="str">
        <f t="shared" si="125"/>
        <v>wearables</v>
      </c>
      <c r="U988" t="str">
        <f t="shared" si="126"/>
        <v>November</v>
      </c>
      <c r="V988" t="str">
        <f t="shared" si="127"/>
        <v>2016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122"/>
        <v>41773.294560185182</v>
      </c>
      <c r="L989" s="13">
        <f t="shared" si="12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120"/>
        <v>0.13220000000000001</v>
      </c>
      <c r="R989">
        <f t="shared" si="121"/>
        <v>161.21951219512195</v>
      </c>
      <c r="S989" t="str">
        <f t="shared" si="124"/>
        <v>technology</v>
      </c>
      <c r="T989" t="str">
        <f t="shared" si="125"/>
        <v>wearables</v>
      </c>
      <c r="U989" t="str">
        <f t="shared" si="126"/>
        <v>May</v>
      </c>
      <c r="V989" t="str">
        <f t="shared" si="127"/>
        <v>2014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122"/>
        <v>42614.356770833328</v>
      </c>
      <c r="L990" s="13">
        <f t="shared" si="12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120"/>
        <v>0</v>
      </c>
      <c r="R990" t="e">
        <f t="shared" si="121"/>
        <v>#DIV/0!</v>
      </c>
      <c r="S990" t="str">
        <f t="shared" si="124"/>
        <v>technology</v>
      </c>
      <c r="T990" t="str">
        <f t="shared" si="125"/>
        <v>wearables</v>
      </c>
      <c r="U990" t="str">
        <f t="shared" si="126"/>
        <v>September</v>
      </c>
      <c r="V990" t="str">
        <f t="shared" si="127"/>
        <v>2016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122"/>
        <v>42611.933969907404</v>
      </c>
      <c r="L991" s="13">
        <f t="shared" si="12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120"/>
        <v>0.16769999999999999</v>
      </c>
      <c r="R991">
        <f t="shared" si="121"/>
        <v>52.40625</v>
      </c>
      <c r="S991" t="str">
        <f t="shared" si="124"/>
        <v>technology</v>
      </c>
      <c r="T991" t="str">
        <f t="shared" si="125"/>
        <v>wearables</v>
      </c>
      <c r="U991" t="str">
        <f t="shared" si="126"/>
        <v>August</v>
      </c>
      <c r="V991" t="str">
        <f t="shared" si="127"/>
        <v>2016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122"/>
        <v>41855.784305555557</v>
      </c>
      <c r="L992" s="13">
        <f t="shared" si="12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120"/>
        <v>1.0399999999999999E-3</v>
      </c>
      <c r="R992">
        <f t="shared" si="121"/>
        <v>13</v>
      </c>
      <c r="S992" t="str">
        <f t="shared" si="124"/>
        <v>technology</v>
      </c>
      <c r="T992" t="str">
        <f t="shared" si="125"/>
        <v>wearables</v>
      </c>
      <c r="U992" t="str">
        <f t="shared" si="126"/>
        <v>August</v>
      </c>
      <c r="V992" t="str">
        <f t="shared" si="127"/>
        <v>2014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122"/>
        <v>42538.75680555556</v>
      </c>
      <c r="L993" s="13">
        <f t="shared" si="12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120"/>
        <v>4.24E-2</v>
      </c>
      <c r="R993">
        <f t="shared" si="121"/>
        <v>30.285714285714285</v>
      </c>
      <c r="S993" t="str">
        <f t="shared" si="124"/>
        <v>technology</v>
      </c>
      <c r="T993" t="str">
        <f t="shared" si="125"/>
        <v>wearables</v>
      </c>
      <c r="U993" t="str">
        <f t="shared" si="126"/>
        <v>June</v>
      </c>
      <c r="V993" t="str">
        <f t="shared" si="127"/>
        <v>2016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122"/>
        <v>42437.924988425926</v>
      </c>
      <c r="L994" s="13">
        <f t="shared" si="12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120"/>
        <v>4.6699999999999997E-3</v>
      </c>
      <c r="R994">
        <f t="shared" si="121"/>
        <v>116.75</v>
      </c>
      <c r="S994" t="str">
        <f t="shared" si="124"/>
        <v>technology</v>
      </c>
      <c r="T994" t="str">
        <f t="shared" si="125"/>
        <v>wearables</v>
      </c>
      <c r="U994" t="str">
        <f t="shared" si="126"/>
        <v>March</v>
      </c>
      <c r="V994" t="str">
        <f t="shared" si="127"/>
        <v>2016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122"/>
        <v>42652.964907407411</v>
      </c>
      <c r="L995" s="13">
        <f t="shared" si="12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120"/>
        <v>0.25087142857142858</v>
      </c>
      <c r="R995">
        <f t="shared" si="121"/>
        <v>89.59693877551021</v>
      </c>
      <c r="S995" t="str">
        <f t="shared" si="124"/>
        <v>technology</v>
      </c>
      <c r="T995" t="str">
        <f t="shared" si="125"/>
        <v>wearables</v>
      </c>
      <c r="U995" t="str">
        <f t="shared" si="126"/>
        <v>October</v>
      </c>
      <c r="V995" t="str">
        <f t="shared" si="127"/>
        <v>2016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122"/>
        <v>41921.263078703705</v>
      </c>
      <c r="L996" s="13">
        <f t="shared" si="12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120"/>
        <v>2.3345000000000001E-2</v>
      </c>
      <c r="R996">
        <f t="shared" si="121"/>
        <v>424.45454545454544</v>
      </c>
      <c r="S996" t="str">
        <f t="shared" si="124"/>
        <v>technology</v>
      </c>
      <c r="T996" t="str">
        <f t="shared" si="125"/>
        <v>wearables</v>
      </c>
      <c r="U996" t="str">
        <f t="shared" si="126"/>
        <v>October</v>
      </c>
      <c r="V996" t="str">
        <f t="shared" si="127"/>
        <v>2014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122"/>
        <v>41947.940740740742</v>
      </c>
      <c r="L997" s="13">
        <f t="shared" si="12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120"/>
        <v>7.2599999999999998E-2</v>
      </c>
      <c r="R997">
        <f t="shared" si="121"/>
        <v>80.666666666666671</v>
      </c>
      <c r="S997" t="str">
        <f t="shared" si="124"/>
        <v>technology</v>
      </c>
      <c r="T997" t="str">
        <f t="shared" si="125"/>
        <v>wearables</v>
      </c>
      <c r="U997" t="str">
        <f t="shared" si="126"/>
        <v>November</v>
      </c>
      <c r="V997" t="str">
        <f t="shared" si="127"/>
        <v>2014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122"/>
        <v>41817.866435185184</v>
      </c>
      <c r="L998" s="13">
        <f t="shared" si="12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120"/>
        <v>1.6250000000000001E-2</v>
      </c>
      <c r="R998">
        <f t="shared" si="121"/>
        <v>13</v>
      </c>
      <c r="S998" t="str">
        <f t="shared" si="124"/>
        <v>technology</v>
      </c>
      <c r="T998" t="str">
        <f t="shared" si="125"/>
        <v>wearables</v>
      </c>
      <c r="U998" t="str">
        <f t="shared" si="126"/>
        <v>June</v>
      </c>
      <c r="V998" t="str">
        <f t="shared" si="127"/>
        <v>2014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122"/>
        <v>41941.10297453704</v>
      </c>
      <c r="L999" s="13">
        <f t="shared" si="12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120"/>
        <v>1.2999999999999999E-2</v>
      </c>
      <c r="R999">
        <f t="shared" si="121"/>
        <v>8.125</v>
      </c>
      <c r="S999" t="str">
        <f t="shared" si="124"/>
        <v>technology</v>
      </c>
      <c r="T999" t="str">
        <f t="shared" si="125"/>
        <v>wearables</v>
      </c>
      <c r="U999" t="str">
        <f t="shared" si="126"/>
        <v>October</v>
      </c>
      <c r="V999" t="str">
        <f t="shared" si="127"/>
        <v>2014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122"/>
        <v>42282.168993055559</v>
      </c>
      <c r="L1000" s="13">
        <f t="shared" si="12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120"/>
        <v>0.58558333333333334</v>
      </c>
      <c r="R1000">
        <f t="shared" si="121"/>
        <v>153.42794759825327</v>
      </c>
      <c r="S1000" t="str">
        <f t="shared" si="124"/>
        <v>technology</v>
      </c>
      <c r="T1000" t="str">
        <f t="shared" si="125"/>
        <v>wearables</v>
      </c>
      <c r="U1000" t="str">
        <f t="shared" si="126"/>
        <v>October</v>
      </c>
      <c r="V1000" t="str">
        <f t="shared" si="127"/>
        <v>2015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122"/>
        <v>41926.29965277778</v>
      </c>
      <c r="L1001" s="13">
        <f t="shared" si="12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120"/>
        <v>7.7886666666666673E-2</v>
      </c>
      <c r="R1001">
        <f t="shared" si="121"/>
        <v>292.07499999999999</v>
      </c>
      <c r="S1001" t="str">
        <f t="shared" si="124"/>
        <v>technology</v>
      </c>
      <c r="T1001" t="str">
        <f t="shared" si="125"/>
        <v>wearables</v>
      </c>
      <c r="U1001" t="str">
        <f t="shared" si="126"/>
        <v>October</v>
      </c>
      <c r="V1001" t="str">
        <f t="shared" si="127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122"/>
        <v>42749.059722222228</v>
      </c>
      <c r="L1002" s="13">
        <f t="shared" si="12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120"/>
        <v>2.2157147647256063E-2</v>
      </c>
      <c r="R1002">
        <f t="shared" si="121"/>
        <v>3304</v>
      </c>
      <c r="S1002" t="str">
        <f t="shared" si="124"/>
        <v>technology</v>
      </c>
      <c r="T1002" t="str">
        <f t="shared" si="125"/>
        <v>wearables</v>
      </c>
      <c r="U1002" t="str">
        <f t="shared" si="126"/>
        <v>January</v>
      </c>
      <c r="V1002" t="str">
        <f t="shared" si="127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122"/>
        <v>42720.720057870371</v>
      </c>
      <c r="L1003" s="13">
        <f t="shared" si="12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120"/>
        <v>1.04</v>
      </c>
      <c r="R1003">
        <f t="shared" si="121"/>
        <v>1300</v>
      </c>
      <c r="S1003" t="str">
        <f t="shared" si="124"/>
        <v>technology</v>
      </c>
      <c r="T1003" t="str">
        <f t="shared" si="125"/>
        <v>wearables</v>
      </c>
      <c r="U1003" t="str">
        <f t="shared" si="126"/>
        <v>December</v>
      </c>
      <c r="V1003" t="str">
        <f t="shared" si="127"/>
        <v>2017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122"/>
        <v>42325.684189814812</v>
      </c>
      <c r="L1004" s="13">
        <f t="shared" si="12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120"/>
        <v>0.29602960296029601</v>
      </c>
      <c r="R1004">
        <f t="shared" si="121"/>
        <v>134.54545454545453</v>
      </c>
      <c r="S1004" t="str">
        <f t="shared" si="124"/>
        <v>technology</v>
      </c>
      <c r="T1004" t="str">
        <f t="shared" si="125"/>
        <v>wearables</v>
      </c>
      <c r="U1004" t="str">
        <f t="shared" si="126"/>
        <v>November</v>
      </c>
      <c r="V1004" t="str">
        <f t="shared" si="127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122"/>
        <v>42780.709039351852</v>
      </c>
      <c r="L1005" s="13">
        <f t="shared" si="12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120"/>
        <v>0.16055</v>
      </c>
      <c r="R1005">
        <f t="shared" si="121"/>
        <v>214.06666666666666</v>
      </c>
      <c r="S1005" t="str">
        <f t="shared" si="124"/>
        <v>technology</v>
      </c>
      <c r="T1005" t="str">
        <f t="shared" si="125"/>
        <v>wearables</v>
      </c>
      <c r="U1005" t="str">
        <f t="shared" si="126"/>
        <v>February</v>
      </c>
      <c r="V1005" t="str">
        <f t="shared" si="127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122"/>
        <v>42388.708645833336</v>
      </c>
      <c r="L1006" s="13">
        <f t="shared" si="12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120"/>
        <v>0.82208000000000003</v>
      </c>
      <c r="R1006">
        <f t="shared" si="121"/>
        <v>216.33684210526314</v>
      </c>
      <c r="S1006" t="str">
        <f t="shared" si="124"/>
        <v>technology</v>
      </c>
      <c r="T1006" t="str">
        <f t="shared" si="125"/>
        <v>wearables</v>
      </c>
      <c r="U1006" t="str">
        <f t="shared" si="126"/>
        <v>January</v>
      </c>
      <c r="V1006" t="str">
        <f t="shared" si="127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122"/>
        <v>42276.624803240738</v>
      </c>
      <c r="L1007" s="13">
        <f t="shared" si="12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120"/>
        <v>0.75051000000000001</v>
      </c>
      <c r="R1007">
        <f t="shared" si="121"/>
        <v>932.31055900621118</v>
      </c>
      <c r="S1007" t="str">
        <f t="shared" si="124"/>
        <v>technology</v>
      </c>
      <c r="T1007" t="str">
        <f t="shared" si="125"/>
        <v>wearables</v>
      </c>
      <c r="U1007" t="str">
        <f t="shared" si="126"/>
        <v>September</v>
      </c>
      <c r="V1007" t="str">
        <f t="shared" si="127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122"/>
        <v>41977.040185185186</v>
      </c>
      <c r="L1008" s="13">
        <f t="shared" si="12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120"/>
        <v>5.8500000000000003E-2</v>
      </c>
      <c r="R1008">
        <f t="shared" si="121"/>
        <v>29.25</v>
      </c>
      <c r="S1008" t="str">
        <f t="shared" si="124"/>
        <v>technology</v>
      </c>
      <c r="T1008" t="str">
        <f t="shared" si="125"/>
        <v>wearables</v>
      </c>
      <c r="U1008" t="str">
        <f t="shared" si="126"/>
        <v>December</v>
      </c>
      <c r="V1008" t="str">
        <f t="shared" si="127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122"/>
        <v>42676.583599537036</v>
      </c>
      <c r="L1009" s="13">
        <f t="shared" si="12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120"/>
        <v>0.44319999999999998</v>
      </c>
      <c r="R1009">
        <f t="shared" si="121"/>
        <v>174.94736842105263</v>
      </c>
      <c r="S1009" t="str">
        <f t="shared" si="124"/>
        <v>technology</v>
      </c>
      <c r="T1009" t="str">
        <f t="shared" si="125"/>
        <v>wearables</v>
      </c>
      <c r="U1009" t="str">
        <f t="shared" si="126"/>
        <v>November</v>
      </c>
      <c r="V1009" t="str">
        <f t="shared" si="127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122"/>
        <v>42702.809201388889</v>
      </c>
      <c r="L1010" s="13">
        <f t="shared" si="12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120"/>
        <v>2.6737967914438501E-3</v>
      </c>
      <c r="R1010">
        <f t="shared" si="121"/>
        <v>250</v>
      </c>
      <c r="S1010" t="str">
        <f t="shared" si="124"/>
        <v>technology</v>
      </c>
      <c r="T1010" t="str">
        <f t="shared" si="125"/>
        <v>wearables</v>
      </c>
      <c r="U1010" t="str">
        <f t="shared" si="126"/>
        <v>November</v>
      </c>
      <c r="V1010" t="str">
        <f t="shared" si="127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122"/>
        <v>42510.604699074072</v>
      </c>
      <c r="L1011" s="13">
        <f t="shared" si="12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120"/>
        <v>0.1313</v>
      </c>
      <c r="R1011">
        <f t="shared" si="121"/>
        <v>65</v>
      </c>
      <c r="S1011" t="str">
        <f t="shared" si="124"/>
        <v>technology</v>
      </c>
      <c r="T1011" t="str">
        <f t="shared" si="125"/>
        <v>wearables</v>
      </c>
      <c r="U1011" t="str">
        <f t="shared" si="126"/>
        <v>May</v>
      </c>
      <c r="V1011" t="str">
        <f t="shared" si="127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122"/>
        <v>42561.829421296294</v>
      </c>
      <c r="L1012" s="13">
        <f t="shared" si="12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120"/>
        <v>1.9088937093275488E-3</v>
      </c>
      <c r="R1012">
        <f t="shared" si="121"/>
        <v>55</v>
      </c>
      <c r="S1012" t="str">
        <f t="shared" si="124"/>
        <v>technology</v>
      </c>
      <c r="T1012" t="str">
        <f t="shared" si="125"/>
        <v>wearables</v>
      </c>
      <c r="U1012" t="str">
        <f t="shared" si="126"/>
        <v>July</v>
      </c>
      <c r="V1012" t="str">
        <f t="shared" si="127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122"/>
        <v>41946.898090277777</v>
      </c>
      <c r="L1013" s="13">
        <f t="shared" si="12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120"/>
        <v>3.7499999999999999E-3</v>
      </c>
      <c r="R1013">
        <f t="shared" si="121"/>
        <v>75</v>
      </c>
      <c r="S1013" t="str">
        <f t="shared" si="124"/>
        <v>technology</v>
      </c>
      <c r="T1013" t="str">
        <f t="shared" si="125"/>
        <v>wearables</v>
      </c>
      <c r="U1013" t="str">
        <f t="shared" si="126"/>
        <v>November</v>
      </c>
      <c r="V1013" t="str">
        <f t="shared" si="127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122"/>
        <v>42714.440416666665</v>
      </c>
      <c r="L1014" s="13">
        <f t="shared" si="12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120"/>
        <v>215.35021</v>
      </c>
      <c r="R1014">
        <f t="shared" si="121"/>
        <v>1389.3561935483872</v>
      </c>
      <c r="S1014" t="str">
        <f t="shared" si="124"/>
        <v>technology</v>
      </c>
      <c r="T1014" t="str">
        <f t="shared" si="125"/>
        <v>wearables</v>
      </c>
      <c r="U1014" t="str">
        <f t="shared" si="126"/>
        <v>December</v>
      </c>
      <c r="V1014" t="str">
        <f t="shared" si="127"/>
        <v>2017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122"/>
        <v>42339.833981481483</v>
      </c>
      <c r="L1015" s="13">
        <f t="shared" si="12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120"/>
        <v>0.34527999999999998</v>
      </c>
      <c r="R1015">
        <f t="shared" si="121"/>
        <v>95.911111111111111</v>
      </c>
      <c r="S1015" t="str">
        <f t="shared" si="124"/>
        <v>technology</v>
      </c>
      <c r="T1015" t="str">
        <f t="shared" si="125"/>
        <v>wearables</v>
      </c>
      <c r="U1015" t="str">
        <f t="shared" si="126"/>
        <v>December</v>
      </c>
      <c r="V1015" t="str">
        <f t="shared" si="127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122"/>
        <v>41955.002488425926</v>
      </c>
      <c r="L1016" s="13">
        <f t="shared" si="12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120"/>
        <v>0.30599999999999999</v>
      </c>
      <c r="R1016">
        <f t="shared" si="121"/>
        <v>191.25</v>
      </c>
      <c r="S1016" t="str">
        <f t="shared" si="124"/>
        <v>technology</v>
      </c>
      <c r="T1016" t="str">
        <f t="shared" si="125"/>
        <v>wearables</v>
      </c>
      <c r="U1016" t="str">
        <f t="shared" si="126"/>
        <v>November</v>
      </c>
      <c r="V1016" t="str">
        <f t="shared" si="127"/>
        <v>2015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122"/>
        <v>42303.878414351857</v>
      </c>
      <c r="L1017" s="13">
        <f t="shared" si="12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120"/>
        <v>2.6666666666666668E-2</v>
      </c>
      <c r="R1017">
        <f t="shared" si="121"/>
        <v>40</v>
      </c>
      <c r="S1017" t="str">
        <f t="shared" si="124"/>
        <v>technology</v>
      </c>
      <c r="T1017" t="str">
        <f t="shared" si="125"/>
        <v>wearables</v>
      </c>
      <c r="U1017" t="str">
        <f t="shared" si="126"/>
        <v>October</v>
      </c>
      <c r="V1017" t="str">
        <f t="shared" si="127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122"/>
        <v>42422.107129629629</v>
      </c>
      <c r="L1018" s="13">
        <f t="shared" si="12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120"/>
        <v>2.8420000000000001E-2</v>
      </c>
      <c r="R1018">
        <f t="shared" si="121"/>
        <v>74.78947368421052</v>
      </c>
      <c r="S1018" t="str">
        <f t="shared" si="124"/>
        <v>technology</v>
      </c>
      <c r="T1018" t="str">
        <f t="shared" si="125"/>
        <v>wearables</v>
      </c>
      <c r="U1018" t="str">
        <f t="shared" si="126"/>
        <v>February</v>
      </c>
      <c r="V1018" t="str">
        <f t="shared" si="127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122"/>
        <v>42289.675173611111</v>
      </c>
      <c r="L1019" s="13">
        <f t="shared" si="12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120"/>
        <v>0.22878799999999999</v>
      </c>
      <c r="R1019">
        <f t="shared" si="121"/>
        <v>161.11830985915492</v>
      </c>
      <c r="S1019" t="str">
        <f t="shared" si="124"/>
        <v>technology</v>
      </c>
      <c r="T1019" t="str">
        <f t="shared" si="125"/>
        <v>wearables</v>
      </c>
      <c r="U1019" t="str">
        <f t="shared" si="126"/>
        <v>October</v>
      </c>
      <c r="V1019" t="str">
        <f t="shared" si="127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122"/>
        <v>42535.492280092592</v>
      </c>
      <c r="L1020" s="13">
        <f t="shared" si="12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120"/>
        <v>3.1050000000000001E-2</v>
      </c>
      <c r="R1020">
        <f t="shared" si="121"/>
        <v>88.714285714285708</v>
      </c>
      <c r="S1020" t="str">
        <f t="shared" si="124"/>
        <v>technology</v>
      </c>
      <c r="T1020" t="str">
        <f t="shared" si="125"/>
        <v>wearables</v>
      </c>
      <c r="U1020" t="str">
        <f t="shared" si="126"/>
        <v>June</v>
      </c>
      <c r="V1020" t="str">
        <f t="shared" si="127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122"/>
        <v>42009.973946759259</v>
      </c>
      <c r="L1021" s="13">
        <f t="shared" si="12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120"/>
        <v>0.47333333333333333</v>
      </c>
      <c r="R1021">
        <f t="shared" si="121"/>
        <v>53.25</v>
      </c>
      <c r="S1021" t="str">
        <f t="shared" si="124"/>
        <v>technology</v>
      </c>
      <c r="T1021" t="str">
        <f t="shared" si="125"/>
        <v>wearables</v>
      </c>
      <c r="U1021" t="str">
        <f t="shared" si="126"/>
        <v>January</v>
      </c>
      <c r="V1021" t="str">
        <f t="shared" si="127"/>
        <v>2015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122"/>
        <v>42127.069548611107</v>
      </c>
      <c r="L1022" s="13">
        <f t="shared" si="12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120"/>
        <v>2.0554838709677421</v>
      </c>
      <c r="R1022">
        <f t="shared" si="121"/>
        <v>106.2</v>
      </c>
      <c r="S1022" t="str">
        <f t="shared" si="124"/>
        <v>music</v>
      </c>
      <c r="T1022" t="str">
        <f t="shared" si="125"/>
        <v>electronic music</v>
      </c>
      <c r="U1022" t="str">
        <f t="shared" si="126"/>
        <v>May</v>
      </c>
      <c r="V1022" t="str">
        <f t="shared" si="127"/>
        <v>2015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122"/>
        <v>42271.251979166671</v>
      </c>
      <c r="L1023" s="13">
        <f t="shared" si="12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120"/>
        <v>3.5180366666666667</v>
      </c>
      <c r="R1023">
        <f t="shared" si="121"/>
        <v>22.079728033472804</v>
      </c>
      <c r="S1023" t="str">
        <f t="shared" si="124"/>
        <v>music</v>
      </c>
      <c r="T1023" t="str">
        <f t="shared" si="125"/>
        <v>electronic music</v>
      </c>
      <c r="U1023" t="str">
        <f t="shared" si="126"/>
        <v>September</v>
      </c>
      <c r="V1023" t="str">
        <f t="shared" si="127"/>
        <v>2015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122"/>
        <v>42111.646724537044</v>
      </c>
      <c r="L1024" s="13">
        <f t="shared" si="12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120"/>
        <v>1.149</v>
      </c>
      <c r="R1024">
        <f t="shared" si="121"/>
        <v>31.054054054054053</v>
      </c>
      <c r="S1024" t="str">
        <f t="shared" si="124"/>
        <v>music</v>
      </c>
      <c r="T1024" t="str">
        <f t="shared" si="125"/>
        <v>electronic music</v>
      </c>
      <c r="U1024" t="str">
        <f t="shared" si="126"/>
        <v>April</v>
      </c>
      <c r="V1024" t="str">
        <f t="shared" si="127"/>
        <v>2015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122"/>
        <v>42145.919687500005</v>
      </c>
      <c r="L1025" s="13">
        <f t="shared" si="12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120"/>
        <v>2.3715000000000002</v>
      </c>
      <c r="R1025">
        <f t="shared" si="121"/>
        <v>36.206106870229007</v>
      </c>
      <c r="S1025" t="str">
        <f t="shared" si="124"/>
        <v>music</v>
      </c>
      <c r="T1025" t="str">
        <f t="shared" si="125"/>
        <v>electronic music</v>
      </c>
      <c r="U1025" t="str">
        <f t="shared" si="126"/>
        <v>May</v>
      </c>
      <c r="V1025" t="str">
        <f t="shared" si="127"/>
        <v>2015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122"/>
        <v>42370.580590277779</v>
      </c>
      <c r="L1026" s="13">
        <f t="shared" si="12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128">E1026/D1026</f>
        <v>1.1863774999999999</v>
      </c>
      <c r="R1026">
        <f t="shared" ref="R1026:R1089" si="129">E1026/N1026</f>
        <v>388.9762295081967</v>
      </c>
      <c r="S1026" t="str">
        <f t="shared" si="124"/>
        <v>music</v>
      </c>
      <c r="T1026" t="str">
        <f t="shared" si="125"/>
        <v>electronic music</v>
      </c>
      <c r="U1026" t="str">
        <f t="shared" si="126"/>
        <v>January</v>
      </c>
      <c r="V1026" t="str">
        <f t="shared" si="127"/>
        <v>2016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130">(((J1027/60)/60)/24)+DATE(1970,1,1)</f>
        <v>42049.833761574075</v>
      </c>
      <c r="L1027" s="13">
        <f t="shared" ref="L1027:L1090" si="131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128"/>
        <v>1.099283142857143</v>
      </c>
      <c r="R1027">
        <f t="shared" si="129"/>
        <v>71.848571428571432</v>
      </c>
      <c r="S1027" t="str">
        <f t="shared" ref="S1027:S1090" si="132">LEFT(P1027,FIND("/",P1027)-1)</f>
        <v>music</v>
      </c>
      <c r="T1027" t="str">
        <f t="shared" ref="T1027:T1090" si="133">RIGHT(P1027,LEN(P1027)-FIND("/",P1027))</f>
        <v>electronic music</v>
      </c>
      <c r="U1027" t="str">
        <f t="shared" ref="U1027:U1090" si="134">TEXT(K1027,"mmmm")</f>
        <v>February</v>
      </c>
      <c r="V1027" t="str">
        <f t="shared" ref="V1027:V1090" si="135">TEXT(L1027,"YYYY")</f>
        <v>2015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130"/>
        <v>42426.407592592594</v>
      </c>
      <c r="L1028" s="13">
        <f t="shared" si="131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128"/>
        <v>1.0000828571428571</v>
      </c>
      <c r="R1028">
        <f t="shared" si="129"/>
        <v>57.381803278688523</v>
      </c>
      <c r="S1028" t="str">
        <f t="shared" si="132"/>
        <v>music</v>
      </c>
      <c r="T1028" t="str">
        <f t="shared" si="133"/>
        <v>electronic music</v>
      </c>
      <c r="U1028" t="str">
        <f t="shared" si="134"/>
        <v>February</v>
      </c>
      <c r="V1028" t="str">
        <f t="shared" si="135"/>
        <v>2016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130"/>
        <v>41905.034108796295</v>
      </c>
      <c r="L1029" s="13">
        <f t="shared" si="131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128"/>
        <v>1.0309292094387414</v>
      </c>
      <c r="R1029">
        <f t="shared" si="129"/>
        <v>69.666666666666671</v>
      </c>
      <c r="S1029" t="str">
        <f t="shared" si="132"/>
        <v>music</v>
      </c>
      <c r="T1029" t="str">
        <f t="shared" si="133"/>
        <v>electronic music</v>
      </c>
      <c r="U1029" t="str">
        <f t="shared" si="134"/>
        <v>September</v>
      </c>
      <c r="V1029" t="str">
        <f t="shared" si="135"/>
        <v>2014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130"/>
        <v>42755.627372685187</v>
      </c>
      <c r="L1030" s="13">
        <f t="shared" si="131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128"/>
        <v>1.1727000000000001</v>
      </c>
      <c r="R1030">
        <f t="shared" si="129"/>
        <v>45.988235294117644</v>
      </c>
      <c r="S1030" t="str">
        <f t="shared" si="132"/>
        <v>music</v>
      </c>
      <c r="T1030" t="str">
        <f t="shared" si="133"/>
        <v>electronic music</v>
      </c>
      <c r="U1030" t="str">
        <f t="shared" si="134"/>
        <v>January</v>
      </c>
      <c r="V1030" t="str">
        <f t="shared" si="135"/>
        <v>2017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130"/>
        <v>42044.711886574078</v>
      </c>
      <c r="L1031" s="13">
        <f t="shared" si="131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128"/>
        <v>1.1175999999999999</v>
      </c>
      <c r="R1031">
        <f t="shared" si="129"/>
        <v>79.262411347517727</v>
      </c>
      <c r="S1031" t="str">
        <f t="shared" si="132"/>
        <v>music</v>
      </c>
      <c r="T1031" t="str">
        <f t="shared" si="133"/>
        <v>electronic music</v>
      </c>
      <c r="U1031" t="str">
        <f t="shared" si="134"/>
        <v>February</v>
      </c>
      <c r="V1031" t="str">
        <f t="shared" si="135"/>
        <v>2015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130"/>
        <v>42611.483206018514</v>
      </c>
      <c r="L1032" s="13">
        <f t="shared" si="131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128"/>
        <v>3.4209999999999998</v>
      </c>
      <c r="R1032">
        <f t="shared" si="129"/>
        <v>43.031446540880502</v>
      </c>
      <c r="S1032" t="str">
        <f t="shared" si="132"/>
        <v>music</v>
      </c>
      <c r="T1032" t="str">
        <f t="shared" si="133"/>
        <v>electronic music</v>
      </c>
      <c r="U1032" t="str">
        <f t="shared" si="134"/>
        <v>August</v>
      </c>
      <c r="V1032" t="str">
        <f t="shared" si="135"/>
        <v>2016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130"/>
        <v>42324.764004629629</v>
      </c>
      <c r="L1033" s="13">
        <f t="shared" si="131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128"/>
        <v>1.0740000000000001</v>
      </c>
      <c r="R1033">
        <f t="shared" si="129"/>
        <v>108.48484848484848</v>
      </c>
      <c r="S1033" t="str">
        <f t="shared" si="132"/>
        <v>music</v>
      </c>
      <c r="T1033" t="str">
        <f t="shared" si="133"/>
        <v>electronic music</v>
      </c>
      <c r="U1033" t="str">
        <f t="shared" si="134"/>
        <v>November</v>
      </c>
      <c r="V1033" t="str">
        <f t="shared" si="135"/>
        <v>2015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130"/>
        <v>42514.666956018518</v>
      </c>
      <c r="L1034" s="13">
        <f t="shared" si="131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128"/>
        <v>1.0849703703703704</v>
      </c>
      <c r="R1034">
        <f t="shared" si="129"/>
        <v>61.029583333333335</v>
      </c>
      <c r="S1034" t="str">
        <f t="shared" si="132"/>
        <v>music</v>
      </c>
      <c r="T1034" t="str">
        <f t="shared" si="133"/>
        <v>electronic music</v>
      </c>
      <c r="U1034" t="str">
        <f t="shared" si="134"/>
        <v>May</v>
      </c>
      <c r="V1034" t="str">
        <f t="shared" si="135"/>
        <v>2016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130"/>
        <v>42688.732407407413</v>
      </c>
      <c r="L1035" s="13">
        <f t="shared" si="131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128"/>
        <v>1.0286144578313252</v>
      </c>
      <c r="R1035">
        <f t="shared" si="129"/>
        <v>50.592592592592595</v>
      </c>
      <c r="S1035" t="str">
        <f t="shared" si="132"/>
        <v>music</v>
      </c>
      <c r="T1035" t="str">
        <f t="shared" si="133"/>
        <v>electronic music</v>
      </c>
      <c r="U1035" t="str">
        <f t="shared" si="134"/>
        <v>November</v>
      </c>
      <c r="V1035" t="str">
        <f t="shared" si="135"/>
        <v>2016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130"/>
        <v>42555.166712962964</v>
      </c>
      <c r="L1036" s="13">
        <f t="shared" si="131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128"/>
        <v>1.3000180000000001</v>
      </c>
      <c r="R1036">
        <f t="shared" si="129"/>
        <v>39.157168674698795</v>
      </c>
      <c r="S1036" t="str">
        <f t="shared" si="132"/>
        <v>music</v>
      </c>
      <c r="T1036" t="str">
        <f t="shared" si="133"/>
        <v>electronic music</v>
      </c>
      <c r="U1036" t="str">
        <f t="shared" si="134"/>
        <v>July</v>
      </c>
      <c r="V1036" t="str">
        <f t="shared" si="135"/>
        <v>2016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130"/>
        <v>42016.641435185185</v>
      </c>
      <c r="L1037" s="13">
        <f t="shared" si="131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128"/>
        <v>1.0765217391304347</v>
      </c>
      <c r="R1037">
        <f t="shared" si="129"/>
        <v>65.15789473684211</v>
      </c>
      <c r="S1037" t="str">
        <f t="shared" si="132"/>
        <v>music</v>
      </c>
      <c r="T1037" t="str">
        <f t="shared" si="133"/>
        <v>electronic music</v>
      </c>
      <c r="U1037" t="str">
        <f t="shared" si="134"/>
        <v>January</v>
      </c>
      <c r="V1037" t="str">
        <f t="shared" si="135"/>
        <v>2015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130"/>
        <v>41249.448958333334</v>
      </c>
      <c r="L1038" s="13">
        <f t="shared" si="131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128"/>
        <v>1.1236044444444444</v>
      </c>
      <c r="R1038">
        <f t="shared" si="129"/>
        <v>23.963127962085309</v>
      </c>
      <c r="S1038" t="str">
        <f t="shared" si="132"/>
        <v>music</v>
      </c>
      <c r="T1038" t="str">
        <f t="shared" si="133"/>
        <v>electronic music</v>
      </c>
      <c r="U1038" t="str">
        <f t="shared" si="134"/>
        <v>December</v>
      </c>
      <c r="V1038" t="str">
        <f t="shared" si="135"/>
        <v>2013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130"/>
        <v>42119.822476851856</v>
      </c>
      <c r="L1039" s="13">
        <f t="shared" si="131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128"/>
        <v>1.0209999999999999</v>
      </c>
      <c r="R1039">
        <f t="shared" si="129"/>
        <v>48.61904761904762</v>
      </c>
      <c r="S1039" t="str">
        <f t="shared" si="132"/>
        <v>music</v>
      </c>
      <c r="T1039" t="str">
        <f t="shared" si="133"/>
        <v>electronic music</v>
      </c>
      <c r="U1039" t="str">
        <f t="shared" si="134"/>
        <v>April</v>
      </c>
      <c r="V1039" t="str">
        <f t="shared" si="135"/>
        <v>2015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130"/>
        <v>42418.231747685189</v>
      </c>
      <c r="L1040" s="13">
        <f t="shared" si="131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128"/>
        <v>1.4533333333333334</v>
      </c>
      <c r="R1040">
        <f t="shared" si="129"/>
        <v>35.73770491803279</v>
      </c>
      <c r="S1040" t="str">
        <f t="shared" si="132"/>
        <v>music</v>
      </c>
      <c r="T1040" t="str">
        <f t="shared" si="133"/>
        <v>electronic music</v>
      </c>
      <c r="U1040" t="str">
        <f t="shared" si="134"/>
        <v>February</v>
      </c>
      <c r="V1040" t="str">
        <f t="shared" si="135"/>
        <v>2016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130"/>
        <v>42692.109328703707</v>
      </c>
      <c r="L1041" s="13">
        <f t="shared" si="131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128"/>
        <v>1.282</v>
      </c>
      <c r="R1041">
        <f t="shared" si="129"/>
        <v>21.366666666666667</v>
      </c>
      <c r="S1041" t="str">
        <f t="shared" si="132"/>
        <v>music</v>
      </c>
      <c r="T1041" t="str">
        <f t="shared" si="133"/>
        <v>electronic music</v>
      </c>
      <c r="U1041" t="str">
        <f t="shared" si="134"/>
        <v>November</v>
      </c>
      <c r="V1041" t="str">
        <f t="shared" si="135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130"/>
        <v>42579.708437499998</v>
      </c>
      <c r="L1042" s="13">
        <f t="shared" si="131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128"/>
        <v>2.9411764705882353E-3</v>
      </c>
      <c r="R1042">
        <f t="shared" si="129"/>
        <v>250</v>
      </c>
      <c r="S1042" t="str">
        <f t="shared" si="132"/>
        <v>journalism</v>
      </c>
      <c r="T1042" t="str">
        <f t="shared" si="133"/>
        <v>audio</v>
      </c>
      <c r="U1042" t="str">
        <f t="shared" si="134"/>
        <v>July</v>
      </c>
      <c r="V1042" t="str">
        <f t="shared" si="135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130"/>
        <v>41831.060092592597</v>
      </c>
      <c r="L1043" s="13">
        <f t="shared" si="131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128"/>
        <v>0</v>
      </c>
      <c r="R1043" t="e">
        <f t="shared" si="129"/>
        <v>#DIV/0!</v>
      </c>
      <c r="S1043" t="str">
        <f t="shared" si="132"/>
        <v>journalism</v>
      </c>
      <c r="T1043" t="str">
        <f t="shared" si="133"/>
        <v>audio</v>
      </c>
      <c r="U1043" t="str">
        <f t="shared" si="134"/>
        <v>July</v>
      </c>
      <c r="V1043" t="str">
        <f t="shared" si="135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130"/>
        <v>41851.696157407408</v>
      </c>
      <c r="L1044" s="13">
        <f t="shared" si="131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128"/>
        <v>1.5384615384615385E-2</v>
      </c>
      <c r="R1044">
        <f t="shared" si="129"/>
        <v>10</v>
      </c>
      <c r="S1044" t="str">
        <f t="shared" si="132"/>
        <v>journalism</v>
      </c>
      <c r="T1044" t="str">
        <f t="shared" si="133"/>
        <v>audio</v>
      </c>
      <c r="U1044" t="str">
        <f t="shared" si="134"/>
        <v>July</v>
      </c>
      <c r="V1044" t="str">
        <f t="shared" si="135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130"/>
        <v>42114.252951388888</v>
      </c>
      <c r="L1045" s="13">
        <f t="shared" si="131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128"/>
        <v>8.5370000000000001E-2</v>
      </c>
      <c r="R1045">
        <f t="shared" si="129"/>
        <v>29.236301369863014</v>
      </c>
      <c r="S1045" t="str">
        <f t="shared" si="132"/>
        <v>journalism</v>
      </c>
      <c r="T1045" t="str">
        <f t="shared" si="133"/>
        <v>audio</v>
      </c>
      <c r="U1045" t="str">
        <f t="shared" si="134"/>
        <v>April</v>
      </c>
      <c r="V1045" t="str">
        <f t="shared" si="135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130"/>
        <v>42011.925937499997</v>
      </c>
      <c r="L1046" s="13">
        <f t="shared" si="131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128"/>
        <v>8.571428571428571E-4</v>
      </c>
      <c r="R1046">
        <f t="shared" si="129"/>
        <v>3</v>
      </c>
      <c r="S1046" t="str">
        <f t="shared" si="132"/>
        <v>journalism</v>
      </c>
      <c r="T1046" t="str">
        <f t="shared" si="133"/>
        <v>audio</v>
      </c>
      <c r="U1046" t="str">
        <f t="shared" si="134"/>
        <v>January</v>
      </c>
      <c r="V1046" t="str">
        <f t="shared" si="135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130"/>
        <v>41844.874421296299</v>
      </c>
      <c r="L1047" s="13">
        <f t="shared" si="131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128"/>
        <v>2.6599999999999999E-2</v>
      </c>
      <c r="R1047">
        <f t="shared" si="129"/>
        <v>33.25</v>
      </c>
      <c r="S1047" t="str">
        <f t="shared" si="132"/>
        <v>journalism</v>
      </c>
      <c r="T1047" t="str">
        <f t="shared" si="133"/>
        <v>audio</v>
      </c>
      <c r="U1047" t="str">
        <f t="shared" si="134"/>
        <v>July</v>
      </c>
      <c r="V1047" t="str">
        <f t="shared" si="135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130"/>
        <v>42319.851388888885</v>
      </c>
      <c r="L1048" s="13">
        <f t="shared" si="131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128"/>
        <v>0</v>
      </c>
      <c r="R1048" t="e">
        <f t="shared" si="129"/>
        <v>#DIV/0!</v>
      </c>
      <c r="S1048" t="str">
        <f t="shared" si="132"/>
        <v>journalism</v>
      </c>
      <c r="T1048" t="str">
        <f t="shared" si="133"/>
        <v>audio</v>
      </c>
      <c r="U1048" t="str">
        <f t="shared" si="134"/>
        <v>November</v>
      </c>
      <c r="V1048" t="str">
        <f t="shared" si="135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130"/>
        <v>41918.818460648145</v>
      </c>
      <c r="L1049" s="13">
        <f t="shared" si="131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128"/>
        <v>5.0000000000000001E-4</v>
      </c>
      <c r="R1049">
        <f t="shared" si="129"/>
        <v>1</v>
      </c>
      <c r="S1049" t="str">
        <f t="shared" si="132"/>
        <v>journalism</v>
      </c>
      <c r="T1049" t="str">
        <f t="shared" si="133"/>
        <v>audio</v>
      </c>
      <c r="U1049" t="str">
        <f t="shared" si="134"/>
        <v>October</v>
      </c>
      <c r="V1049" t="str">
        <f t="shared" si="135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130"/>
        <v>42598.053113425922</v>
      </c>
      <c r="L1050" s="13">
        <f t="shared" si="131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128"/>
        <v>1.4133333333333333E-2</v>
      </c>
      <c r="R1050">
        <f t="shared" si="129"/>
        <v>53</v>
      </c>
      <c r="S1050" t="str">
        <f t="shared" si="132"/>
        <v>journalism</v>
      </c>
      <c r="T1050" t="str">
        <f t="shared" si="133"/>
        <v>audio</v>
      </c>
      <c r="U1050" t="str">
        <f t="shared" si="134"/>
        <v>August</v>
      </c>
      <c r="V1050" t="str">
        <f t="shared" si="135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130"/>
        <v>42382.431076388893</v>
      </c>
      <c r="L1051" s="13">
        <f t="shared" si="131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128"/>
        <v>0</v>
      </c>
      <c r="R1051" t="e">
        <f t="shared" si="129"/>
        <v>#DIV/0!</v>
      </c>
      <c r="S1051" t="str">
        <f t="shared" si="132"/>
        <v>journalism</v>
      </c>
      <c r="T1051" t="str">
        <f t="shared" si="133"/>
        <v>audio</v>
      </c>
      <c r="U1051" t="str">
        <f t="shared" si="134"/>
        <v>January</v>
      </c>
      <c r="V1051" t="str">
        <f t="shared" si="135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130"/>
        <v>42231.7971875</v>
      </c>
      <c r="L1052" s="13">
        <f t="shared" si="131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128"/>
        <v>0</v>
      </c>
      <c r="R1052" t="e">
        <f t="shared" si="129"/>
        <v>#DIV/0!</v>
      </c>
      <c r="S1052" t="str">
        <f t="shared" si="132"/>
        <v>journalism</v>
      </c>
      <c r="T1052" t="str">
        <f t="shared" si="133"/>
        <v>audio</v>
      </c>
      <c r="U1052" t="str">
        <f t="shared" si="134"/>
        <v>August</v>
      </c>
      <c r="V1052" t="str">
        <f t="shared" si="135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130"/>
        <v>41850.014178240745</v>
      </c>
      <c r="L1053" s="13">
        <f t="shared" si="131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128"/>
        <v>0</v>
      </c>
      <c r="R1053" t="e">
        <f t="shared" si="129"/>
        <v>#DIV/0!</v>
      </c>
      <c r="S1053" t="str">
        <f t="shared" si="132"/>
        <v>journalism</v>
      </c>
      <c r="T1053" t="str">
        <f t="shared" si="133"/>
        <v>audio</v>
      </c>
      <c r="U1053" t="str">
        <f t="shared" si="134"/>
        <v>July</v>
      </c>
      <c r="V1053" t="str">
        <f t="shared" si="135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130"/>
        <v>42483.797395833331</v>
      </c>
      <c r="L1054" s="13">
        <f t="shared" si="131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128"/>
        <v>0</v>
      </c>
      <c r="R1054" t="e">
        <f t="shared" si="129"/>
        <v>#DIV/0!</v>
      </c>
      <c r="S1054" t="str">
        <f t="shared" si="132"/>
        <v>journalism</v>
      </c>
      <c r="T1054" t="str">
        <f t="shared" si="133"/>
        <v>audio</v>
      </c>
      <c r="U1054" t="str">
        <f t="shared" si="134"/>
        <v>April</v>
      </c>
      <c r="V1054" t="str">
        <f t="shared" si="135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130"/>
        <v>42775.172824074078</v>
      </c>
      <c r="L1055" s="13">
        <f t="shared" si="131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128"/>
        <v>0.01</v>
      </c>
      <c r="R1055">
        <f t="shared" si="129"/>
        <v>15</v>
      </c>
      <c r="S1055" t="str">
        <f t="shared" si="132"/>
        <v>journalism</v>
      </c>
      <c r="T1055" t="str">
        <f t="shared" si="133"/>
        <v>audio</v>
      </c>
      <c r="U1055" t="str">
        <f t="shared" si="134"/>
        <v>February</v>
      </c>
      <c r="V1055" t="str">
        <f t="shared" si="135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130"/>
        <v>41831.851840277777</v>
      </c>
      <c r="L1056" s="13">
        <f t="shared" si="131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128"/>
        <v>0</v>
      </c>
      <c r="R1056" t="e">
        <f t="shared" si="129"/>
        <v>#DIV/0!</v>
      </c>
      <c r="S1056" t="str">
        <f t="shared" si="132"/>
        <v>journalism</v>
      </c>
      <c r="T1056" t="str">
        <f t="shared" si="133"/>
        <v>audio</v>
      </c>
      <c r="U1056" t="str">
        <f t="shared" si="134"/>
        <v>July</v>
      </c>
      <c r="V1056" t="str">
        <f t="shared" si="135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130"/>
        <v>42406.992418981477</v>
      </c>
      <c r="L1057" s="13">
        <f t="shared" si="131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128"/>
        <v>0</v>
      </c>
      <c r="R1057" t="e">
        <f t="shared" si="129"/>
        <v>#DIV/0!</v>
      </c>
      <c r="S1057" t="str">
        <f t="shared" si="132"/>
        <v>journalism</v>
      </c>
      <c r="T1057" t="str">
        <f t="shared" si="133"/>
        <v>audio</v>
      </c>
      <c r="U1057" t="str">
        <f t="shared" si="134"/>
        <v>February</v>
      </c>
      <c r="V1057" t="str">
        <f t="shared" si="135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130"/>
        <v>42058.719641203701</v>
      </c>
      <c r="L1058" s="13">
        <f t="shared" si="131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128"/>
        <v>0</v>
      </c>
      <c r="R1058" t="e">
        <f t="shared" si="129"/>
        <v>#DIV/0!</v>
      </c>
      <c r="S1058" t="str">
        <f t="shared" si="132"/>
        <v>journalism</v>
      </c>
      <c r="T1058" t="str">
        <f t="shared" si="133"/>
        <v>audio</v>
      </c>
      <c r="U1058" t="str">
        <f t="shared" si="134"/>
        <v>February</v>
      </c>
      <c r="V1058" t="str">
        <f t="shared" si="135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130"/>
        <v>42678.871331018512</v>
      </c>
      <c r="L1059" s="13">
        <f t="shared" si="131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128"/>
        <v>0</v>
      </c>
      <c r="R1059" t="e">
        <f t="shared" si="129"/>
        <v>#DIV/0!</v>
      </c>
      <c r="S1059" t="str">
        <f t="shared" si="132"/>
        <v>journalism</v>
      </c>
      <c r="T1059" t="str">
        <f t="shared" si="133"/>
        <v>audio</v>
      </c>
      <c r="U1059" t="str">
        <f t="shared" si="134"/>
        <v>November</v>
      </c>
      <c r="V1059" t="str">
        <f t="shared" si="135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130"/>
        <v>42047.900960648149</v>
      </c>
      <c r="L1060" s="13">
        <f t="shared" si="131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128"/>
        <v>0</v>
      </c>
      <c r="R1060" t="e">
        <f t="shared" si="129"/>
        <v>#DIV/0!</v>
      </c>
      <c r="S1060" t="str">
        <f t="shared" si="132"/>
        <v>journalism</v>
      </c>
      <c r="T1060" t="str">
        <f t="shared" si="133"/>
        <v>audio</v>
      </c>
      <c r="U1060" t="str">
        <f t="shared" si="134"/>
        <v>February</v>
      </c>
      <c r="V1060" t="str">
        <f t="shared" si="135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130"/>
        <v>42046.79</v>
      </c>
      <c r="L1061" s="13">
        <f t="shared" si="131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128"/>
        <v>0</v>
      </c>
      <c r="R1061" t="e">
        <f t="shared" si="129"/>
        <v>#DIV/0!</v>
      </c>
      <c r="S1061" t="str">
        <f t="shared" si="132"/>
        <v>journalism</v>
      </c>
      <c r="T1061" t="str">
        <f t="shared" si="133"/>
        <v>audio</v>
      </c>
      <c r="U1061" t="str">
        <f t="shared" si="134"/>
        <v>February</v>
      </c>
      <c r="V1061" t="str">
        <f t="shared" si="135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130"/>
        <v>42079.913113425922</v>
      </c>
      <c r="L1062" s="13">
        <f t="shared" si="131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128"/>
        <v>0.01</v>
      </c>
      <c r="R1062">
        <f t="shared" si="129"/>
        <v>50</v>
      </c>
      <c r="S1062" t="str">
        <f t="shared" si="132"/>
        <v>journalism</v>
      </c>
      <c r="T1062" t="str">
        <f t="shared" si="133"/>
        <v>audio</v>
      </c>
      <c r="U1062" t="str">
        <f t="shared" si="134"/>
        <v>March</v>
      </c>
      <c r="V1062" t="str">
        <f t="shared" si="135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130"/>
        <v>42432.276712962965</v>
      </c>
      <c r="L1063" s="13">
        <f t="shared" si="131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128"/>
        <v>0</v>
      </c>
      <c r="R1063" t="e">
        <f t="shared" si="129"/>
        <v>#DIV/0!</v>
      </c>
      <c r="S1063" t="str">
        <f t="shared" si="132"/>
        <v>journalism</v>
      </c>
      <c r="T1063" t="str">
        <f t="shared" si="133"/>
        <v>audio</v>
      </c>
      <c r="U1063" t="str">
        <f t="shared" si="134"/>
        <v>March</v>
      </c>
      <c r="V1063" t="str">
        <f t="shared" si="135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130"/>
        <v>42556.807187500002</v>
      </c>
      <c r="L1064" s="13">
        <f t="shared" si="131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128"/>
        <v>0.95477386934673369</v>
      </c>
      <c r="R1064">
        <f t="shared" si="129"/>
        <v>47.5</v>
      </c>
      <c r="S1064" t="str">
        <f t="shared" si="132"/>
        <v>journalism</v>
      </c>
      <c r="T1064" t="str">
        <f t="shared" si="133"/>
        <v>audio</v>
      </c>
      <c r="U1064" t="str">
        <f t="shared" si="134"/>
        <v>July</v>
      </c>
      <c r="V1064" t="str">
        <f t="shared" si="135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130"/>
        <v>42583.030810185184</v>
      </c>
      <c r="L1065" s="13">
        <f t="shared" si="131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128"/>
        <v>0</v>
      </c>
      <c r="R1065" t="e">
        <f t="shared" si="129"/>
        <v>#DIV/0!</v>
      </c>
      <c r="S1065" t="str">
        <f t="shared" si="132"/>
        <v>journalism</v>
      </c>
      <c r="T1065" t="str">
        <f t="shared" si="133"/>
        <v>audio</v>
      </c>
      <c r="U1065" t="str">
        <f t="shared" si="134"/>
        <v>August</v>
      </c>
      <c r="V1065" t="str">
        <f t="shared" si="135"/>
        <v>2016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130"/>
        <v>41417.228043981479</v>
      </c>
      <c r="L1066" s="13">
        <f t="shared" si="131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128"/>
        <v>8.9744444444444446E-2</v>
      </c>
      <c r="R1066">
        <f t="shared" si="129"/>
        <v>65.666666666666671</v>
      </c>
      <c r="S1066" t="str">
        <f t="shared" si="132"/>
        <v>games</v>
      </c>
      <c r="T1066" t="str">
        <f t="shared" si="133"/>
        <v>video games</v>
      </c>
      <c r="U1066" t="str">
        <f t="shared" si="134"/>
        <v>May</v>
      </c>
      <c r="V1066" t="str">
        <f t="shared" si="135"/>
        <v>2013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130"/>
        <v>41661.381041666667</v>
      </c>
      <c r="L1067" s="13">
        <f t="shared" si="131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128"/>
        <v>2.7E-2</v>
      </c>
      <c r="R1067">
        <f t="shared" si="129"/>
        <v>16.2</v>
      </c>
      <c r="S1067" t="str">
        <f t="shared" si="132"/>
        <v>games</v>
      </c>
      <c r="T1067" t="str">
        <f t="shared" si="133"/>
        <v>video games</v>
      </c>
      <c r="U1067" t="str">
        <f t="shared" si="134"/>
        <v>January</v>
      </c>
      <c r="V1067" t="str">
        <f t="shared" si="135"/>
        <v>2014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130"/>
        <v>41445.962754629632</v>
      </c>
      <c r="L1068" s="13">
        <f t="shared" si="131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128"/>
        <v>3.3673333333333333E-2</v>
      </c>
      <c r="R1068">
        <f t="shared" si="129"/>
        <v>34.128378378378379</v>
      </c>
      <c r="S1068" t="str">
        <f t="shared" si="132"/>
        <v>games</v>
      </c>
      <c r="T1068" t="str">
        <f t="shared" si="133"/>
        <v>video games</v>
      </c>
      <c r="U1068" t="str">
        <f t="shared" si="134"/>
        <v>June</v>
      </c>
      <c r="V1068" t="str">
        <f t="shared" si="135"/>
        <v>2013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130"/>
        <v>41599.855682870373</v>
      </c>
      <c r="L1069" s="13">
        <f t="shared" si="131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128"/>
        <v>0.26</v>
      </c>
      <c r="R1069">
        <f t="shared" si="129"/>
        <v>13</v>
      </c>
      <c r="S1069" t="str">
        <f t="shared" si="132"/>
        <v>games</v>
      </c>
      <c r="T1069" t="str">
        <f t="shared" si="133"/>
        <v>video games</v>
      </c>
      <c r="U1069" t="str">
        <f t="shared" si="134"/>
        <v>November</v>
      </c>
      <c r="V1069" t="str">
        <f t="shared" si="135"/>
        <v>2013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130"/>
        <v>42440.371111111104</v>
      </c>
      <c r="L1070" s="13">
        <f t="shared" si="131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128"/>
        <v>1.5E-3</v>
      </c>
      <c r="R1070">
        <f t="shared" si="129"/>
        <v>11.25</v>
      </c>
      <c r="S1070" t="str">
        <f t="shared" si="132"/>
        <v>games</v>
      </c>
      <c r="T1070" t="str">
        <f t="shared" si="133"/>
        <v>video games</v>
      </c>
      <c r="U1070" t="str">
        <f t="shared" si="134"/>
        <v>March</v>
      </c>
      <c r="V1070" t="str">
        <f t="shared" si="135"/>
        <v>2016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130"/>
        <v>41572.229849537034</v>
      </c>
      <c r="L1071" s="13">
        <f t="shared" si="131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128"/>
        <v>0.38636363636363635</v>
      </c>
      <c r="R1071">
        <f t="shared" si="129"/>
        <v>40.476190476190474</v>
      </c>
      <c r="S1071" t="str">
        <f t="shared" si="132"/>
        <v>games</v>
      </c>
      <c r="T1071" t="str">
        <f t="shared" si="133"/>
        <v>video games</v>
      </c>
      <c r="U1071" t="str">
        <f t="shared" si="134"/>
        <v>October</v>
      </c>
      <c r="V1071" t="str">
        <f t="shared" si="135"/>
        <v>2013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130"/>
        <v>41163.011828703704</v>
      </c>
      <c r="L1072" s="13">
        <f t="shared" si="131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128"/>
        <v>7.0000000000000001E-3</v>
      </c>
      <c r="R1072">
        <f t="shared" si="129"/>
        <v>35</v>
      </c>
      <c r="S1072" t="str">
        <f t="shared" si="132"/>
        <v>games</v>
      </c>
      <c r="T1072" t="str">
        <f t="shared" si="133"/>
        <v>video games</v>
      </c>
      <c r="U1072" t="str">
        <f t="shared" si="134"/>
        <v>September</v>
      </c>
      <c r="V1072" t="str">
        <f t="shared" si="135"/>
        <v>2012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130"/>
        <v>42295.753391203703</v>
      </c>
      <c r="L1073" s="13">
        <f t="shared" si="131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128"/>
        <v>0</v>
      </c>
      <c r="R1073" t="e">
        <f t="shared" si="129"/>
        <v>#DIV/0!</v>
      </c>
      <c r="S1073" t="str">
        <f t="shared" si="132"/>
        <v>games</v>
      </c>
      <c r="T1073" t="str">
        <f t="shared" si="133"/>
        <v>video games</v>
      </c>
      <c r="U1073" t="str">
        <f t="shared" si="134"/>
        <v>October</v>
      </c>
      <c r="V1073" t="str">
        <f t="shared" si="135"/>
        <v>2015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130"/>
        <v>41645.832141203704</v>
      </c>
      <c r="L1074" s="13">
        <f t="shared" si="131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128"/>
        <v>6.8000000000000005E-4</v>
      </c>
      <c r="R1074">
        <f t="shared" si="129"/>
        <v>12.75</v>
      </c>
      <c r="S1074" t="str">
        <f t="shared" si="132"/>
        <v>games</v>
      </c>
      <c r="T1074" t="str">
        <f t="shared" si="133"/>
        <v>video games</v>
      </c>
      <c r="U1074" t="str">
        <f t="shared" si="134"/>
        <v>January</v>
      </c>
      <c r="V1074" t="str">
        <f t="shared" si="135"/>
        <v>2014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130"/>
        <v>40802.964594907404</v>
      </c>
      <c r="L1075" s="13">
        <f t="shared" si="131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128"/>
        <v>1.3333333333333334E-2</v>
      </c>
      <c r="R1075">
        <f t="shared" si="129"/>
        <v>10</v>
      </c>
      <c r="S1075" t="str">
        <f t="shared" si="132"/>
        <v>games</v>
      </c>
      <c r="T1075" t="str">
        <f t="shared" si="133"/>
        <v>video games</v>
      </c>
      <c r="U1075" t="str">
        <f t="shared" si="134"/>
        <v>September</v>
      </c>
      <c r="V1075" t="str">
        <f t="shared" si="135"/>
        <v>2011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130"/>
        <v>41613.172974537039</v>
      </c>
      <c r="L1076" s="13">
        <f t="shared" si="131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128"/>
        <v>6.3092592592592589E-2</v>
      </c>
      <c r="R1076">
        <f t="shared" si="129"/>
        <v>113.56666666666666</v>
      </c>
      <c r="S1076" t="str">
        <f t="shared" si="132"/>
        <v>games</v>
      </c>
      <c r="T1076" t="str">
        <f t="shared" si="133"/>
        <v>video games</v>
      </c>
      <c r="U1076" t="str">
        <f t="shared" si="134"/>
        <v>December</v>
      </c>
      <c r="V1076" t="str">
        <f t="shared" si="135"/>
        <v>2014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130"/>
        <v>41005.904120370367</v>
      </c>
      <c r="L1077" s="13">
        <f t="shared" si="131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128"/>
        <v>4.4999999999999998E-2</v>
      </c>
      <c r="R1077">
        <f t="shared" si="129"/>
        <v>15</v>
      </c>
      <c r="S1077" t="str">
        <f t="shared" si="132"/>
        <v>games</v>
      </c>
      <c r="T1077" t="str">
        <f t="shared" si="133"/>
        <v>video games</v>
      </c>
      <c r="U1077" t="str">
        <f t="shared" si="134"/>
        <v>April</v>
      </c>
      <c r="V1077" t="str">
        <f t="shared" si="135"/>
        <v>2012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130"/>
        <v>41838.377893518518</v>
      </c>
      <c r="L1078" s="13">
        <f t="shared" si="131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128"/>
        <v>0.62765333333333329</v>
      </c>
      <c r="R1078">
        <f t="shared" si="129"/>
        <v>48.281025641025643</v>
      </c>
      <c r="S1078" t="str">
        <f t="shared" si="132"/>
        <v>games</v>
      </c>
      <c r="T1078" t="str">
        <f t="shared" si="133"/>
        <v>video games</v>
      </c>
      <c r="U1078" t="str">
        <f t="shared" si="134"/>
        <v>July</v>
      </c>
      <c r="V1078" t="str">
        <f t="shared" si="135"/>
        <v>2014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130"/>
        <v>42353.16679398148</v>
      </c>
      <c r="L1079" s="13">
        <f t="shared" si="131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128"/>
        <v>0.29376000000000002</v>
      </c>
      <c r="R1079">
        <f t="shared" si="129"/>
        <v>43.976047904191617</v>
      </c>
      <c r="S1079" t="str">
        <f t="shared" si="132"/>
        <v>games</v>
      </c>
      <c r="T1079" t="str">
        <f t="shared" si="133"/>
        <v>video games</v>
      </c>
      <c r="U1079" t="str">
        <f t="shared" si="134"/>
        <v>December</v>
      </c>
      <c r="V1079" t="str">
        <f t="shared" si="135"/>
        <v>2016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130"/>
        <v>40701.195844907408</v>
      </c>
      <c r="L1080" s="13">
        <f t="shared" si="131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128"/>
        <v>7.4999999999999997E-2</v>
      </c>
      <c r="R1080">
        <f t="shared" si="129"/>
        <v>9</v>
      </c>
      <c r="S1080" t="str">
        <f t="shared" si="132"/>
        <v>games</v>
      </c>
      <c r="T1080" t="str">
        <f t="shared" si="133"/>
        <v>video games</v>
      </c>
      <c r="U1080" t="str">
        <f t="shared" si="134"/>
        <v>June</v>
      </c>
      <c r="V1080" t="str">
        <f t="shared" si="135"/>
        <v>2011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130"/>
        <v>42479.566388888896</v>
      </c>
      <c r="L1081" s="13">
        <f t="shared" si="131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128"/>
        <v>2.6076923076923077E-2</v>
      </c>
      <c r="R1081">
        <f t="shared" si="129"/>
        <v>37.666666666666664</v>
      </c>
      <c r="S1081" t="str">
        <f t="shared" si="132"/>
        <v>games</v>
      </c>
      <c r="T1081" t="str">
        <f t="shared" si="133"/>
        <v>video games</v>
      </c>
      <c r="U1081" t="str">
        <f t="shared" si="134"/>
        <v>April</v>
      </c>
      <c r="V1081" t="str">
        <f t="shared" si="135"/>
        <v>2016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130"/>
        <v>41740.138113425928</v>
      </c>
      <c r="L1082" s="13">
        <f t="shared" si="131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128"/>
        <v>9.1050000000000006E-2</v>
      </c>
      <c r="R1082">
        <f t="shared" si="129"/>
        <v>18.581632653061224</v>
      </c>
      <c r="S1082" t="str">
        <f t="shared" si="132"/>
        <v>games</v>
      </c>
      <c r="T1082" t="str">
        <f t="shared" si="133"/>
        <v>video games</v>
      </c>
      <c r="U1082" t="str">
        <f t="shared" si="134"/>
        <v>April</v>
      </c>
      <c r="V1082" t="str">
        <f t="shared" si="135"/>
        <v>2014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130"/>
        <v>42002.926990740743</v>
      </c>
      <c r="L1083" s="13">
        <f t="shared" si="131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128"/>
        <v>1.7647058823529413E-4</v>
      </c>
      <c r="R1083">
        <f t="shared" si="129"/>
        <v>3</v>
      </c>
      <c r="S1083" t="str">
        <f t="shared" si="132"/>
        <v>games</v>
      </c>
      <c r="T1083" t="str">
        <f t="shared" si="133"/>
        <v>video games</v>
      </c>
      <c r="U1083" t="str">
        <f t="shared" si="134"/>
        <v>December</v>
      </c>
      <c r="V1083" t="str">
        <f t="shared" si="135"/>
        <v>2015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130"/>
        <v>41101.906111111115</v>
      </c>
      <c r="L1084" s="13">
        <f t="shared" si="131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128"/>
        <v>5.5999999999999999E-3</v>
      </c>
      <c r="R1084">
        <f t="shared" si="129"/>
        <v>18.666666666666668</v>
      </c>
      <c r="S1084" t="str">
        <f t="shared" si="132"/>
        <v>games</v>
      </c>
      <c r="T1084" t="str">
        <f t="shared" si="133"/>
        <v>video games</v>
      </c>
      <c r="U1084" t="str">
        <f t="shared" si="134"/>
        <v>July</v>
      </c>
      <c r="V1084" t="str">
        <f t="shared" si="135"/>
        <v>2012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130"/>
        <v>41793.659525462965</v>
      </c>
      <c r="L1085" s="13">
        <f t="shared" si="131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128"/>
        <v>8.2000000000000007E-3</v>
      </c>
      <c r="R1085">
        <f t="shared" si="129"/>
        <v>410</v>
      </c>
      <c r="S1085" t="str">
        <f t="shared" si="132"/>
        <v>games</v>
      </c>
      <c r="T1085" t="str">
        <f t="shared" si="133"/>
        <v>video games</v>
      </c>
      <c r="U1085" t="str">
        <f t="shared" si="134"/>
        <v>June</v>
      </c>
      <c r="V1085" t="str">
        <f t="shared" si="135"/>
        <v>2014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130"/>
        <v>41829.912083333329</v>
      </c>
      <c r="L1086" s="13">
        <f t="shared" si="131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128"/>
        <v>0</v>
      </c>
      <c r="R1086" t="e">
        <f t="shared" si="129"/>
        <v>#DIV/0!</v>
      </c>
      <c r="S1086" t="str">
        <f t="shared" si="132"/>
        <v>games</v>
      </c>
      <c r="T1086" t="str">
        <f t="shared" si="133"/>
        <v>video games</v>
      </c>
      <c r="U1086" t="str">
        <f t="shared" si="134"/>
        <v>July</v>
      </c>
      <c r="V1086" t="str">
        <f t="shared" si="135"/>
        <v>2014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130"/>
        <v>42413.671006944445</v>
      </c>
      <c r="L1087" s="13">
        <f t="shared" si="131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128"/>
        <v>3.4200000000000001E-2</v>
      </c>
      <c r="R1087">
        <f t="shared" si="129"/>
        <v>114</v>
      </c>
      <c r="S1087" t="str">
        <f t="shared" si="132"/>
        <v>games</v>
      </c>
      <c r="T1087" t="str">
        <f t="shared" si="133"/>
        <v>video games</v>
      </c>
      <c r="U1087" t="str">
        <f t="shared" si="134"/>
        <v>February</v>
      </c>
      <c r="V1087" t="str">
        <f t="shared" si="135"/>
        <v>2016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130"/>
        <v>41845.866793981484</v>
      </c>
      <c r="L1088" s="13">
        <f t="shared" si="131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128"/>
        <v>8.3333333333333339E-4</v>
      </c>
      <c r="R1088">
        <f t="shared" si="129"/>
        <v>7.5</v>
      </c>
      <c r="S1088" t="str">
        <f t="shared" si="132"/>
        <v>games</v>
      </c>
      <c r="T1088" t="str">
        <f t="shared" si="133"/>
        <v>video games</v>
      </c>
      <c r="U1088" t="str">
        <f t="shared" si="134"/>
        <v>July</v>
      </c>
      <c r="V1088" t="str">
        <f t="shared" si="135"/>
        <v>2014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130"/>
        <v>41775.713969907411</v>
      </c>
      <c r="L1089" s="13">
        <f t="shared" si="131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128"/>
        <v>0</v>
      </c>
      <c r="R1089" t="e">
        <f t="shared" si="129"/>
        <v>#DIV/0!</v>
      </c>
      <c r="S1089" t="str">
        <f t="shared" si="132"/>
        <v>games</v>
      </c>
      <c r="T1089" t="str">
        <f t="shared" si="133"/>
        <v>video games</v>
      </c>
      <c r="U1089" t="str">
        <f t="shared" si="134"/>
        <v>May</v>
      </c>
      <c r="V1089" t="str">
        <f t="shared" si="135"/>
        <v>2014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130"/>
        <v>41723.799386574072</v>
      </c>
      <c r="L1090" s="13">
        <f t="shared" si="131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136">E1090/D1090</f>
        <v>0.14182977777777778</v>
      </c>
      <c r="R1090">
        <f t="shared" ref="R1090:R1153" si="137">E1090/N1090</f>
        <v>43.41727891156463</v>
      </c>
      <c r="S1090" t="str">
        <f t="shared" si="132"/>
        <v>games</v>
      </c>
      <c r="T1090" t="str">
        <f t="shared" si="133"/>
        <v>video games</v>
      </c>
      <c r="U1090" t="str">
        <f t="shared" si="134"/>
        <v>March</v>
      </c>
      <c r="V1090" t="str">
        <f t="shared" si="135"/>
        <v>2014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38">(((J1091/60)/60)/24)+DATE(1970,1,1)</f>
        <v>42151.189525462964</v>
      </c>
      <c r="L1091" s="13">
        <f t="shared" ref="L1091:L1154" si="13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136"/>
        <v>7.8266666666666665E-2</v>
      </c>
      <c r="R1091">
        <f t="shared" si="137"/>
        <v>23.959183673469386</v>
      </c>
      <c r="S1091" t="str">
        <f t="shared" ref="S1091:S1154" si="140">LEFT(P1091,FIND("/",P1091)-1)</f>
        <v>games</v>
      </c>
      <c r="T1091" t="str">
        <f t="shared" ref="T1091:T1154" si="141">RIGHT(P1091,LEN(P1091)-FIND("/",P1091))</f>
        <v>video games</v>
      </c>
      <c r="U1091" t="str">
        <f t="shared" ref="U1091:U1154" si="142">TEXT(K1091,"mmmm")</f>
        <v>May</v>
      </c>
      <c r="V1091" t="str">
        <f t="shared" ref="V1091:V1154" si="143">TEXT(L1091,"YYYY")</f>
        <v>2015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38"/>
        <v>42123.185798611114</v>
      </c>
      <c r="L1092" s="13">
        <f t="shared" si="13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36"/>
        <v>3.8464497269020693E-4</v>
      </c>
      <c r="R1092">
        <f t="shared" si="137"/>
        <v>5</v>
      </c>
      <c r="S1092" t="str">
        <f t="shared" si="140"/>
        <v>games</v>
      </c>
      <c r="T1092" t="str">
        <f t="shared" si="141"/>
        <v>video games</v>
      </c>
      <c r="U1092" t="str">
        <f t="shared" si="142"/>
        <v>April</v>
      </c>
      <c r="V1092" t="str">
        <f t="shared" si="143"/>
        <v>2015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38"/>
        <v>42440.820277777777</v>
      </c>
      <c r="L1093" s="13">
        <f t="shared" si="13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36"/>
        <v>0.125</v>
      </c>
      <c r="R1093">
        <f t="shared" si="137"/>
        <v>12.5</v>
      </c>
      <c r="S1093" t="str">
        <f t="shared" si="140"/>
        <v>games</v>
      </c>
      <c r="T1093" t="str">
        <f t="shared" si="141"/>
        <v>video games</v>
      </c>
      <c r="U1093" t="str">
        <f t="shared" si="142"/>
        <v>March</v>
      </c>
      <c r="V1093" t="str">
        <f t="shared" si="143"/>
        <v>2016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38"/>
        <v>41250.025902777779</v>
      </c>
      <c r="L1094" s="13">
        <f t="shared" si="13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36"/>
        <v>1.0500000000000001E-2</v>
      </c>
      <c r="R1094">
        <f t="shared" si="137"/>
        <v>3</v>
      </c>
      <c r="S1094" t="str">
        <f t="shared" si="140"/>
        <v>games</v>
      </c>
      <c r="T1094" t="str">
        <f t="shared" si="141"/>
        <v>video games</v>
      </c>
      <c r="U1094" t="str">
        <f t="shared" si="142"/>
        <v>December</v>
      </c>
      <c r="V1094" t="str">
        <f t="shared" si="143"/>
        <v>2013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38"/>
        <v>42396.973807870367</v>
      </c>
      <c r="L1095" s="13">
        <f t="shared" si="13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36"/>
        <v>0.14083333333333334</v>
      </c>
      <c r="R1095">
        <f t="shared" si="137"/>
        <v>10.5625</v>
      </c>
      <c r="S1095" t="str">
        <f t="shared" si="140"/>
        <v>games</v>
      </c>
      <c r="T1095" t="str">
        <f t="shared" si="141"/>
        <v>video games</v>
      </c>
      <c r="U1095" t="str">
        <f t="shared" si="142"/>
        <v>January</v>
      </c>
      <c r="V1095" t="str">
        <f t="shared" si="143"/>
        <v>2016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38"/>
        <v>40795.713344907403</v>
      </c>
      <c r="L1096" s="13">
        <f t="shared" si="13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36"/>
        <v>0.18300055555555556</v>
      </c>
      <c r="R1096">
        <f t="shared" si="137"/>
        <v>122.00037037037038</v>
      </c>
      <c r="S1096" t="str">
        <f t="shared" si="140"/>
        <v>games</v>
      </c>
      <c r="T1096" t="str">
        <f t="shared" si="141"/>
        <v>video games</v>
      </c>
      <c r="U1096" t="str">
        <f t="shared" si="142"/>
        <v>September</v>
      </c>
      <c r="V1096" t="str">
        <f t="shared" si="143"/>
        <v>2011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38"/>
        <v>41486.537268518521</v>
      </c>
      <c r="L1097" s="13">
        <f t="shared" si="13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36"/>
        <v>5.0347999999999997E-2</v>
      </c>
      <c r="R1097">
        <f t="shared" si="137"/>
        <v>267.80851063829789</v>
      </c>
      <c r="S1097" t="str">
        <f t="shared" si="140"/>
        <v>games</v>
      </c>
      <c r="T1097" t="str">
        <f t="shared" si="141"/>
        <v>video games</v>
      </c>
      <c r="U1097" t="str">
        <f t="shared" si="142"/>
        <v>July</v>
      </c>
      <c r="V1097" t="str">
        <f t="shared" si="143"/>
        <v>2013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38"/>
        <v>41885.51798611111</v>
      </c>
      <c r="L1098" s="13">
        <f t="shared" si="13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36"/>
        <v>0.17933333333333334</v>
      </c>
      <c r="R1098">
        <f t="shared" si="137"/>
        <v>74.206896551724142</v>
      </c>
      <c r="S1098" t="str">
        <f t="shared" si="140"/>
        <v>games</v>
      </c>
      <c r="T1098" t="str">
        <f t="shared" si="141"/>
        <v>video games</v>
      </c>
      <c r="U1098" t="str">
        <f t="shared" si="142"/>
        <v>September</v>
      </c>
      <c r="V1098" t="str">
        <f t="shared" si="143"/>
        <v>2014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38"/>
        <v>41660.792557870373</v>
      </c>
      <c r="L1099" s="13">
        <f t="shared" si="13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36"/>
        <v>4.6999999999999999E-4</v>
      </c>
      <c r="R1099">
        <f t="shared" si="137"/>
        <v>6.7142857142857144</v>
      </c>
      <c r="S1099" t="str">
        <f t="shared" si="140"/>
        <v>games</v>
      </c>
      <c r="T1099" t="str">
        <f t="shared" si="141"/>
        <v>video games</v>
      </c>
      <c r="U1099" t="str">
        <f t="shared" si="142"/>
        <v>January</v>
      </c>
      <c r="V1099" t="str">
        <f t="shared" si="143"/>
        <v>2014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38"/>
        <v>41712.762673611112</v>
      </c>
      <c r="L1100" s="13">
        <f t="shared" si="13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36"/>
        <v>7.2120000000000004E-2</v>
      </c>
      <c r="R1100">
        <f t="shared" si="137"/>
        <v>81.954545454545453</v>
      </c>
      <c r="S1100" t="str">
        <f t="shared" si="140"/>
        <v>games</v>
      </c>
      <c r="T1100" t="str">
        <f t="shared" si="141"/>
        <v>video games</v>
      </c>
      <c r="U1100" t="str">
        <f t="shared" si="142"/>
        <v>March</v>
      </c>
      <c r="V1100" t="str">
        <f t="shared" si="143"/>
        <v>2014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38"/>
        <v>42107.836435185185</v>
      </c>
      <c r="L1101" s="13">
        <f t="shared" si="13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36"/>
        <v>5.0000000000000001E-3</v>
      </c>
      <c r="R1101">
        <f t="shared" si="137"/>
        <v>25</v>
      </c>
      <c r="S1101" t="str">
        <f t="shared" si="140"/>
        <v>games</v>
      </c>
      <c r="T1101" t="str">
        <f t="shared" si="141"/>
        <v>video games</v>
      </c>
      <c r="U1101" t="str">
        <f t="shared" si="142"/>
        <v>April</v>
      </c>
      <c r="V1101" t="str">
        <f t="shared" si="143"/>
        <v>2015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38"/>
        <v>42384.110775462963</v>
      </c>
      <c r="L1102" s="13">
        <f t="shared" si="13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36"/>
        <v>2.5000000000000001E-2</v>
      </c>
      <c r="R1102">
        <f t="shared" si="137"/>
        <v>10</v>
      </c>
      <c r="S1102" t="str">
        <f t="shared" si="140"/>
        <v>games</v>
      </c>
      <c r="T1102" t="str">
        <f t="shared" si="141"/>
        <v>video games</v>
      </c>
      <c r="U1102" t="str">
        <f t="shared" si="142"/>
        <v>January</v>
      </c>
      <c r="V1102" t="str">
        <f t="shared" si="143"/>
        <v>2016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38"/>
        <v>42538.77243055556</v>
      </c>
      <c r="L1103" s="13">
        <f t="shared" si="13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36"/>
        <v>4.0999999999999999E-4</v>
      </c>
      <c r="R1103">
        <f t="shared" si="137"/>
        <v>6.833333333333333</v>
      </c>
      <c r="S1103" t="str">
        <f t="shared" si="140"/>
        <v>games</v>
      </c>
      <c r="T1103" t="str">
        <f t="shared" si="141"/>
        <v>video games</v>
      </c>
      <c r="U1103" t="str">
        <f t="shared" si="142"/>
        <v>June</v>
      </c>
      <c r="V1103" t="str">
        <f t="shared" si="143"/>
        <v>2016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38"/>
        <v>41577.045428240745</v>
      </c>
      <c r="L1104" s="13">
        <f t="shared" si="13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36"/>
        <v>5.3124999999999999E-2</v>
      </c>
      <c r="R1104">
        <f t="shared" si="137"/>
        <v>17.708333333333332</v>
      </c>
      <c r="S1104" t="str">
        <f t="shared" si="140"/>
        <v>games</v>
      </c>
      <c r="T1104" t="str">
        <f t="shared" si="141"/>
        <v>video games</v>
      </c>
      <c r="U1104" t="str">
        <f t="shared" si="142"/>
        <v>October</v>
      </c>
      <c r="V1104" t="str">
        <f t="shared" si="143"/>
        <v>2013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38"/>
        <v>42479.22210648148</v>
      </c>
      <c r="L1105" s="13">
        <f t="shared" si="13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36"/>
        <v>1.6199999999999999E-2</v>
      </c>
      <c r="R1105">
        <f t="shared" si="137"/>
        <v>16.2</v>
      </c>
      <c r="S1105" t="str">
        <f t="shared" si="140"/>
        <v>games</v>
      </c>
      <c r="T1105" t="str">
        <f t="shared" si="141"/>
        <v>video games</v>
      </c>
      <c r="U1105" t="str">
        <f t="shared" si="142"/>
        <v>April</v>
      </c>
      <c r="V1105" t="str">
        <f t="shared" si="143"/>
        <v>2016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38"/>
        <v>41771.40996527778</v>
      </c>
      <c r="L1106" s="13">
        <f t="shared" si="13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36"/>
        <v>4.9516666666666667E-2</v>
      </c>
      <c r="R1106">
        <f t="shared" si="137"/>
        <v>80.297297297297291</v>
      </c>
      <c r="S1106" t="str">
        <f t="shared" si="140"/>
        <v>games</v>
      </c>
      <c r="T1106" t="str">
        <f t="shared" si="141"/>
        <v>video games</v>
      </c>
      <c r="U1106" t="str">
        <f t="shared" si="142"/>
        <v>May</v>
      </c>
      <c r="V1106" t="str">
        <f t="shared" si="143"/>
        <v>2014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38"/>
        <v>41692.135729166665</v>
      </c>
      <c r="L1107" s="13">
        <f t="shared" si="13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36"/>
        <v>1.5900000000000001E-3</v>
      </c>
      <c r="R1107">
        <f t="shared" si="137"/>
        <v>71.55</v>
      </c>
      <c r="S1107" t="str">
        <f t="shared" si="140"/>
        <v>games</v>
      </c>
      <c r="T1107" t="str">
        <f t="shared" si="141"/>
        <v>video games</v>
      </c>
      <c r="U1107" t="str">
        <f t="shared" si="142"/>
        <v>February</v>
      </c>
      <c r="V1107" t="str">
        <f t="shared" si="143"/>
        <v>2014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38"/>
        <v>40973.740451388891</v>
      </c>
      <c r="L1108" s="13">
        <f t="shared" si="13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36"/>
        <v>0.41249999999999998</v>
      </c>
      <c r="R1108">
        <f t="shared" si="137"/>
        <v>23.571428571428573</v>
      </c>
      <c r="S1108" t="str">
        <f t="shared" si="140"/>
        <v>games</v>
      </c>
      <c r="T1108" t="str">
        <f t="shared" si="141"/>
        <v>video games</v>
      </c>
      <c r="U1108" t="str">
        <f t="shared" si="142"/>
        <v>March</v>
      </c>
      <c r="V1108" t="str">
        <f t="shared" si="143"/>
        <v>2012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38"/>
        <v>41813.861388888887</v>
      </c>
      <c r="L1109" s="13">
        <f t="shared" si="13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36"/>
        <v>0</v>
      </c>
      <c r="R1109" t="e">
        <f t="shared" si="137"/>
        <v>#DIV/0!</v>
      </c>
      <c r="S1109" t="str">
        <f t="shared" si="140"/>
        <v>games</v>
      </c>
      <c r="T1109" t="str">
        <f t="shared" si="141"/>
        <v>video games</v>
      </c>
      <c r="U1109" t="str">
        <f t="shared" si="142"/>
        <v>June</v>
      </c>
      <c r="V1109" t="str">
        <f t="shared" si="143"/>
        <v>2014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38"/>
        <v>40952.636979166666</v>
      </c>
      <c r="L1110" s="13">
        <f t="shared" si="13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36"/>
        <v>2.93E-2</v>
      </c>
      <c r="R1110">
        <f t="shared" si="137"/>
        <v>34.88095238095238</v>
      </c>
      <c r="S1110" t="str">
        <f t="shared" si="140"/>
        <v>games</v>
      </c>
      <c r="T1110" t="str">
        <f t="shared" si="141"/>
        <v>video games</v>
      </c>
      <c r="U1110" t="str">
        <f t="shared" si="142"/>
        <v>February</v>
      </c>
      <c r="V1110" t="str">
        <f t="shared" si="143"/>
        <v>2012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38"/>
        <v>42662.752199074079</v>
      </c>
      <c r="L1111" s="13">
        <f t="shared" si="13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36"/>
        <v>4.4999999999999997E-3</v>
      </c>
      <c r="R1111">
        <f t="shared" si="137"/>
        <v>15</v>
      </c>
      <c r="S1111" t="str">
        <f t="shared" si="140"/>
        <v>games</v>
      </c>
      <c r="T1111" t="str">
        <f t="shared" si="141"/>
        <v>video games</v>
      </c>
      <c r="U1111" t="str">
        <f t="shared" si="142"/>
        <v>October</v>
      </c>
      <c r="V1111" t="str">
        <f t="shared" si="143"/>
        <v>2016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38"/>
        <v>41220.933124999996</v>
      </c>
      <c r="L1112" s="13">
        <f t="shared" si="13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36"/>
        <v>5.1000000000000004E-3</v>
      </c>
      <c r="R1112">
        <f t="shared" si="137"/>
        <v>23.181818181818183</v>
      </c>
      <c r="S1112" t="str">
        <f t="shared" si="140"/>
        <v>games</v>
      </c>
      <c r="T1112" t="str">
        <f t="shared" si="141"/>
        <v>video games</v>
      </c>
      <c r="U1112" t="str">
        <f t="shared" si="142"/>
        <v>November</v>
      </c>
      <c r="V1112" t="str">
        <f t="shared" si="143"/>
        <v>2012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38"/>
        <v>42347.203587962969</v>
      </c>
      <c r="L1113" s="13">
        <f t="shared" si="13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36"/>
        <v>4.0000000000000002E-4</v>
      </c>
      <c r="R1113">
        <f t="shared" si="137"/>
        <v>1</v>
      </c>
      <c r="S1113" t="str">
        <f t="shared" si="140"/>
        <v>games</v>
      </c>
      <c r="T1113" t="str">
        <f t="shared" si="141"/>
        <v>video games</v>
      </c>
      <c r="U1113" t="str">
        <f t="shared" si="142"/>
        <v>December</v>
      </c>
      <c r="V1113" t="str">
        <f t="shared" si="143"/>
        <v>2016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38"/>
        <v>41963.759386574078</v>
      </c>
      <c r="L1114" s="13">
        <f t="shared" si="13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36"/>
        <v>0.35537409090909089</v>
      </c>
      <c r="R1114">
        <f t="shared" si="137"/>
        <v>100.23371794871794</v>
      </c>
      <c r="S1114" t="str">
        <f t="shared" si="140"/>
        <v>games</v>
      </c>
      <c r="T1114" t="str">
        <f t="shared" si="141"/>
        <v>video games</v>
      </c>
      <c r="U1114" t="str">
        <f t="shared" si="142"/>
        <v>November</v>
      </c>
      <c r="V1114" t="str">
        <f t="shared" si="143"/>
        <v>2015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38"/>
        <v>41835.977083333331</v>
      </c>
      <c r="L1115" s="13">
        <f t="shared" si="13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36"/>
        <v>5.0000000000000001E-3</v>
      </c>
      <c r="R1115">
        <f t="shared" si="137"/>
        <v>5</v>
      </c>
      <c r="S1115" t="str">
        <f t="shared" si="140"/>
        <v>games</v>
      </c>
      <c r="T1115" t="str">
        <f t="shared" si="141"/>
        <v>video games</v>
      </c>
      <c r="U1115" t="str">
        <f t="shared" si="142"/>
        <v>July</v>
      </c>
      <c r="V1115" t="str">
        <f t="shared" si="143"/>
        <v>2014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38"/>
        <v>41526.345914351856</v>
      </c>
      <c r="L1116" s="13">
        <f t="shared" si="13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36"/>
        <v>1.6666666666666668E-3</v>
      </c>
      <c r="R1116">
        <f t="shared" si="137"/>
        <v>3.3333333333333335</v>
      </c>
      <c r="S1116" t="str">
        <f t="shared" si="140"/>
        <v>games</v>
      </c>
      <c r="T1116" t="str">
        <f t="shared" si="141"/>
        <v>video games</v>
      </c>
      <c r="U1116" t="str">
        <f t="shared" si="142"/>
        <v>September</v>
      </c>
      <c r="V1116" t="str">
        <f t="shared" si="143"/>
        <v>2013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38"/>
        <v>42429.695543981477</v>
      </c>
      <c r="L1117" s="13">
        <f t="shared" si="13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36"/>
        <v>1.325E-3</v>
      </c>
      <c r="R1117">
        <f t="shared" si="137"/>
        <v>13.25</v>
      </c>
      <c r="S1117" t="str">
        <f t="shared" si="140"/>
        <v>games</v>
      </c>
      <c r="T1117" t="str">
        <f t="shared" si="141"/>
        <v>video games</v>
      </c>
      <c r="U1117" t="str">
        <f t="shared" si="142"/>
        <v>February</v>
      </c>
      <c r="V1117" t="str">
        <f t="shared" si="143"/>
        <v>2016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38"/>
        <v>41009.847314814811</v>
      </c>
      <c r="L1118" s="13">
        <f t="shared" si="13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36"/>
        <v>3.5704000000000004E-4</v>
      </c>
      <c r="R1118">
        <f t="shared" si="137"/>
        <v>17.852</v>
      </c>
      <c r="S1118" t="str">
        <f t="shared" si="140"/>
        <v>games</v>
      </c>
      <c r="T1118" t="str">
        <f t="shared" si="141"/>
        <v>video games</v>
      </c>
      <c r="U1118" t="str">
        <f t="shared" si="142"/>
        <v>April</v>
      </c>
      <c r="V1118" t="str">
        <f t="shared" si="143"/>
        <v>2012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38"/>
        <v>42333.598530092597</v>
      </c>
      <c r="L1119" s="13">
        <f t="shared" si="13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36"/>
        <v>8.3000000000000004E-2</v>
      </c>
      <c r="R1119">
        <f t="shared" si="137"/>
        <v>10.375</v>
      </c>
      <c r="S1119" t="str">
        <f t="shared" si="140"/>
        <v>games</v>
      </c>
      <c r="T1119" t="str">
        <f t="shared" si="141"/>
        <v>video games</v>
      </c>
      <c r="U1119" t="str">
        <f t="shared" si="142"/>
        <v>November</v>
      </c>
      <c r="V1119" t="str">
        <f t="shared" si="143"/>
        <v>2015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38"/>
        <v>41704.16642361111</v>
      </c>
      <c r="L1120" s="13">
        <f t="shared" si="13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36"/>
        <v>2.4222222222222221E-2</v>
      </c>
      <c r="R1120">
        <f t="shared" si="137"/>
        <v>36.333333333333336</v>
      </c>
      <c r="S1120" t="str">
        <f t="shared" si="140"/>
        <v>games</v>
      </c>
      <c r="T1120" t="str">
        <f t="shared" si="141"/>
        <v>video games</v>
      </c>
      <c r="U1120" t="str">
        <f t="shared" si="142"/>
        <v>March</v>
      </c>
      <c r="V1120" t="str">
        <f t="shared" si="143"/>
        <v>2014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38"/>
        <v>41722.792407407411</v>
      </c>
      <c r="L1121" s="13">
        <f t="shared" si="13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36"/>
        <v>2.3809523809523812E-3</v>
      </c>
      <c r="R1121">
        <f t="shared" si="137"/>
        <v>5</v>
      </c>
      <c r="S1121" t="str">
        <f t="shared" si="140"/>
        <v>games</v>
      </c>
      <c r="T1121" t="str">
        <f t="shared" si="141"/>
        <v>video games</v>
      </c>
      <c r="U1121" t="str">
        <f t="shared" si="142"/>
        <v>March</v>
      </c>
      <c r="V1121" t="str">
        <f t="shared" si="143"/>
        <v>2014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38"/>
        <v>40799.872685185182</v>
      </c>
      <c r="L1122" s="13">
        <f t="shared" si="13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36"/>
        <v>0</v>
      </c>
      <c r="R1122" t="e">
        <f t="shared" si="137"/>
        <v>#DIV/0!</v>
      </c>
      <c r="S1122" t="str">
        <f t="shared" si="140"/>
        <v>games</v>
      </c>
      <c r="T1122" t="str">
        <f t="shared" si="141"/>
        <v>video games</v>
      </c>
      <c r="U1122" t="str">
        <f t="shared" si="142"/>
        <v>September</v>
      </c>
      <c r="V1122" t="str">
        <f t="shared" si="143"/>
        <v>2011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38"/>
        <v>42412.934212962966</v>
      </c>
      <c r="L1123" s="13">
        <f t="shared" si="13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36"/>
        <v>1.16E-4</v>
      </c>
      <c r="R1123">
        <f t="shared" si="137"/>
        <v>5.8</v>
      </c>
      <c r="S1123" t="str">
        <f t="shared" si="140"/>
        <v>games</v>
      </c>
      <c r="T1123" t="str">
        <f t="shared" si="141"/>
        <v>video games</v>
      </c>
      <c r="U1123" t="str">
        <f t="shared" si="142"/>
        <v>February</v>
      </c>
      <c r="V1123" t="str">
        <f t="shared" si="143"/>
        <v>2016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38"/>
        <v>41410.703993055555</v>
      </c>
      <c r="L1124" s="13">
        <f t="shared" si="13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36"/>
        <v>0</v>
      </c>
      <c r="R1124" t="e">
        <f t="shared" si="137"/>
        <v>#DIV/0!</v>
      </c>
      <c r="S1124" t="str">
        <f t="shared" si="140"/>
        <v>games</v>
      </c>
      <c r="T1124" t="str">
        <f t="shared" si="141"/>
        <v>video games</v>
      </c>
      <c r="U1124" t="str">
        <f t="shared" si="142"/>
        <v>May</v>
      </c>
      <c r="V1124" t="str">
        <f t="shared" si="143"/>
        <v>2013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38"/>
        <v>41718.5237037037</v>
      </c>
      <c r="L1125" s="13">
        <f t="shared" si="13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36"/>
        <v>2.2000000000000001E-3</v>
      </c>
      <c r="R1125">
        <f t="shared" si="137"/>
        <v>3.6666666666666665</v>
      </c>
      <c r="S1125" t="str">
        <f t="shared" si="140"/>
        <v>games</v>
      </c>
      <c r="T1125" t="str">
        <f t="shared" si="141"/>
        <v>video games</v>
      </c>
      <c r="U1125" t="str">
        <f t="shared" si="142"/>
        <v>March</v>
      </c>
      <c r="V1125" t="str">
        <f t="shared" si="143"/>
        <v>2014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38"/>
        <v>42094.667256944449</v>
      </c>
      <c r="L1126" s="13">
        <f t="shared" si="13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36"/>
        <v>4.7222222222222223E-3</v>
      </c>
      <c r="R1126">
        <f t="shared" si="137"/>
        <v>60.714285714285715</v>
      </c>
      <c r="S1126" t="str">
        <f t="shared" si="140"/>
        <v>games</v>
      </c>
      <c r="T1126" t="str">
        <f t="shared" si="141"/>
        <v>mobile games</v>
      </c>
      <c r="U1126" t="str">
        <f t="shared" si="142"/>
        <v>March</v>
      </c>
      <c r="V1126" t="str">
        <f t="shared" si="143"/>
        <v>2015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38"/>
        <v>42212.624189814815</v>
      </c>
      <c r="L1127" s="13">
        <f t="shared" si="13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36"/>
        <v>0</v>
      </c>
      <c r="R1127" t="e">
        <f t="shared" si="137"/>
        <v>#DIV/0!</v>
      </c>
      <c r="S1127" t="str">
        <f t="shared" si="140"/>
        <v>games</v>
      </c>
      <c r="T1127" t="str">
        <f t="shared" si="141"/>
        <v>mobile games</v>
      </c>
      <c r="U1127" t="str">
        <f t="shared" si="142"/>
        <v>July</v>
      </c>
      <c r="V1127" t="str">
        <f t="shared" si="143"/>
        <v>2015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38"/>
        <v>42535.327476851846</v>
      </c>
      <c r="L1128" s="13">
        <f t="shared" si="13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36"/>
        <v>5.0000000000000001E-3</v>
      </c>
      <c r="R1128">
        <f t="shared" si="137"/>
        <v>5</v>
      </c>
      <c r="S1128" t="str">
        <f t="shared" si="140"/>
        <v>games</v>
      </c>
      <c r="T1128" t="str">
        <f t="shared" si="141"/>
        <v>mobile games</v>
      </c>
      <c r="U1128" t="str">
        <f t="shared" si="142"/>
        <v>June</v>
      </c>
      <c r="V1128" t="str">
        <f t="shared" si="143"/>
        <v>2016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38"/>
        <v>41926.854166666664</v>
      </c>
      <c r="L1129" s="13">
        <f t="shared" si="13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36"/>
        <v>1.6714285714285713E-2</v>
      </c>
      <c r="R1129">
        <f t="shared" si="137"/>
        <v>25.434782608695652</v>
      </c>
      <c r="S1129" t="str">
        <f t="shared" si="140"/>
        <v>games</v>
      </c>
      <c r="T1129" t="str">
        <f t="shared" si="141"/>
        <v>mobile games</v>
      </c>
      <c r="U1129" t="str">
        <f t="shared" si="142"/>
        <v>October</v>
      </c>
      <c r="V1129" t="str">
        <f t="shared" si="143"/>
        <v>2014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38"/>
        <v>41828.649502314816</v>
      </c>
      <c r="L1130" s="13">
        <f t="shared" si="13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36"/>
        <v>1E-3</v>
      </c>
      <c r="R1130">
        <f t="shared" si="137"/>
        <v>1</v>
      </c>
      <c r="S1130" t="str">
        <f t="shared" si="140"/>
        <v>games</v>
      </c>
      <c r="T1130" t="str">
        <f t="shared" si="141"/>
        <v>mobile games</v>
      </c>
      <c r="U1130" t="str">
        <f t="shared" si="142"/>
        <v>July</v>
      </c>
      <c r="V1130" t="str">
        <f t="shared" si="143"/>
        <v>2014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38"/>
        <v>42496.264965277776</v>
      </c>
      <c r="L1131" s="13">
        <f t="shared" si="13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36"/>
        <v>1.0499999999999999E-3</v>
      </c>
      <c r="R1131">
        <f t="shared" si="137"/>
        <v>10.5</v>
      </c>
      <c r="S1131" t="str">
        <f t="shared" si="140"/>
        <v>games</v>
      </c>
      <c r="T1131" t="str">
        <f t="shared" si="141"/>
        <v>mobile games</v>
      </c>
      <c r="U1131" t="str">
        <f t="shared" si="142"/>
        <v>May</v>
      </c>
      <c r="V1131" t="str">
        <f t="shared" si="143"/>
        <v>2016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38"/>
        <v>41908.996527777781</v>
      </c>
      <c r="L1132" s="13">
        <f t="shared" si="13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36"/>
        <v>2.2000000000000001E-3</v>
      </c>
      <c r="R1132">
        <f t="shared" si="137"/>
        <v>3.6666666666666665</v>
      </c>
      <c r="S1132" t="str">
        <f t="shared" si="140"/>
        <v>games</v>
      </c>
      <c r="T1132" t="str">
        <f t="shared" si="141"/>
        <v>mobile games</v>
      </c>
      <c r="U1132" t="str">
        <f t="shared" si="142"/>
        <v>September</v>
      </c>
      <c r="V1132" t="str">
        <f t="shared" si="143"/>
        <v>2014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38"/>
        <v>42332.908194444448</v>
      </c>
      <c r="L1133" s="13">
        <f t="shared" si="13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36"/>
        <v>0</v>
      </c>
      <c r="R1133" t="e">
        <f t="shared" si="137"/>
        <v>#DIV/0!</v>
      </c>
      <c r="S1133" t="str">
        <f t="shared" si="140"/>
        <v>games</v>
      </c>
      <c r="T1133" t="str">
        <f t="shared" si="141"/>
        <v>mobile games</v>
      </c>
      <c r="U1133" t="str">
        <f t="shared" si="142"/>
        <v>November</v>
      </c>
      <c r="V1133" t="str">
        <f t="shared" si="143"/>
        <v>2015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38"/>
        <v>42706.115405092598</v>
      </c>
      <c r="L1134" s="13">
        <f t="shared" si="13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36"/>
        <v>0.14380000000000001</v>
      </c>
      <c r="R1134">
        <f t="shared" si="137"/>
        <v>110.61538461538461</v>
      </c>
      <c r="S1134" t="str">
        <f t="shared" si="140"/>
        <v>games</v>
      </c>
      <c r="T1134" t="str">
        <f t="shared" si="141"/>
        <v>mobile games</v>
      </c>
      <c r="U1134" t="str">
        <f t="shared" si="142"/>
        <v>December</v>
      </c>
      <c r="V1134" t="str">
        <f t="shared" si="143"/>
        <v>2017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38"/>
        <v>41821.407187500001</v>
      </c>
      <c r="L1135" s="13">
        <f t="shared" si="13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36"/>
        <v>6.6666666666666671E-3</v>
      </c>
      <c r="R1135">
        <f t="shared" si="137"/>
        <v>20</v>
      </c>
      <c r="S1135" t="str">
        <f t="shared" si="140"/>
        <v>games</v>
      </c>
      <c r="T1135" t="str">
        <f t="shared" si="141"/>
        <v>mobile games</v>
      </c>
      <c r="U1135" t="str">
        <f t="shared" si="142"/>
        <v>July</v>
      </c>
      <c r="V1135" t="str">
        <f t="shared" si="143"/>
        <v>2014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38"/>
        <v>41958.285046296296</v>
      </c>
      <c r="L1136" s="13">
        <f t="shared" si="13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36"/>
        <v>4.0000000000000003E-5</v>
      </c>
      <c r="R1136">
        <f t="shared" si="137"/>
        <v>1</v>
      </c>
      <c r="S1136" t="str">
        <f t="shared" si="140"/>
        <v>games</v>
      </c>
      <c r="T1136" t="str">
        <f t="shared" si="141"/>
        <v>mobile games</v>
      </c>
      <c r="U1136" t="str">
        <f t="shared" si="142"/>
        <v>November</v>
      </c>
      <c r="V1136" t="str">
        <f t="shared" si="143"/>
        <v>2014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38"/>
        <v>42558.989513888882</v>
      </c>
      <c r="L1137" s="13">
        <f t="shared" si="13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36"/>
        <v>0.05</v>
      </c>
      <c r="R1137">
        <f t="shared" si="137"/>
        <v>50</v>
      </c>
      <c r="S1137" t="str">
        <f t="shared" si="140"/>
        <v>games</v>
      </c>
      <c r="T1137" t="str">
        <f t="shared" si="141"/>
        <v>mobile games</v>
      </c>
      <c r="U1137" t="str">
        <f t="shared" si="142"/>
        <v>July</v>
      </c>
      <c r="V1137" t="str">
        <f t="shared" si="143"/>
        <v>2016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38"/>
        <v>42327.671631944439</v>
      </c>
      <c r="L1138" s="13">
        <f t="shared" si="13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36"/>
        <v>6.4439140811455853E-2</v>
      </c>
      <c r="R1138">
        <f t="shared" si="137"/>
        <v>45</v>
      </c>
      <c r="S1138" t="str">
        <f t="shared" si="140"/>
        <v>games</v>
      </c>
      <c r="T1138" t="str">
        <f t="shared" si="141"/>
        <v>mobile games</v>
      </c>
      <c r="U1138" t="str">
        <f t="shared" si="142"/>
        <v>November</v>
      </c>
      <c r="V1138" t="str">
        <f t="shared" si="143"/>
        <v>2015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38"/>
        <v>42453.819687499999</v>
      </c>
      <c r="L1139" s="13">
        <f t="shared" si="13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36"/>
        <v>0.39500000000000002</v>
      </c>
      <c r="R1139">
        <f t="shared" si="137"/>
        <v>253.2051282051282</v>
      </c>
      <c r="S1139" t="str">
        <f t="shared" si="140"/>
        <v>games</v>
      </c>
      <c r="T1139" t="str">
        <f t="shared" si="141"/>
        <v>mobile games</v>
      </c>
      <c r="U1139" t="str">
        <f t="shared" si="142"/>
        <v>March</v>
      </c>
      <c r="V1139" t="str">
        <f t="shared" si="143"/>
        <v>2016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38"/>
        <v>42736.9066087963</v>
      </c>
      <c r="L1140" s="13">
        <f t="shared" si="13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36"/>
        <v>3.5714285714285713E-3</v>
      </c>
      <c r="R1140">
        <f t="shared" si="137"/>
        <v>31.25</v>
      </c>
      <c r="S1140" t="str">
        <f t="shared" si="140"/>
        <v>games</v>
      </c>
      <c r="T1140" t="str">
        <f t="shared" si="141"/>
        <v>mobile games</v>
      </c>
      <c r="U1140" t="str">
        <f t="shared" si="142"/>
        <v>January</v>
      </c>
      <c r="V1140" t="str">
        <f t="shared" si="143"/>
        <v>2017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38"/>
        <v>41975.347523148142</v>
      </c>
      <c r="L1141" s="13">
        <f t="shared" si="13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36"/>
        <v>6.2500000000000001E-4</v>
      </c>
      <c r="R1141">
        <f t="shared" si="137"/>
        <v>5</v>
      </c>
      <c r="S1141" t="str">
        <f t="shared" si="140"/>
        <v>games</v>
      </c>
      <c r="T1141" t="str">
        <f t="shared" si="141"/>
        <v>mobile games</v>
      </c>
      <c r="U1141" t="str">
        <f t="shared" si="142"/>
        <v>December</v>
      </c>
      <c r="V1141" t="str">
        <f t="shared" si="143"/>
        <v>2015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38"/>
        <v>42192.462048611109</v>
      </c>
      <c r="L1142" s="13">
        <f t="shared" si="13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36"/>
        <v>0</v>
      </c>
      <c r="R1142" t="e">
        <f t="shared" si="137"/>
        <v>#DIV/0!</v>
      </c>
      <c r="S1142" t="str">
        <f t="shared" si="140"/>
        <v>games</v>
      </c>
      <c r="T1142" t="str">
        <f t="shared" si="141"/>
        <v>mobile games</v>
      </c>
      <c r="U1142" t="str">
        <f t="shared" si="142"/>
        <v>July</v>
      </c>
      <c r="V1142" t="str">
        <f t="shared" si="143"/>
        <v>2015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38"/>
        <v>42164.699652777781</v>
      </c>
      <c r="L1143" s="13">
        <f t="shared" si="13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36"/>
        <v>0</v>
      </c>
      <c r="R1143" t="e">
        <f t="shared" si="137"/>
        <v>#DIV/0!</v>
      </c>
      <c r="S1143" t="str">
        <f t="shared" si="140"/>
        <v>games</v>
      </c>
      <c r="T1143" t="str">
        <f t="shared" si="141"/>
        <v>mobile games</v>
      </c>
      <c r="U1143" t="str">
        <f t="shared" si="142"/>
        <v>June</v>
      </c>
      <c r="V1143" t="str">
        <f t="shared" si="143"/>
        <v>2015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38"/>
        <v>42022.006099537044</v>
      </c>
      <c r="L1144" s="13">
        <f t="shared" si="13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36"/>
        <v>0</v>
      </c>
      <c r="R1144" t="e">
        <f t="shared" si="137"/>
        <v>#DIV/0!</v>
      </c>
      <c r="S1144" t="str">
        <f t="shared" si="140"/>
        <v>games</v>
      </c>
      <c r="T1144" t="str">
        <f t="shared" si="141"/>
        <v>mobile games</v>
      </c>
      <c r="U1144" t="str">
        <f t="shared" si="142"/>
        <v>January</v>
      </c>
      <c r="V1144" t="str">
        <f t="shared" si="143"/>
        <v>2015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38"/>
        <v>42325.19358796296</v>
      </c>
      <c r="L1145" s="13">
        <f t="shared" si="13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36"/>
        <v>4.1333333333333335E-3</v>
      </c>
      <c r="R1145">
        <f t="shared" si="137"/>
        <v>23.25</v>
      </c>
      <c r="S1145" t="str">
        <f t="shared" si="140"/>
        <v>games</v>
      </c>
      <c r="T1145" t="str">
        <f t="shared" si="141"/>
        <v>mobile games</v>
      </c>
      <c r="U1145" t="str">
        <f t="shared" si="142"/>
        <v>November</v>
      </c>
      <c r="V1145" t="str">
        <f t="shared" si="143"/>
        <v>2015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38"/>
        <v>42093.181944444441</v>
      </c>
      <c r="L1146" s="13">
        <f t="shared" si="13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36"/>
        <v>0</v>
      </c>
      <c r="R1146" t="e">
        <f t="shared" si="137"/>
        <v>#DIV/0!</v>
      </c>
      <c r="S1146" t="str">
        <f t="shared" si="140"/>
        <v>food</v>
      </c>
      <c r="T1146" t="str">
        <f t="shared" si="141"/>
        <v>food trucks</v>
      </c>
      <c r="U1146" t="str">
        <f t="shared" si="142"/>
        <v>March</v>
      </c>
      <c r="V1146" t="str">
        <f t="shared" si="143"/>
        <v>2015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38"/>
        <v>41854.747592592597</v>
      </c>
      <c r="L1147" s="13">
        <f t="shared" si="13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36"/>
        <v>1.25E-3</v>
      </c>
      <c r="R1147">
        <f t="shared" si="137"/>
        <v>100</v>
      </c>
      <c r="S1147" t="str">
        <f t="shared" si="140"/>
        <v>food</v>
      </c>
      <c r="T1147" t="str">
        <f t="shared" si="141"/>
        <v>food trucks</v>
      </c>
      <c r="U1147" t="str">
        <f t="shared" si="142"/>
        <v>August</v>
      </c>
      <c r="V1147" t="str">
        <f t="shared" si="143"/>
        <v>2014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38"/>
        <v>41723.9533912037</v>
      </c>
      <c r="L1148" s="13">
        <f t="shared" si="13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36"/>
        <v>8.8333333333333333E-2</v>
      </c>
      <c r="R1148">
        <f t="shared" si="137"/>
        <v>44.166666666666664</v>
      </c>
      <c r="S1148" t="str">
        <f t="shared" si="140"/>
        <v>food</v>
      </c>
      <c r="T1148" t="str">
        <f t="shared" si="141"/>
        <v>food trucks</v>
      </c>
      <c r="U1148" t="str">
        <f t="shared" si="142"/>
        <v>March</v>
      </c>
      <c r="V1148" t="str">
        <f t="shared" si="143"/>
        <v>2014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38"/>
        <v>41871.972025462965</v>
      </c>
      <c r="L1149" s="13">
        <f t="shared" si="13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36"/>
        <v>0</v>
      </c>
      <c r="R1149" t="e">
        <f t="shared" si="137"/>
        <v>#DIV/0!</v>
      </c>
      <c r="S1149" t="str">
        <f t="shared" si="140"/>
        <v>food</v>
      </c>
      <c r="T1149" t="str">
        <f t="shared" si="141"/>
        <v>food trucks</v>
      </c>
      <c r="U1149" t="str">
        <f t="shared" si="142"/>
        <v>August</v>
      </c>
      <c r="V1149" t="str">
        <f t="shared" si="143"/>
        <v>2014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38"/>
        <v>42675.171076388884</v>
      </c>
      <c r="L1150" s="13">
        <f t="shared" si="13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36"/>
        <v>4.8666666666666667E-3</v>
      </c>
      <c r="R1150">
        <f t="shared" si="137"/>
        <v>24.333333333333332</v>
      </c>
      <c r="S1150" t="str">
        <f t="shared" si="140"/>
        <v>food</v>
      </c>
      <c r="T1150" t="str">
        <f t="shared" si="141"/>
        <v>food trucks</v>
      </c>
      <c r="U1150" t="str">
        <f t="shared" si="142"/>
        <v>November</v>
      </c>
      <c r="V1150" t="str">
        <f t="shared" si="143"/>
        <v>2016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38"/>
        <v>42507.71025462963</v>
      </c>
      <c r="L1151" s="13">
        <f t="shared" si="13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36"/>
        <v>1.5E-3</v>
      </c>
      <c r="R1151">
        <f t="shared" si="137"/>
        <v>37.5</v>
      </c>
      <c r="S1151" t="str">
        <f t="shared" si="140"/>
        <v>food</v>
      </c>
      <c r="T1151" t="str">
        <f t="shared" si="141"/>
        <v>food trucks</v>
      </c>
      <c r="U1151" t="str">
        <f t="shared" si="142"/>
        <v>May</v>
      </c>
      <c r="V1151" t="str">
        <f t="shared" si="143"/>
        <v>2016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38"/>
        <v>42317.954571759255</v>
      </c>
      <c r="L1152" s="13">
        <f t="shared" si="13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36"/>
        <v>0.1008</v>
      </c>
      <c r="R1152">
        <f t="shared" si="137"/>
        <v>42</v>
      </c>
      <c r="S1152" t="str">
        <f t="shared" si="140"/>
        <v>food</v>
      </c>
      <c r="T1152" t="str">
        <f t="shared" si="141"/>
        <v>food trucks</v>
      </c>
      <c r="U1152" t="str">
        <f t="shared" si="142"/>
        <v>November</v>
      </c>
      <c r="V1152" t="str">
        <f t="shared" si="143"/>
        <v>2016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38"/>
        <v>42224.102581018517</v>
      </c>
      <c r="L1153" s="13">
        <f t="shared" si="13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36"/>
        <v>0</v>
      </c>
      <c r="R1153" t="e">
        <f t="shared" si="137"/>
        <v>#DIV/0!</v>
      </c>
      <c r="S1153" t="str">
        <f t="shared" si="140"/>
        <v>food</v>
      </c>
      <c r="T1153" t="str">
        <f t="shared" si="141"/>
        <v>food trucks</v>
      </c>
      <c r="U1153" t="str">
        <f t="shared" si="142"/>
        <v>August</v>
      </c>
      <c r="V1153" t="str">
        <f t="shared" si="143"/>
        <v>2015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38"/>
        <v>42109.709629629629</v>
      </c>
      <c r="L1154" s="13">
        <f t="shared" si="13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144">E1154/D1154</f>
        <v>5.6937500000000002E-2</v>
      </c>
      <c r="R1154">
        <f t="shared" ref="R1154:R1217" si="145">E1154/N1154</f>
        <v>60.733333333333334</v>
      </c>
      <c r="S1154" t="str">
        <f t="shared" si="140"/>
        <v>food</v>
      </c>
      <c r="T1154" t="str">
        <f t="shared" si="141"/>
        <v>food trucks</v>
      </c>
      <c r="U1154" t="str">
        <f t="shared" si="142"/>
        <v>April</v>
      </c>
      <c r="V1154" t="str">
        <f t="shared" si="143"/>
        <v>2015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46">(((J1155/60)/60)/24)+DATE(1970,1,1)</f>
        <v>42143.714178240742</v>
      </c>
      <c r="L1155" s="13">
        <f t="shared" ref="L1155:L1218" si="147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144"/>
        <v>6.2500000000000003E-3</v>
      </c>
      <c r="R1155">
        <f t="shared" si="145"/>
        <v>50</v>
      </c>
      <c r="S1155" t="str">
        <f t="shared" ref="S1155:S1218" si="148">LEFT(P1155,FIND("/",P1155)-1)</f>
        <v>food</v>
      </c>
      <c r="T1155" t="str">
        <f t="shared" ref="T1155:T1218" si="149">RIGHT(P1155,LEN(P1155)-FIND("/",P1155))</f>
        <v>food trucks</v>
      </c>
      <c r="U1155" t="str">
        <f t="shared" ref="U1155:U1218" si="150">TEXT(K1155,"mmmm")</f>
        <v>May</v>
      </c>
      <c r="V1155" t="str">
        <f t="shared" ref="V1155:V1218" si="151">TEXT(L1155,"YYYY")</f>
        <v>2015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46"/>
        <v>42223.108865740738</v>
      </c>
      <c r="L1156" s="13">
        <f t="shared" si="147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44"/>
        <v>6.5000000000000002E-2</v>
      </c>
      <c r="R1156">
        <f t="shared" si="145"/>
        <v>108.33333333333333</v>
      </c>
      <c r="S1156" t="str">
        <f t="shared" si="148"/>
        <v>food</v>
      </c>
      <c r="T1156" t="str">
        <f t="shared" si="149"/>
        <v>food trucks</v>
      </c>
      <c r="U1156" t="str">
        <f t="shared" si="150"/>
        <v>August</v>
      </c>
      <c r="V1156" t="str">
        <f t="shared" si="151"/>
        <v>2015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46"/>
        <v>41835.763981481483</v>
      </c>
      <c r="L1157" s="13">
        <f t="shared" si="147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44"/>
        <v>7.5199999999999998E-3</v>
      </c>
      <c r="R1157">
        <f t="shared" si="145"/>
        <v>23.5</v>
      </c>
      <c r="S1157" t="str">
        <f t="shared" si="148"/>
        <v>food</v>
      </c>
      <c r="T1157" t="str">
        <f t="shared" si="149"/>
        <v>food trucks</v>
      </c>
      <c r="U1157" t="str">
        <f t="shared" si="150"/>
        <v>July</v>
      </c>
      <c r="V1157" t="str">
        <f t="shared" si="151"/>
        <v>2014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46"/>
        <v>42029.07131944444</v>
      </c>
      <c r="L1158" s="13">
        <f t="shared" si="147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44"/>
        <v>0</v>
      </c>
      <c r="R1158" t="e">
        <f t="shared" si="145"/>
        <v>#DIV/0!</v>
      </c>
      <c r="S1158" t="str">
        <f t="shared" si="148"/>
        <v>food</v>
      </c>
      <c r="T1158" t="str">
        <f t="shared" si="149"/>
        <v>food trucks</v>
      </c>
      <c r="U1158" t="str">
        <f t="shared" si="150"/>
        <v>January</v>
      </c>
      <c r="V1158" t="str">
        <f t="shared" si="151"/>
        <v>2015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46"/>
        <v>41918.628240740742</v>
      </c>
      <c r="L1159" s="13">
        <f t="shared" si="147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44"/>
        <v>1.5100000000000001E-2</v>
      </c>
      <c r="R1159">
        <f t="shared" si="145"/>
        <v>50.333333333333336</v>
      </c>
      <c r="S1159" t="str">
        <f t="shared" si="148"/>
        <v>food</v>
      </c>
      <c r="T1159" t="str">
        <f t="shared" si="149"/>
        <v>food trucks</v>
      </c>
      <c r="U1159" t="str">
        <f t="shared" si="150"/>
        <v>October</v>
      </c>
      <c r="V1159" t="str">
        <f t="shared" si="151"/>
        <v>2014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46"/>
        <v>41952.09175925926</v>
      </c>
      <c r="L1160" s="13">
        <f t="shared" si="147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44"/>
        <v>4.6666666666666671E-3</v>
      </c>
      <c r="R1160">
        <f t="shared" si="145"/>
        <v>11.666666666666666</v>
      </c>
      <c r="S1160" t="str">
        <f t="shared" si="148"/>
        <v>food</v>
      </c>
      <c r="T1160" t="str">
        <f t="shared" si="149"/>
        <v>food trucks</v>
      </c>
      <c r="U1160" t="str">
        <f t="shared" si="150"/>
        <v>November</v>
      </c>
      <c r="V1160" t="str">
        <f t="shared" si="151"/>
        <v>2014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46"/>
        <v>42154.726446759261</v>
      </c>
      <c r="L1161" s="13">
        <f t="shared" si="147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44"/>
        <v>0</v>
      </c>
      <c r="R1161" t="e">
        <f t="shared" si="145"/>
        <v>#DIV/0!</v>
      </c>
      <c r="S1161" t="str">
        <f t="shared" si="148"/>
        <v>food</v>
      </c>
      <c r="T1161" t="str">
        <f t="shared" si="149"/>
        <v>food trucks</v>
      </c>
      <c r="U1161" t="str">
        <f t="shared" si="150"/>
        <v>May</v>
      </c>
      <c r="V1161" t="str">
        <f t="shared" si="151"/>
        <v>2015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46"/>
        <v>42061.154930555553</v>
      </c>
      <c r="L1162" s="13">
        <f t="shared" si="147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44"/>
        <v>3.85E-2</v>
      </c>
      <c r="R1162">
        <f t="shared" si="145"/>
        <v>60.789473684210527</v>
      </c>
      <c r="S1162" t="str">
        <f t="shared" si="148"/>
        <v>food</v>
      </c>
      <c r="T1162" t="str">
        <f t="shared" si="149"/>
        <v>food trucks</v>
      </c>
      <c r="U1162" t="str">
        <f t="shared" si="150"/>
        <v>February</v>
      </c>
      <c r="V1162" t="str">
        <f t="shared" si="151"/>
        <v>2015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46"/>
        <v>42122.629502314812</v>
      </c>
      <c r="L1163" s="13">
        <f t="shared" si="147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44"/>
        <v>0</v>
      </c>
      <c r="R1163" t="e">
        <f t="shared" si="145"/>
        <v>#DIV/0!</v>
      </c>
      <c r="S1163" t="str">
        <f t="shared" si="148"/>
        <v>food</v>
      </c>
      <c r="T1163" t="str">
        <f t="shared" si="149"/>
        <v>food trucks</v>
      </c>
      <c r="U1163" t="str">
        <f t="shared" si="150"/>
        <v>April</v>
      </c>
      <c r="V1163" t="str">
        <f t="shared" si="151"/>
        <v>2015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46"/>
        <v>41876.683611111112</v>
      </c>
      <c r="L1164" s="13">
        <f t="shared" si="147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44"/>
        <v>5.8333333333333338E-4</v>
      </c>
      <c r="R1164">
        <f t="shared" si="145"/>
        <v>17.5</v>
      </c>
      <c r="S1164" t="str">
        <f t="shared" si="148"/>
        <v>food</v>
      </c>
      <c r="T1164" t="str">
        <f t="shared" si="149"/>
        <v>food trucks</v>
      </c>
      <c r="U1164" t="str">
        <f t="shared" si="150"/>
        <v>August</v>
      </c>
      <c r="V1164" t="str">
        <f t="shared" si="151"/>
        <v>2014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46"/>
        <v>41830.723611111112</v>
      </c>
      <c r="L1165" s="13">
        <f t="shared" si="147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44"/>
        <v>0</v>
      </c>
      <c r="R1165" t="e">
        <f t="shared" si="145"/>
        <v>#DIV/0!</v>
      </c>
      <c r="S1165" t="str">
        <f t="shared" si="148"/>
        <v>food</v>
      </c>
      <c r="T1165" t="str">
        <f t="shared" si="149"/>
        <v>food trucks</v>
      </c>
      <c r="U1165" t="str">
        <f t="shared" si="150"/>
        <v>July</v>
      </c>
      <c r="V1165" t="str">
        <f t="shared" si="151"/>
        <v>2014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46"/>
        <v>42509.724328703705</v>
      </c>
      <c r="L1166" s="13">
        <f t="shared" si="147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44"/>
        <v>0</v>
      </c>
      <c r="R1166" t="e">
        <f t="shared" si="145"/>
        <v>#DIV/0!</v>
      </c>
      <c r="S1166" t="str">
        <f t="shared" si="148"/>
        <v>food</v>
      </c>
      <c r="T1166" t="str">
        <f t="shared" si="149"/>
        <v>food trucks</v>
      </c>
      <c r="U1166" t="str">
        <f t="shared" si="150"/>
        <v>May</v>
      </c>
      <c r="V1166" t="str">
        <f t="shared" si="151"/>
        <v>2016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46"/>
        <v>41792.214467592588</v>
      </c>
      <c r="L1167" s="13">
        <f t="shared" si="147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44"/>
        <v>0.20705000000000001</v>
      </c>
      <c r="R1167">
        <f t="shared" si="145"/>
        <v>82.82</v>
      </c>
      <c r="S1167" t="str">
        <f t="shared" si="148"/>
        <v>food</v>
      </c>
      <c r="T1167" t="str">
        <f t="shared" si="149"/>
        <v>food trucks</v>
      </c>
      <c r="U1167" t="str">
        <f t="shared" si="150"/>
        <v>June</v>
      </c>
      <c r="V1167" t="str">
        <f t="shared" si="151"/>
        <v>2014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46"/>
        <v>42150.485439814816</v>
      </c>
      <c r="L1168" s="13">
        <f t="shared" si="147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44"/>
        <v>0.19139999999999999</v>
      </c>
      <c r="R1168">
        <f t="shared" si="145"/>
        <v>358.875</v>
      </c>
      <c r="S1168" t="str">
        <f t="shared" si="148"/>
        <v>food</v>
      </c>
      <c r="T1168" t="str">
        <f t="shared" si="149"/>
        <v>food trucks</v>
      </c>
      <c r="U1168" t="str">
        <f t="shared" si="150"/>
        <v>May</v>
      </c>
      <c r="V1168" t="str">
        <f t="shared" si="151"/>
        <v>2015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46"/>
        <v>41863.734895833331</v>
      </c>
      <c r="L1169" s="13">
        <f t="shared" si="147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44"/>
        <v>1.6316666666666667E-2</v>
      </c>
      <c r="R1169">
        <f t="shared" si="145"/>
        <v>61.1875</v>
      </c>
      <c r="S1169" t="str">
        <f t="shared" si="148"/>
        <v>food</v>
      </c>
      <c r="T1169" t="str">
        <f t="shared" si="149"/>
        <v>food trucks</v>
      </c>
      <c r="U1169" t="str">
        <f t="shared" si="150"/>
        <v>August</v>
      </c>
      <c r="V1169" t="str">
        <f t="shared" si="151"/>
        <v>2014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46"/>
        <v>42605.053993055553</v>
      </c>
      <c r="L1170" s="13">
        <f t="shared" si="147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44"/>
        <v>5.6666666666666664E-2</v>
      </c>
      <c r="R1170">
        <f t="shared" si="145"/>
        <v>340</v>
      </c>
      <c r="S1170" t="str">
        <f t="shared" si="148"/>
        <v>food</v>
      </c>
      <c r="T1170" t="str">
        <f t="shared" si="149"/>
        <v>food trucks</v>
      </c>
      <c r="U1170" t="str">
        <f t="shared" si="150"/>
        <v>August</v>
      </c>
      <c r="V1170" t="str">
        <f t="shared" si="151"/>
        <v>2016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46"/>
        <v>42027.353738425925</v>
      </c>
      <c r="L1171" s="13">
        <f t="shared" si="147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44"/>
        <v>1.6999999999999999E-3</v>
      </c>
      <c r="R1171">
        <f t="shared" si="145"/>
        <v>5.666666666666667</v>
      </c>
      <c r="S1171" t="str">
        <f t="shared" si="148"/>
        <v>food</v>
      </c>
      <c r="T1171" t="str">
        <f t="shared" si="149"/>
        <v>food trucks</v>
      </c>
      <c r="U1171" t="str">
        <f t="shared" si="150"/>
        <v>January</v>
      </c>
      <c r="V1171" t="str">
        <f t="shared" si="151"/>
        <v>2015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46"/>
        <v>42124.893182870372</v>
      </c>
      <c r="L1172" s="13">
        <f t="shared" si="147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44"/>
        <v>4.0000000000000001E-3</v>
      </c>
      <c r="R1172">
        <f t="shared" si="145"/>
        <v>50</v>
      </c>
      <c r="S1172" t="str">
        <f t="shared" si="148"/>
        <v>food</v>
      </c>
      <c r="T1172" t="str">
        <f t="shared" si="149"/>
        <v>food trucks</v>
      </c>
      <c r="U1172" t="str">
        <f t="shared" si="150"/>
        <v>April</v>
      </c>
      <c r="V1172" t="str">
        <f t="shared" si="151"/>
        <v>2015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46"/>
        <v>41938.804710648146</v>
      </c>
      <c r="L1173" s="13">
        <f t="shared" si="147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44"/>
        <v>1E-3</v>
      </c>
      <c r="R1173">
        <f t="shared" si="145"/>
        <v>25</v>
      </c>
      <c r="S1173" t="str">
        <f t="shared" si="148"/>
        <v>food</v>
      </c>
      <c r="T1173" t="str">
        <f t="shared" si="149"/>
        <v>food trucks</v>
      </c>
      <c r="U1173" t="str">
        <f t="shared" si="150"/>
        <v>October</v>
      </c>
      <c r="V1173" t="str">
        <f t="shared" si="151"/>
        <v>2014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46"/>
        <v>41841.682314814818</v>
      </c>
      <c r="L1174" s="13">
        <f t="shared" si="147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44"/>
        <v>0</v>
      </c>
      <c r="R1174" t="e">
        <f t="shared" si="145"/>
        <v>#DIV/0!</v>
      </c>
      <c r="S1174" t="str">
        <f t="shared" si="148"/>
        <v>food</v>
      </c>
      <c r="T1174" t="str">
        <f t="shared" si="149"/>
        <v>food trucks</v>
      </c>
      <c r="U1174" t="str">
        <f t="shared" si="150"/>
        <v>July</v>
      </c>
      <c r="V1174" t="str">
        <f t="shared" si="151"/>
        <v>2014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46"/>
        <v>42184.185844907406</v>
      </c>
      <c r="L1175" s="13">
        <f t="shared" si="147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44"/>
        <v>2.4000000000000001E-4</v>
      </c>
      <c r="R1175">
        <f t="shared" si="145"/>
        <v>30</v>
      </c>
      <c r="S1175" t="str">
        <f t="shared" si="148"/>
        <v>food</v>
      </c>
      <c r="T1175" t="str">
        <f t="shared" si="149"/>
        <v>food trucks</v>
      </c>
      <c r="U1175" t="str">
        <f t="shared" si="150"/>
        <v>June</v>
      </c>
      <c r="V1175" t="str">
        <f t="shared" si="151"/>
        <v>2015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46"/>
        <v>42468.84174768519</v>
      </c>
      <c r="L1176" s="13">
        <f t="shared" si="147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44"/>
        <v>5.906666666666667E-2</v>
      </c>
      <c r="R1176">
        <f t="shared" si="145"/>
        <v>46.631578947368418</v>
      </c>
      <c r="S1176" t="str">
        <f t="shared" si="148"/>
        <v>food</v>
      </c>
      <c r="T1176" t="str">
        <f t="shared" si="149"/>
        <v>food trucks</v>
      </c>
      <c r="U1176" t="str">
        <f t="shared" si="150"/>
        <v>April</v>
      </c>
      <c r="V1176" t="str">
        <f t="shared" si="151"/>
        <v>2016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46"/>
        <v>42170.728460648148</v>
      </c>
      <c r="L1177" s="13">
        <f t="shared" si="147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44"/>
        <v>2.9250000000000002E-2</v>
      </c>
      <c r="R1177">
        <f t="shared" si="145"/>
        <v>65</v>
      </c>
      <c r="S1177" t="str">
        <f t="shared" si="148"/>
        <v>food</v>
      </c>
      <c r="T1177" t="str">
        <f t="shared" si="149"/>
        <v>food trucks</v>
      </c>
      <c r="U1177" t="str">
        <f t="shared" si="150"/>
        <v>June</v>
      </c>
      <c r="V1177" t="str">
        <f t="shared" si="151"/>
        <v>2015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46"/>
        <v>42746.019652777773</v>
      </c>
      <c r="L1178" s="13">
        <f t="shared" si="147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44"/>
        <v>5.7142857142857142E-5</v>
      </c>
      <c r="R1178">
        <f t="shared" si="145"/>
        <v>10</v>
      </c>
      <c r="S1178" t="str">
        <f t="shared" si="148"/>
        <v>food</v>
      </c>
      <c r="T1178" t="str">
        <f t="shared" si="149"/>
        <v>food trucks</v>
      </c>
      <c r="U1178" t="str">
        <f t="shared" si="150"/>
        <v>January</v>
      </c>
      <c r="V1178" t="str">
        <f t="shared" si="151"/>
        <v>2017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46"/>
        <v>41897.660833333335</v>
      </c>
      <c r="L1179" s="13">
        <f t="shared" si="147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44"/>
        <v>0</v>
      </c>
      <c r="R1179" t="e">
        <f t="shared" si="145"/>
        <v>#DIV/0!</v>
      </c>
      <c r="S1179" t="str">
        <f t="shared" si="148"/>
        <v>food</v>
      </c>
      <c r="T1179" t="str">
        <f t="shared" si="149"/>
        <v>food trucks</v>
      </c>
      <c r="U1179" t="str">
        <f t="shared" si="150"/>
        <v>September</v>
      </c>
      <c r="V1179" t="str">
        <f t="shared" si="151"/>
        <v>2014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46"/>
        <v>41837.905694444446</v>
      </c>
      <c r="L1180" s="13">
        <f t="shared" si="147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44"/>
        <v>6.666666666666667E-5</v>
      </c>
      <c r="R1180">
        <f t="shared" si="145"/>
        <v>5</v>
      </c>
      <c r="S1180" t="str">
        <f t="shared" si="148"/>
        <v>food</v>
      </c>
      <c r="T1180" t="str">
        <f t="shared" si="149"/>
        <v>food trucks</v>
      </c>
      <c r="U1180" t="str">
        <f t="shared" si="150"/>
        <v>July</v>
      </c>
      <c r="V1180" t="str">
        <f t="shared" si="151"/>
        <v>2014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46"/>
        <v>42275.720219907409</v>
      </c>
      <c r="L1181" s="13">
        <f t="shared" si="147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44"/>
        <v>5.3333333333333337E-2</v>
      </c>
      <c r="R1181">
        <f t="shared" si="145"/>
        <v>640</v>
      </c>
      <c r="S1181" t="str">
        <f t="shared" si="148"/>
        <v>food</v>
      </c>
      <c r="T1181" t="str">
        <f t="shared" si="149"/>
        <v>food trucks</v>
      </c>
      <c r="U1181" t="str">
        <f t="shared" si="150"/>
        <v>September</v>
      </c>
      <c r="V1181" t="str">
        <f t="shared" si="151"/>
        <v>2015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46"/>
        <v>41781.806875000002</v>
      </c>
      <c r="L1182" s="13">
        <f t="shared" si="147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44"/>
        <v>0.11749999999999999</v>
      </c>
      <c r="R1182">
        <f t="shared" si="145"/>
        <v>69.117647058823536</v>
      </c>
      <c r="S1182" t="str">
        <f t="shared" si="148"/>
        <v>food</v>
      </c>
      <c r="T1182" t="str">
        <f t="shared" si="149"/>
        <v>food trucks</v>
      </c>
      <c r="U1182" t="str">
        <f t="shared" si="150"/>
        <v>May</v>
      </c>
      <c r="V1182" t="str">
        <f t="shared" si="151"/>
        <v>2014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46"/>
        <v>42034.339363425926</v>
      </c>
      <c r="L1183" s="13">
        <f t="shared" si="147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44"/>
        <v>8.0000000000000007E-5</v>
      </c>
      <c r="R1183">
        <f t="shared" si="145"/>
        <v>1.3333333333333333</v>
      </c>
      <c r="S1183" t="str">
        <f t="shared" si="148"/>
        <v>food</v>
      </c>
      <c r="T1183" t="str">
        <f t="shared" si="149"/>
        <v>food trucks</v>
      </c>
      <c r="U1183" t="str">
        <f t="shared" si="150"/>
        <v>January</v>
      </c>
      <c r="V1183" t="str">
        <f t="shared" si="151"/>
        <v>2015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46"/>
        <v>42728.827407407407</v>
      </c>
      <c r="L1184" s="13">
        <f t="shared" si="147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44"/>
        <v>4.2000000000000003E-2</v>
      </c>
      <c r="R1184">
        <f t="shared" si="145"/>
        <v>10.5</v>
      </c>
      <c r="S1184" t="str">
        <f t="shared" si="148"/>
        <v>food</v>
      </c>
      <c r="T1184" t="str">
        <f t="shared" si="149"/>
        <v>food trucks</v>
      </c>
      <c r="U1184" t="str">
        <f t="shared" si="150"/>
        <v>December</v>
      </c>
      <c r="V1184" t="str">
        <f t="shared" si="151"/>
        <v>2017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46"/>
        <v>42656.86137731481</v>
      </c>
      <c r="L1185" s="13">
        <f t="shared" si="147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44"/>
        <v>0.04</v>
      </c>
      <c r="R1185">
        <f t="shared" si="145"/>
        <v>33.333333333333336</v>
      </c>
      <c r="S1185" t="str">
        <f t="shared" si="148"/>
        <v>food</v>
      </c>
      <c r="T1185" t="str">
        <f t="shared" si="149"/>
        <v>food trucks</v>
      </c>
      <c r="U1185" t="str">
        <f t="shared" si="150"/>
        <v>October</v>
      </c>
      <c r="V1185" t="str">
        <f t="shared" si="151"/>
        <v>2016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46"/>
        <v>42741.599664351852</v>
      </c>
      <c r="L1186" s="13">
        <f t="shared" si="147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44"/>
        <v>1.0493636363636363</v>
      </c>
      <c r="R1186">
        <f t="shared" si="145"/>
        <v>61.562666666666665</v>
      </c>
      <c r="S1186" t="str">
        <f t="shared" si="148"/>
        <v>photography</v>
      </c>
      <c r="T1186" t="str">
        <f t="shared" si="149"/>
        <v>photobooks</v>
      </c>
      <c r="U1186" t="str">
        <f t="shared" si="150"/>
        <v>January</v>
      </c>
      <c r="V1186" t="str">
        <f t="shared" si="151"/>
        <v>2017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46"/>
        <v>42130.865150462967</v>
      </c>
      <c r="L1187" s="13">
        <f t="shared" si="147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44"/>
        <v>1.0544</v>
      </c>
      <c r="R1187">
        <f t="shared" si="145"/>
        <v>118.73873873873873</v>
      </c>
      <c r="S1187" t="str">
        <f t="shared" si="148"/>
        <v>photography</v>
      </c>
      <c r="T1187" t="str">
        <f t="shared" si="149"/>
        <v>photobooks</v>
      </c>
      <c r="U1187" t="str">
        <f t="shared" si="150"/>
        <v>May</v>
      </c>
      <c r="V1187" t="str">
        <f t="shared" si="151"/>
        <v>2015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46"/>
        <v>42123.86336805555</v>
      </c>
      <c r="L1188" s="13">
        <f t="shared" si="147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44"/>
        <v>1.0673333333333332</v>
      </c>
      <c r="R1188">
        <f t="shared" si="145"/>
        <v>65.081300813008127</v>
      </c>
      <c r="S1188" t="str">
        <f t="shared" si="148"/>
        <v>photography</v>
      </c>
      <c r="T1188" t="str">
        <f t="shared" si="149"/>
        <v>photobooks</v>
      </c>
      <c r="U1188" t="str">
        <f t="shared" si="150"/>
        <v>April</v>
      </c>
      <c r="V1188" t="str">
        <f t="shared" si="151"/>
        <v>2015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46"/>
        <v>42109.894942129627</v>
      </c>
      <c r="L1189" s="13">
        <f t="shared" si="147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44"/>
        <v>1.0412571428571429</v>
      </c>
      <c r="R1189">
        <f t="shared" si="145"/>
        <v>130.15714285714284</v>
      </c>
      <c r="S1189" t="str">
        <f t="shared" si="148"/>
        <v>photography</v>
      </c>
      <c r="T1189" t="str">
        <f t="shared" si="149"/>
        <v>photobooks</v>
      </c>
      <c r="U1189" t="str">
        <f t="shared" si="150"/>
        <v>April</v>
      </c>
      <c r="V1189" t="str">
        <f t="shared" si="151"/>
        <v>2015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46"/>
        <v>42711.700694444444</v>
      </c>
      <c r="L1190" s="13">
        <f t="shared" si="147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44"/>
        <v>1.6054999999999999</v>
      </c>
      <c r="R1190">
        <f t="shared" si="145"/>
        <v>37.776470588235291</v>
      </c>
      <c r="S1190" t="str">
        <f t="shared" si="148"/>
        <v>photography</v>
      </c>
      <c r="T1190" t="str">
        <f t="shared" si="149"/>
        <v>photobooks</v>
      </c>
      <c r="U1190" t="str">
        <f t="shared" si="150"/>
        <v>December</v>
      </c>
      <c r="V1190" t="str">
        <f t="shared" si="151"/>
        <v>2016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46"/>
        <v>42529.979108796295</v>
      </c>
      <c r="L1191" s="13">
        <f t="shared" si="147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44"/>
        <v>1.0777777777777777</v>
      </c>
      <c r="R1191">
        <f t="shared" si="145"/>
        <v>112.79069767441861</v>
      </c>
      <c r="S1191" t="str">
        <f t="shared" si="148"/>
        <v>photography</v>
      </c>
      <c r="T1191" t="str">
        <f t="shared" si="149"/>
        <v>photobooks</v>
      </c>
      <c r="U1191" t="str">
        <f t="shared" si="150"/>
        <v>June</v>
      </c>
      <c r="V1191" t="str">
        <f t="shared" si="151"/>
        <v>2016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46"/>
        <v>41852.665798611109</v>
      </c>
      <c r="L1192" s="13">
        <f t="shared" si="147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44"/>
        <v>1.35</v>
      </c>
      <c r="R1192">
        <f t="shared" si="145"/>
        <v>51.92307692307692</v>
      </c>
      <c r="S1192" t="str">
        <f t="shared" si="148"/>
        <v>photography</v>
      </c>
      <c r="T1192" t="str">
        <f t="shared" si="149"/>
        <v>photobooks</v>
      </c>
      <c r="U1192" t="str">
        <f t="shared" si="150"/>
        <v>August</v>
      </c>
      <c r="V1192" t="str">
        <f t="shared" si="151"/>
        <v>2014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46"/>
        <v>42419.603703703702</v>
      </c>
      <c r="L1193" s="13">
        <f t="shared" si="147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44"/>
        <v>1.0907407407407408</v>
      </c>
      <c r="R1193">
        <f t="shared" si="145"/>
        <v>89.242424242424249</v>
      </c>
      <c r="S1193" t="str">
        <f t="shared" si="148"/>
        <v>photography</v>
      </c>
      <c r="T1193" t="str">
        <f t="shared" si="149"/>
        <v>photobooks</v>
      </c>
      <c r="U1193" t="str">
        <f t="shared" si="150"/>
        <v>February</v>
      </c>
      <c r="V1193" t="str">
        <f t="shared" si="151"/>
        <v>2016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46"/>
        <v>42747.506689814814</v>
      </c>
      <c r="L1194" s="13">
        <f t="shared" si="147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44"/>
        <v>2.9</v>
      </c>
      <c r="R1194">
        <f t="shared" si="145"/>
        <v>19.333333333333332</v>
      </c>
      <c r="S1194" t="str">
        <f t="shared" si="148"/>
        <v>photography</v>
      </c>
      <c r="T1194" t="str">
        <f t="shared" si="149"/>
        <v>photobooks</v>
      </c>
      <c r="U1194" t="str">
        <f t="shared" si="150"/>
        <v>January</v>
      </c>
      <c r="V1194" t="str">
        <f t="shared" si="151"/>
        <v>2017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46"/>
        <v>42409.776076388895</v>
      </c>
      <c r="L1195" s="13">
        <f t="shared" si="147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44"/>
        <v>1.0395714285714286</v>
      </c>
      <c r="R1195">
        <f t="shared" si="145"/>
        <v>79.967032967032964</v>
      </c>
      <c r="S1195" t="str">
        <f t="shared" si="148"/>
        <v>photography</v>
      </c>
      <c r="T1195" t="str">
        <f t="shared" si="149"/>
        <v>photobooks</v>
      </c>
      <c r="U1195" t="str">
        <f t="shared" si="150"/>
        <v>February</v>
      </c>
      <c r="V1195" t="str">
        <f t="shared" si="151"/>
        <v>2016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46"/>
        <v>42072.488182870366</v>
      </c>
      <c r="L1196" s="13">
        <f t="shared" si="147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44"/>
        <v>3.2223999999999999</v>
      </c>
      <c r="R1196">
        <f t="shared" si="145"/>
        <v>56.414565826330531</v>
      </c>
      <c r="S1196" t="str">
        <f t="shared" si="148"/>
        <v>photography</v>
      </c>
      <c r="T1196" t="str">
        <f t="shared" si="149"/>
        <v>photobooks</v>
      </c>
      <c r="U1196" t="str">
        <f t="shared" si="150"/>
        <v>March</v>
      </c>
      <c r="V1196" t="str">
        <f t="shared" si="151"/>
        <v>2015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46"/>
        <v>42298.34783564815</v>
      </c>
      <c r="L1197" s="13">
        <f t="shared" si="147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44"/>
        <v>1.35</v>
      </c>
      <c r="R1197">
        <f t="shared" si="145"/>
        <v>79.411764705882348</v>
      </c>
      <c r="S1197" t="str">
        <f t="shared" si="148"/>
        <v>photography</v>
      </c>
      <c r="T1197" t="str">
        <f t="shared" si="149"/>
        <v>photobooks</v>
      </c>
      <c r="U1197" t="str">
        <f t="shared" si="150"/>
        <v>October</v>
      </c>
      <c r="V1197" t="str">
        <f t="shared" si="151"/>
        <v>2015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46"/>
        <v>42326.818738425922</v>
      </c>
      <c r="L1198" s="13">
        <f t="shared" si="147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44"/>
        <v>2.6991034482758622</v>
      </c>
      <c r="R1198">
        <f t="shared" si="145"/>
        <v>76.439453125</v>
      </c>
      <c r="S1198" t="str">
        <f t="shared" si="148"/>
        <v>photography</v>
      </c>
      <c r="T1198" t="str">
        <f t="shared" si="149"/>
        <v>photobooks</v>
      </c>
      <c r="U1198" t="str">
        <f t="shared" si="150"/>
        <v>November</v>
      </c>
      <c r="V1198" t="str">
        <f t="shared" si="151"/>
        <v>2015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46"/>
        <v>42503.66474537037</v>
      </c>
      <c r="L1199" s="13">
        <f t="shared" si="147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44"/>
        <v>2.5329333333333333</v>
      </c>
      <c r="R1199">
        <f t="shared" si="145"/>
        <v>121</v>
      </c>
      <c r="S1199" t="str">
        <f t="shared" si="148"/>
        <v>photography</v>
      </c>
      <c r="T1199" t="str">
        <f t="shared" si="149"/>
        <v>photobooks</v>
      </c>
      <c r="U1199" t="str">
        <f t="shared" si="150"/>
        <v>May</v>
      </c>
      <c r="V1199" t="str">
        <f t="shared" si="151"/>
        <v>2016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46"/>
        <v>42333.619050925925</v>
      </c>
      <c r="L1200" s="13">
        <f t="shared" si="147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44"/>
        <v>2.6059999999999999</v>
      </c>
      <c r="R1200">
        <f t="shared" si="145"/>
        <v>54.616766467065865</v>
      </c>
      <c r="S1200" t="str">
        <f t="shared" si="148"/>
        <v>photography</v>
      </c>
      <c r="T1200" t="str">
        <f t="shared" si="149"/>
        <v>photobooks</v>
      </c>
      <c r="U1200" t="str">
        <f t="shared" si="150"/>
        <v>November</v>
      </c>
      <c r="V1200" t="str">
        <f t="shared" si="151"/>
        <v>2015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46"/>
        <v>42161.770833333328</v>
      </c>
      <c r="L1201" s="13">
        <f t="shared" si="147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44"/>
        <v>1.0131677953348381</v>
      </c>
      <c r="R1201">
        <f t="shared" si="145"/>
        <v>299.22222222222223</v>
      </c>
      <c r="S1201" t="str">
        <f t="shared" si="148"/>
        <v>photography</v>
      </c>
      <c r="T1201" t="str">
        <f t="shared" si="149"/>
        <v>photobooks</v>
      </c>
      <c r="U1201" t="str">
        <f t="shared" si="150"/>
        <v>June</v>
      </c>
      <c r="V1201" t="str">
        <f t="shared" si="151"/>
        <v>2015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46"/>
        <v>42089.477500000001</v>
      </c>
      <c r="L1202" s="13">
        <f t="shared" si="147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44"/>
        <v>1.2560416666666667</v>
      </c>
      <c r="R1202">
        <f t="shared" si="145"/>
        <v>58.533980582524272</v>
      </c>
      <c r="S1202" t="str">
        <f t="shared" si="148"/>
        <v>photography</v>
      </c>
      <c r="T1202" t="str">
        <f t="shared" si="149"/>
        <v>photobooks</v>
      </c>
      <c r="U1202" t="str">
        <f t="shared" si="150"/>
        <v>March</v>
      </c>
      <c r="V1202" t="str">
        <f t="shared" si="151"/>
        <v>2015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46"/>
        <v>42536.60701388889</v>
      </c>
      <c r="L1203" s="13">
        <f t="shared" si="147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44"/>
        <v>1.0243783333333334</v>
      </c>
      <c r="R1203">
        <f t="shared" si="145"/>
        <v>55.371801801801809</v>
      </c>
      <c r="S1203" t="str">
        <f t="shared" si="148"/>
        <v>photography</v>
      </c>
      <c r="T1203" t="str">
        <f t="shared" si="149"/>
        <v>photobooks</v>
      </c>
      <c r="U1203" t="str">
        <f t="shared" si="150"/>
        <v>June</v>
      </c>
      <c r="V1203" t="str">
        <f t="shared" si="151"/>
        <v>2016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46"/>
        <v>42152.288819444439</v>
      </c>
      <c r="L1204" s="13">
        <f t="shared" si="147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44"/>
        <v>1.99244</v>
      </c>
      <c r="R1204">
        <f t="shared" si="145"/>
        <v>183.80442804428046</v>
      </c>
      <c r="S1204" t="str">
        <f t="shared" si="148"/>
        <v>photography</v>
      </c>
      <c r="T1204" t="str">
        <f t="shared" si="149"/>
        <v>photobooks</v>
      </c>
      <c r="U1204" t="str">
        <f t="shared" si="150"/>
        <v>May</v>
      </c>
      <c r="V1204" t="str">
        <f t="shared" si="151"/>
        <v>2015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46"/>
        <v>42125.614895833336</v>
      </c>
      <c r="L1205" s="13">
        <f t="shared" si="147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44"/>
        <v>1.0245398773006136</v>
      </c>
      <c r="R1205">
        <f t="shared" si="145"/>
        <v>165.34653465346534</v>
      </c>
      <c r="S1205" t="str">
        <f t="shared" si="148"/>
        <v>photography</v>
      </c>
      <c r="T1205" t="str">
        <f t="shared" si="149"/>
        <v>photobooks</v>
      </c>
      <c r="U1205" t="str">
        <f t="shared" si="150"/>
        <v>May</v>
      </c>
      <c r="V1205" t="str">
        <f t="shared" si="151"/>
        <v>2015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46"/>
        <v>42297.748067129629</v>
      </c>
      <c r="L1206" s="13">
        <f t="shared" si="147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44"/>
        <v>1.0294615384615384</v>
      </c>
      <c r="R1206">
        <f t="shared" si="145"/>
        <v>234.78947368421052</v>
      </c>
      <c r="S1206" t="str">
        <f t="shared" si="148"/>
        <v>photography</v>
      </c>
      <c r="T1206" t="str">
        <f t="shared" si="149"/>
        <v>photobooks</v>
      </c>
      <c r="U1206" t="str">
        <f t="shared" si="150"/>
        <v>October</v>
      </c>
      <c r="V1206" t="str">
        <f t="shared" si="151"/>
        <v>2015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46"/>
        <v>42138.506377314814</v>
      </c>
      <c r="L1207" s="13">
        <f t="shared" si="147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44"/>
        <v>1.0086153846153847</v>
      </c>
      <c r="R1207">
        <f t="shared" si="145"/>
        <v>211.48387096774192</v>
      </c>
      <c r="S1207" t="str">
        <f t="shared" si="148"/>
        <v>photography</v>
      </c>
      <c r="T1207" t="str">
        <f t="shared" si="149"/>
        <v>photobooks</v>
      </c>
      <c r="U1207" t="str">
        <f t="shared" si="150"/>
        <v>May</v>
      </c>
      <c r="V1207" t="str">
        <f t="shared" si="151"/>
        <v>2015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46"/>
        <v>42772.776076388895</v>
      </c>
      <c r="L1208" s="13">
        <f t="shared" si="147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44"/>
        <v>1.1499999999999999</v>
      </c>
      <c r="R1208">
        <f t="shared" si="145"/>
        <v>32.34375</v>
      </c>
      <c r="S1208" t="str">
        <f t="shared" si="148"/>
        <v>photography</v>
      </c>
      <c r="T1208" t="str">
        <f t="shared" si="149"/>
        <v>photobooks</v>
      </c>
      <c r="U1208" t="str">
        <f t="shared" si="150"/>
        <v>February</v>
      </c>
      <c r="V1208" t="str">
        <f t="shared" si="151"/>
        <v>2017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46"/>
        <v>42430.430243055554</v>
      </c>
      <c r="L1209" s="13">
        <f t="shared" si="147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44"/>
        <v>1.0416766467065868</v>
      </c>
      <c r="R1209">
        <f t="shared" si="145"/>
        <v>123.37588652482269</v>
      </c>
      <c r="S1209" t="str">
        <f t="shared" si="148"/>
        <v>photography</v>
      </c>
      <c r="T1209" t="str">
        <f t="shared" si="149"/>
        <v>photobooks</v>
      </c>
      <c r="U1209" t="str">
        <f t="shared" si="150"/>
        <v>March</v>
      </c>
      <c r="V1209" t="str">
        <f t="shared" si="151"/>
        <v>2016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46"/>
        <v>42423.709074074075</v>
      </c>
      <c r="L1210" s="13">
        <f t="shared" si="147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44"/>
        <v>1.5529999999999999</v>
      </c>
      <c r="R1210">
        <f t="shared" si="145"/>
        <v>207.06666666666666</v>
      </c>
      <c r="S1210" t="str">
        <f t="shared" si="148"/>
        <v>photography</v>
      </c>
      <c r="T1210" t="str">
        <f t="shared" si="149"/>
        <v>photobooks</v>
      </c>
      <c r="U1210" t="str">
        <f t="shared" si="150"/>
        <v>February</v>
      </c>
      <c r="V1210" t="str">
        <f t="shared" si="151"/>
        <v>2016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46"/>
        <v>42761.846122685187</v>
      </c>
      <c r="L1211" s="13">
        <f t="shared" si="147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44"/>
        <v>1.06</v>
      </c>
      <c r="R1211">
        <f t="shared" si="145"/>
        <v>138.2608695652174</v>
      </c>
      <c r="S1211" t="str">
        <f t="shared" si="148"/>
        <v>photography</v>
      </c>
      <c r="T1211" t="str">
        <f t="shared" si="149"/>
        <v>photobooks</v>
      </c>
      <c r="U1211" t="str">
        <f t="shared" si="150"/>
        <v>January</v>
      </c>
      <c r="V1211" t="str">
        <f t="shared" si="151"/>
        <v>2017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46"/>
        <v>42132.941805555558</v>
      </c>
      <c r="L1212" s="13">
        <f t="shared" si="147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44"/>
        <v>2.5431499999999998</v>
      </c>
      <c r="R1212">
        <f t="shared" si="145"/>
        <v>493.81553398058253</v>
      </c>
      <c r="S1212" t="str">
        <f t="shared" si="148"/>
        <v>photography</v>
      </c>
      <c r="T1212" t="str">
        <f t="shared" si="149"/>
        <v>photobooks</v>
      </c>
      <c r="U1212" t="str">
        <f t="shared" si="150"/>
        <v>May</v>
      </c>
      <c r="V1212" t="str">
        <f t="shared" si="151"/>
        <v>2015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46"/>
        <v>42515.866446759261</v>
      </c>
      <c r="L1213" s="13">
        <f t="shared" si="147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44"/>
        <v>1.0109999999999999</v>
      </c>
      <c r="R1213">
        <f t="shared" si="145"/>
        <v>168.5</v>
      </c>
      <c r="S1213" t="str">
        <f t="shared" si="148"/>
        <v>photography</v>
      </c>
      <c r="T1213" t="str">
        <f t="shared" si="149"/>
        <v>photobooks</v>
      </c>
      <c r="U1213" t="str">
        <f t="shared" si="150"/>
        <v>May</v>
      </c>
      <c r="V1213" t="str">
        <f t="shared" si="151"/>
        <v>2016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46"/>
        <v>42318.950173611112</v>
      </c>
      <c r="L1214" s="13">
        <f t="shared" si="147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44"/>
        <v>1.2904</v>
      </c>
      <c r="R1214">
        <f t="shared" si="145"/>
        <v>38.867469879518069</v>
      </c>
      <c r="S1214" t="str">
        <f t="shared" si="148"/>
        <v>photography</v>
      </c>
      <c r="T1214" t="str">
        <f t="shared" si="149"/>
        <v>photobooks</v>
      </c>
      <c r="U1214" t="str">
        <f t="shared" si="150"/>
        <v>November</v>
      </c>
      <c r="V1214" t="str">
        <f t="shared" si="151"/>
        <v>2015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46"/>
        <v>42731.755787037036</v>
      </c>
      <c r="L1215" s="13">
        <f t="shared" si="147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44"/>
        <v>1.0223076923076924</v>
      </c>
      <c r="R1215">
        <f t="shared" si="145"/>
        <v>61.527777777777779</v>
      </c>
      <c r="S1215" t="str">
        <f t="shared" si="148"/>
        <v>photography</v>
      </c>
      <c r="T1215" t="str">
        <f t="shared" si="149"/>
        <v>photobooks</v>
      </c>
      <c r="U1215" t="str">
        <f t="shared" si="150"/>
        <v>December</v>
      </c>
      <c r="V1215" t="str">
        <f t="shared" si="151"/>
        <v>2017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46"/>
        <v>42104.840335648143</v>
      </c>
      <c r="L1216" s="13">
        <f t="shared" si="147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44"/>
        <v>1.3180000000000001</v>
      </c>
      <c r="R1216">
        <f t="shared" si="145"/>
        <v>105.44</v>
      </c>
      <c r="S1216" t="str">
        <f t="shared" si="148"/>
        <v>photography</v>
      </c>
      <c r="T1216" t="str">
        <f t="shared" si="149"/>
        <v>photobooks</v>
      </c>
      <c r="U1216" t="str">
        <f t="shared" si="150"/>
        <v>April</v>
      </c>
      <c r="V1216" t="str">
        <f t="shared" si="151"/>
        <v>2015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46"/>
        <v>41759.923101851848</v>
      </c>
      <c r="L1217" s="13">
        <f t="shared" si="147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44"/>
        <v>7.8608020000000005</v>
      </c>
      <c r="R1217">
        <f t="shared" si="145"/>
        <v>71.592003642987251</v>
      </c>
      <c r="S1217" t="str">
        <f t="shared" si="148"/>
        <v>photography</v>
      </c>
      <c r="T1217" t="str">
        <f t="shared" si="149"/>
        <v>photobooks</v>
      </c>
      <c r="U1217" t="str">
        <f t="shared" si="150"/>
        <v>April</v>
      </c>
      <c r="V1217" t="str">
        <f t="shared" si="151"/>
        <v>2014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46"/>
        <v>42247.616400462968</v>
      </c>
      <c r="L1218" s="13">
        <f t="shared" si="147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152">E1218/D1218</f>
        <v>1.4570000000000001</v>
      </c>
      <c r="R1218">
        <f t="shared" ref="R1218:R1281" si="153">E1218/N1218</f>
        <v>91.882882882882882</v>
      </c>
      <c r="S1218" t="str">
        <f t="shared" si="148"/>
        <v>photography</v>
      </c>
      <c r="T1218" t="str">
        <f t="shared" si="149"/>
        <v>photobooks</v>
      </c>
      <c r="U1218" t="str">
        <f t="shared" si="150"/>
        <v>August</v>
      </c>
      <c r="V1218" t="str">
        <f t="shared" si="151"/>
        <v>2015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54">(((J1219/60)/60)/24)+DATE(1970,1,1)</f>
        <v>42535.809490740736</v>
      </c>
      <c r="L1219" s="13">
        <f t="shared" ref="L1219:L1282" si="155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152"/>
        <v>1.026</v>
      </c>
      <c r="R1219">
        <f t="shared" si="153"/>
        <v>148.57377049180329</v>
      </c>
      <c r="S1219" t="str">
        <f t="shared" ref="S1219:S1282" si="156">LEFT(P1219,FIND("/",P1219)-1)</f>
        <v>photography</v>
      </c>
      <c r="T1219" t="str">
        <f t="shared" ref="T1219:T1282" si="157">RIGHT(P1219,LEN(P1219)-FIND("/",P1219))</f>
        <v>photobooks</v>
      </c>
      <c r="U1219" t="str">
        <f t="shared" ref="U1219:U1282" si="158">TEXT(K1219,"mmmm")</f>
        <v>June</v>
      </c>
      <c r="V1219" t="str">
        <f t="shared" ref="V1219:V1282" si="159">TEXT(L1219,"YYYY")</f>
        <v>2016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54"/>
        <v>42278.662037037036</v>
      </c>
      <c r="L1220" s="13">
        <f t="shared" si="155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52"/>
        <v>1.7227777777777777</v>
      </c>
      <c r="R1220">
        <f t="shared" si="153"/>
        <v>174.2134831460674</v>
      </c>
      <c r="S1220" t="str">
        <f t="shared" si="156"/>
        <v>photography</v>
      </c>
      <c r="T1220" t="str">
        <f t="shared" si="157"/>
        <v>photobooks</v>
      </c>
      <c r="U1220" t="str">
        <f t="shared" si="158"/>
        <v>October</v>
      </c>
      <c r="V1220" t="str">
        <f t="shared" si="159"/>
        <v>2015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54"/>
        <v>42633.461956018517</v>
      </c>
      <c r="L1221" s="13">
        <f t="shared" si="15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52"/>
        <v>1.5916819571865444</v>
      </c>
      <c r="R1221">
        <f t="shared" si="153"/>
        <v>102.86166007905139</v>
      </c>
      <c r="S1221" t="str">
        <f t="shared" si="156"/>
        <v>photography</v>
      </c>
      <c r="T1221" t="str">
        <f t="shared" si="157"/>
        <v>photobooks</v>
      </c>
      <c r="U1221" t="str">
        <f t="shared" si="158"/>
        <v>September</v>
      </c>
      <c r="V1221" t="str">
        <f t="shared" si="159"/>
        <v>2016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54"/>
        <v>42211.628611111111</v>
      </c>
      <c r="L1222" s="13">
        <f t="shared" si="15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52"/>
        <v>1.0376666666666667</v>
      </c>
      <c r="R1222">
        <f t="shared" si="153"/>
        <v>111.17857142857143</v>
      </c>
      <c r="S1222" t="str">
        <f t="shared" si="156"/>
        <v>photography</v>
      </c>
      <c r="T1222" t="str">
        <f t="shared" si="157"/>
        <v>photobooks</v>
      </c>
      <c r="U1222" t="str">
        <f t="shared" si="158"/>
        <v>July</v>
      </c>
      <c r="V1222" t="str">
        <f t="shared" si="159"/>
        <v>2015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54"/>
        <v>42680.47555555556</v>
      </c>
      <c r="L1223" s="13">
        <f t="shared" si="155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52"/>
        <v>1.1140954545454547</v>
      </c>
      <c r="R1223">
        <f t="shared" si="153"/>
        <v>23.796213592233013</v>
      </c>
      <c r="S1223" t="str">
        <f t="shared" si="156"/>
        <v>photography</v>
      </c>
      <c r="T1223" t="str">
        <f t="shared" si="157"/>
        <v>photobooks</v>
      </c>
      <c r="U1223" t="str">
        <f t="shared" si="158"/>
        <v>November</v>
      </c>
      <c r="V1223" t="str">
        <f t="shared" si="159"/>
        <v>2016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54"/>
        <v>42430.720451388886</v>
      </c>
      <c r="L1224" s="13">
        <f t="shared" si="15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52"/>
        <v>2.80375</v>
      </c>
      <c r="R1224">
        <f t="shared" si="153"/>
        <v>81.268115942028984</v>
      </c>
      <c r="S1224" t="str">
        <f t="shared" si="156"/>
        <v>photography</v>
      </c>
      <c r="T1224" t="str">
        <f t="shared" si="157"/>
        <v>photobooks</v>
      </c>
      <c r="U1224" t="str">
        <f t="shared" si="158"/>
        <v>March</v>
      </c>
      <c r="V1224" t="str">
        <f t="shared" si="159"/>
        <v>2016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54"/>
        <v>42654.177187499998</v>
      </c>
      <c r="L1225" s="13">
        <f t="shared" si="15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52"/>
        <v>1.1210606060606061</v>
      </c>
      <c r="R1225">
        <f t="shared" si="153"/>
        <v>116.21465968586388</v>
      </c>
      <c r="S1225" t="str">
        <f t="shared" si="156"/>
        <v>photography</v>
      </c>
      <c r="T1225" t="str">
        <f t="shared" si="157"/>
        <v>photobooks</v>
      </c>
      <c r="U1225" t="str">
        <f t="shared" si="158"/>
        <v>October</v>
      </c>
      <c r="V1225" t="str">
        <f t="shared" si="15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54"/>
        <v>41736.549791666665</v>
      </c>
      <c r="L1226" s="13">
        <f t="shared" si="15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52"/>
        <v>7.0666666666666669E-2</v>
      </c>
      <c r="R1226">
        <f t="shared" si="153"/>
        <v>58.888888888888886</v>
      </c>
      <c r="S1226" t="str">
        <f t="shared" si="156"/>
        <v>music</v>
      </c>
      <c r="T1226" t="str">
        <f t="shared" si="157"/>
        <v>world music</v>
      </c>
      <c r="U1226" t="str">
        <f t="shared" si="158"/>
        <v>April</v>
      </c>
      <c r="V1226" t="str">
        <f t="shared" si="15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54"/>
        <v>41509.905995370369</v>
      </c>
      <c r="L1227" s="13">
        <f t="shared" si="15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52"/>
        <v>4.3999999999999997E-2</v>
      </c>
      <c r="R1227">
        <f t="shared" si="153"/>
        <v>44</v>
      </c>
      <c r="S1227" t="str">
        <f t="shared" si="156"/>
        <v>music</v>
      </c>
      <c r="T1227" t="str">
        <f t="shared" si="157"/>
        <v>world music</v>
      </c>
      <c r="U1227" t="str">
        <f t="shared" si="158"/>
        <v>August</v>
      </c>
      <c r="V1227" t="str">
        <f t="shared" si="15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54"/>
        <v>41715.874780092592</v>
      </c>
      <c r="L1228" s="13">
        <f t="shared" si="15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52"/>
        <v>3.8739999999999997E-2</v>
      </c>
      <c r="R1228">
        <f t="shared" si="153"/>
        <v>48.424999999999997</v>
      </c>
      <c r="S1228" t="str">
        <f t="shared" si="156"/>
        <v>music</v>
      </c>
      <c r="T1228" t="str">
        <f t="shared" si="157"/>
        <v>world music</v>
      </c>
      <c r="U1228" t="str">
        <f t="shared" si="158"/>
        <v>March</v>
      </c>
      <c r="V1228" t="str">
        <f t="shared" si="15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54"/>
        <v>41827.919166666667</v>
      </c>
      <c r="L1229" s="13">
        <f t="shared" si="15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52"/>
        <v>0</v>
      </c>
      <c r="R1229" t="e">
        <f t="shared" si="153"/>
        <v>#DIV/0!</v>
      </c>
      <c r="S1229" t="str">
        <f t="shared" si="156"/>
        <v>music</v>
      </c>
      <c r="T1229" t="str">
        <f t="shared" si="157"/>
        <v>world music</v>
      </c>
      <c r="U1229" t="str">
        <f t="shared" si="158"/>
        <v>July</v>
      </c>
      <c r="V1229" t="str">
        <f t="shared" si="15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54"/>
        <v>40754.729259259257</v>
      </c>
      <c r="L1230" s="13">
        <f t="shared" si="15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52"/>
        <v>0.29299999999999998</v>
      </c>
      <c r="R1230">
        <f t="shared" si="153"/>
        <v>61.041666666666664</v>
      </c>
      <c r="S1230" t="str">
        <f t="shared" si="156"/>
        <v>music</v>
      </c>
      <c r="T1230" t="str">
        <f t="shared" si="157"/>
        <v>world music</v>
      </c>
      <c r="U1230" t="str">
        <f t="shared" si="158"/>
        <v>July</v>
      </c>
      <c r="V1230" t="str">
        <f t="shared" si="15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54"/>
        <v>40985.459803240738</v>
      </c>
      <c r="L1231" s="13">
        <f t="shared" si="15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52"/>
        <v>9.0909090909090905E-3</v>
      </c>
      <c r="R1231">
        <f t="shared" si="153"/>
        <v>25</v>
      </c>
      <c r="S1231" t="str">
        <f t="shared" si="156"/>
        <v>music</v>
      </c>
      <c r="T1231" t="str">
        <f t="shared" si="157"/>
        <v>world music</v>
      </c>
      <c r="U1231" t="str">
        <f t="shared" si="158"/>
        <v>March</v>
      </c>
      <c r="V1231" t="str">
        <f t="shared" si="15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54"/>
        <v>40568.972569444442</v>
      </c>
      <c r="L1232" s="13">
        <f t="shared" si="15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52"/>
        <v>0</v>
      </c>
      <c r="R1232" t="e">
        <f t="shared" si="153"/>
        <v>#DIV/0!</v>
      </c>
      <c r="S1232" t="str">
        <f t="shared" si="156"/>
        <v>music</v>
      </c>
      <c r="T1232" t="str">
        <f t="shared" si="157"/>
        <v>world music</v>
      </c>
      <c r="U1232" t="str">
        <f t="shared" si="158"/>
        <v>January</v>
      </c>
      <c r="V1232" t="str">
        <f t="shared" si="15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54"/>
        <v>42193.941759259258</v>
      </c>
      <c r="L1233" s="13">
        <f t="shared" si="15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52"/>
        <v>0</v>
      </c>
      <c r="R1233" t="e">
        <f t="shared" si="153"/>
        <v>#DIV/0!</v>
      </c>
      <c r="S1233" t="str">
        <f t="shared" si="156"/>
        <v>music</v>
      </c>
      <c r="T1233" t="str">
        <f t="shared" si="157"/>
        <v>world music</v>
      </c>
      <c r="U1233" t="str">
        <f t="shared" si="158"/>
        <v>July</v>
      </c>
      <c r="V1233" t="str">
        <f t="shared" si="15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54"/>
        <v>41506.848032407412</v>
      </c>
      <c r="L1234" s="13">
        <f t="shared" si="15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52"/>
        <v>8.0000000000000002E-3</v>
      </c>
      <c r="R1234">
        <f t="shared" si="153"/>
        <v>40</v>
      </c>
      <c r="S1234" t="str">
        <f t="shared" si="156"/>
        <v>music</v>
      </c>
      <c r="T1234" t="str">
        <f t="shared" si="157"/>
        <v>world music</v>
      </c>
      <c r="U1234" t="str">
        <f t="shared" si="158"/>
        <v>August</v>
      </c>
      <c r="V1234" t="str">
        <f t="shared" si="15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54"/>
        <v>40939.948773148149</v>
      </c>
      <c r="L1235" s="13">
        <f t="shared" si="15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52"/>
        <v>0.11600000000000001</v>
      </c>
      <c r="R1235">
        <f t="shared" si="153"/>
        <v>19.333333333333332</v>
      </c>
      <c r="S1235" t="str">
        <f t="shared" si="156"/>
        <v>music</v>
      </c>
      <c r="T1235" t="str">
        <f t="shared" si="157"/>
        <v>world music</v>
      </c>
      <c r="U1235" t="str">
        <f t="shared" si="158"/>
        <v>January</v>
      </c>
      <c r="V1235" t="str">
        <f t="shared" si="15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54"/>
        <v>42007.788680555561</v>
      </c>
      <c r="L1236" s="13">
        <f t="shared" si="15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52"/>
        <v>0</v>
      </c>
      <c r="R1236" t="e">
        <f t="shared" si="153"/>
        <v>#DIV/0!</v>
      </c>
      <c r="S1236" t="str">
        <f t="shared" si="156"/>
        <v>music</v>
      </c>
      <c r="T1236" t="str">
        <f t="shared" si="157"/>
        <v>world music</v>
      </c>
      <c r="U1236" t="str">
        <f t="shared" si="158"/>
        <v>January</v>
      </c>
      <c r="V1236" t="str">
        <f t="shared" si="15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54"/>
        <v>41583.135405092595</v>
      </c>
      <c r="L1237" s="13">
        <f t="shared" si="15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52"/>
        <v>2.787363950092912E-2</v>
      </c>
      <c r="R1237">
        <f t="shared" si="153"/>
        <v>35</v>
      </c>
      <c r="S1237" t="str">
        <f t="shared" si="156"/>
        <v>music</v>
      </c>
      <c r="T1237" t="str">
        <f t="shared" si="157"/>
        <v>world music</v>
      </c>
      <c r="U1237" t="str">
        <f t="shared" si="158"/>
        <v>November</v>
      </c>
      <c r="V1237" t="str">
        <f t="shared" si="15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54"/>
        <v>41110.680138888885</v>
      </c>
      <c r="L1238" s="13">
        <f t="shared" si="15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52"/>
        <v>0</v>
      </c>
      <c r="R1238" t="e">
        <f t="shared" si="153"/>
        <v>#DIV/0!</v>
      </c>
      <c r="S1238" t="str">
        <f t="shared" si="156"/>
        <v>music</v>
      </c>
      <c r="T1238" t="str">
        <f t="shared" si="157"/>
        <v>world music</v>
      </c>
      <c r="U1238" t="str">
        <f t="shared" si="158"/>
        <v>July</v>
      </c>
      <c r="V1238" t="str">
        <f t="shared" si="15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54"/>
        <v>41125.283159722225</v>
      </c>
      <c r="L1239" s="13">
        <f t="shared" si="15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52"/>
        <v>0</v>
      </c>
      <c r="R1239" t="e">
        <f t="shared" si="153"/>
        <v>#DIV/0!</v>
      </c>
      <c r="S1239" t="str">
        <f t="shared" si="156"/>
        <v>music</v>
      </c>
      <c r="T1239" t="str">
        <f t="shared" si="157"/>
        <v>world music</v>
      </c>
      <c r="U1239" t="str">
        <f t="shared" si="158"/>
        <v>August</v>
      </c>
      <c r="V1239" t="str">
        <f t="shared" si="15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54"/>
        <v>40731.61037037037</v>
      </c>
      <c r="L1240" s="13">
        <f t="shared" si="15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52"/>
        <v>0.17799999999999999</v>
      </c>
      <c r="R1240">
        <f t="shared" si="153"/>
        <v>59.333333333333336</v>
      </c>
      <c r="S1240" t="str">
        <f t="shared" si="156"/>
        <v>music</v>
      </c>
      <c r="T1240" t="str">
        <f t="shared" si="157"/>
        <v>world music</v>
      </c>
      <c r="U1240" t="str">
        <f t="shared" si="158"/>
        <v>July</v>
      </c>
      <c r="V1240" t="str">
        <f t="shared" si="15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54"/>
        <v>40883.962581018517</v>
      </c>
      <c r="L1241" s="13">
        <f t="shared" si="15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52"/>
        <v>0</v>
      </c>
      <c r="R1241" t="e">
        <f t="shared" si="153"/>
        <v>#DIV/0!</v>
      </c>
      <c r="S1241" t="str">
        <f t="shared" si="156"/>
        <v>music</v>
      </c>
      <c r="T1241" t="str">
        <f t="shared" si="157"/>
        <v>world music</v>
      </c>
      <c r="U1241" t="str">
        <f t="shared" si="158"/>
        <v>December</v>
      </c>
      <c r="V1241" t="str">
        <f t="shared" si="159"/>
        <v>2012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54"/>
        <v>41409.040011574078</v>
      </c>
      <c r="L1242" s="13">
        <f t="shared" si="15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52"/>
        <v>3.0124999999999999E-2</v>
      </c>
      <c r="R1242">
        <f t="shared" si="153"/>
        <v>30.125</v>
      </c>
      <c r="S1242" t="str">
        <f t="shared" si="156"/>
        <v>music</v>
      </c>
      <c r="T1242" t="str">
        <f t="shared" si="157"/>
        <v>world music</v>
      </c>
      <c r="U1242" t="str">
        <f t="shared" si="158"/>
        <v>May</v>
      </c>
      <c r="V1242" t="str">
        <f t="shared" si="15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54"/>
        <v>41923.837731481479</v>
      </c>
      <c r="L1243" s="13">
        <f t="shared" si="15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52"/>
        <v>0.50739999999999996</v>
      </c>
      <c r="R1243">
        <f t="shared" si="153"/>
        <v>74.617647058823536</v>
      </c>
      <c r="S1243" t="str">
        <f t="shared" si="156"/>
        <v>music</v>
      </c>
      <c r="T1243" t="str">
        <f t="shared" si="157"/>
        <v>world music</v>
      </c>
      <c r="U1243" t="str">
        <f t="shared" si="158"/>
        <v>October</v>
      </c>
      <c r="V1243" t="str">
        <f t="shared" si="15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54"/>
        <v>40782.165532407409</v>
      </c>
      <c r="L1244" s="13">
        <f t="shared" si="15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52"/>
        <v>5.4884742041712408E-3</v>
      </c>
      <c r="R1244">
        <f t="shared" si="153"/>
        <v>5</v>
      </c>
      <c r="S1244" t="str">
        <f t="shared" si="156"/>
        <v>music</v>
      </c>
      <c r="T1244" t="str">
        <f t="shared" si="157"/>
        <v>world music</v>
      </c>
      <c r="U1244" t="str">
        <f t="shared" si="158"/>
        <v>August</v>
      </c>
      <c r="V1244" t="str">
        <f t="shared" si="15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54"/>
        <v>40671.879293981481</v>
      </c>
      <c r="L1245" s="13">
        <f t="shared" si="155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52"/>
        <v>0.14091666666666666</v>
      </c>
      <c r="R1245">
        <f t="shared" si="153"/>
        <v>44.5</v>
      </c>
      <c r="S1245" t="str">
        <f t="shared" si="156"/>
        <v>music</v>
      </c>
      <c r="T1245" t="str">
        <f t="shared" si="157"/>
        <v>world music</v>
      </c>
      <c r="U1245" t="str">
        <f t="shared" si="158"/>
        <v>May</v>
      </c>
      <c r="V1245" t="str">
        <f t="shared" si="159"/>
        <v>2011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54"/>
        <v>41355.825497685182</v>
      </c>
      <c r="L1246" s="13">
        <f t="shared" si="155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52"/>
        <v>1.038</v>
      </c>
      <c r="R1246">
        <f t="shared" si="153"/>
        <v>46.133333333333333</v>
      </c>
      <c r="S1246" t="str">
        <f t="shared" si="156"/>
        <v>music</v>
      </c>
      <c r="T1246" t="str">
        <f t="shared" si="157"/>
        <v>rock</v>
      </c>
      <c r="U1246" t="str">
        <f t="shared" si="158"/>
        <v>March</v>
      </c>
      <c r="V1246" t="str">
        <f t="shared" si="159"/>
        <v>2013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54"/>
        <v>41774.599930555552</v>
      </c>
      <c r="L1247" s="13">
        <f t="shared" si="15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52"/>
        <v>1.2024999999999999</v>
      </c>
      <c r="R1247">
        <f t="shared" si="153"/>
        <v>141.47058823529412</v>
      </c>
      <c r="S1247" t="str">
        <f t="shared" si="156"/>
        <v>music</v>
      </c>
      <c r="T1247" t="str">
        <f t="shared" si="157"/>
        <v>rock</v>
      </c>
      <c r="U1247" t="str">
        <f t="shared" si="158"/>
        <v>May</v>
      </c>
      <c r="V1247" t="str">
        <f t="shared" si="159"/>
        <v>2014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54"/>
        <v>40838.043391203704</v>
      </c>
      <c r="L1248" s="13">
        <f t="shared" si="15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52"/>
        <v>1.17</v>
      </c>
      <c r="R1248">
        <f t="shared" si="153"/>
        <v>75.483870967741936</v>
      </c>
      <c r="S1248" t="str">
        <f t="shared" si="156"/>
        <v>music</v>
      </c>
      <c r="T1248" t="str">
        <f t="shared" si="157"/>
        <v>rock</v>
      </c>
      <c r="U1248" t="str">
        <f t="shared" si="158"/>
        <v>October</v>
      </c>
      <c r="V1248" t="str">
        <f t="shared" si="159"/>
        <v>2011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54"/>
        <v>41370.292303240742</v>
      </c>
      <c r="L1249" s="13">
        <f t="shared" si="15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52"/>
        <v>1.2214285714285715</v>
      </c>
      <c r="R1249">
        <f t="shared" si="153"/>
        <v>85.5</v>
      </c>
      <c r="S1249" t="str">
        <f t="shared" si="156"/>
        <v>music</v>
      </c>
      <c r="T1249" t="str">
        <f t="shared" si="157"/>
        <v>rock</v>
      </c>
      <c r="U1249" t="str">
        <f t="shared" si="158"/>
        <v>April</v>
      </c>
      <c r="V1249" t="str">
        <f t="shared" si="159"/>
        <v>2013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54"/>
        <v>41767.656863425924</v>
      </c>
      <c r="L1250" s="13">
        <f t="shared" si="15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52"/>
        <v>1.5164</v>
      </c>
      <c r="R1250">
        <f t="shared" si="153"/>
        <v>64.254237288135599</v>
      </c>
      <c r="S1250" t="str">
        <f t="shared" si="156"/>
        <v>music</v>
      </c>
      <c r="T1250" t="str">
        <f t="shared" si="157"/>
        <v>rock</v>
      </c>
      <c r="U1250" t="str">
        <f t="shared" si="158"/>
        <v>May</v>
      </c>
      <c r="V1250" t="str">
        <f t="shared" si="159"/>
        <v>2014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54"/>
        <v>41067.74086805556</v>
      </c>
      <c r="L1251" s="13">
        <f t="shared" si="15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52"/>
        <v>1.0444</v>
      </c>
      <c r="R1251">
        <f t="shared" si="153"/>
        <v>64.46913580246914</v>
      </c>
      <c r="S1251" t="str">
        <f t="shared" si="156"/>
        <v>music</v>
      </c>
      <c r="T1251" t="str">
        <f t="shared" si="157"/>
        <v>rock</v>
      </c>
      <c r="U1251" t="str">
        <f t="shared" si="158"/>
        <v>June</v>
      </c>
      <c r="V1251" t="str">
        <f t="shared" si="159"/>
        <v>2012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54"/>
        <v>41843.64271990741</v>
      </c>
      <c r="L1252" s="13">
        <f t="shared" si="15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52"/>
        <v>2.0015333333333332</v>
      </c>
      <c r="R1252">
        <f t="shared" si="153"/>
        <v>118.2007874015748</v>
      </c>
      <c r="S1252" t="str">
        <f t="shared" si="156"/>
        <v>music</v>
      </c>
      <c r="T1252" t="str">
        <f t="shared" si="157"/>
        <v>rock</v>
      </c>
      <c r="U1252" t="str">
        <f t="shared" si="158"/>
        <v>July</v>
      </c>
      <c r="V1252" t="str">
        <f t="shared" si="159"/>
        <v>2014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54"/>
        <v>40751.814432870371</v>
      </c>
      <c r="L1253" s="13">
        <f t="shared" si="15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52"/>
        <v>1.018</v>
      </c>
      <c r="R1253">
        <f t="shared" si="153"/>
        <v>82.540540540540547</v>
      </c>
      <c r="S1253" t="str">
        <f t="shared" si="156"/>
        <v>music</v>
      </c>
      <c r="T1253" t="str">
        <f t="shared" si="157"/>
        <v>rock</v>
      </c>
      <c r="U1253" t="str">
        <f t="shared" si="158"/>
        <v>July</v>
      </c>
      <c r="V1253" t="str">
        <f t="shared" si="159"/>
        <v>2011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54"/>
        <v>41543.988067129627</v>
      </c>
      <c r="L1254" s="13">
        <f t="shared" si="15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52"/>
        <v>1.3765714285714286</v>
      </c>
      <c r="R1254">
        <f t="shared" si="153"/>
        <v>34.170212765957444</v>
      </c>
      <c r="S1254" t="str">
        <f t="shared" si="156"/>
        <v>music</v>
      </c>
      <c r="T1254" t="str">
        <f t="shared" si="157"/>
        <v>rock</v>
      </c>
      <c r="U1254" t="str">
        <f t="shared" si="158"/>
        <v>September</v>
      </c>
      <c r="V1254" t="str">
        <f t="shared" si="159"/>
        <v>2013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54"/>
        <v>41855.783645833333</v>
      </c>
      <c r="L1255" s="13">
        <f t="shared" si="15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52"/>
        <v>3038.3319999999999</v>
      </c>
      <c r="R1255">
        <f t="shared" si="153"/>
        <v>42.73322081575246</v>
      </c>
      <c r="S1255" t="str">
        <f t="shared" si="156"/>
        <v>music</v>
      </c>
      <c r="T1255" t="str">
        <f t="shared" si="157"/>
        <v>rock</v>
      </c>
      <c r="U1255" t="str">
        <f t="shared" si="158"/>
        <v>August</v>
      </c>
      <c r="V1255" t="str">
        <f t="shared" si="159"/>
        <v>2014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54"/>
        <v>40487.621365740742</v>
      </c>
      <c r="L1256" s="13">
        <f t="shared" si="15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52"/>
        <v>1.9885074626865671</v>
      </c>
      <c r="R1256">
        <f t="shared" si="153"/>
        <v>94.489361702127653</v>
      </c>
      <c r="S1256" t="str">
        <f t="shared" si="156"/>
        <v>music</v>
      </c>
      <c r="T1256" t="str">
        <f t="shared" si="157"/>
        <v>rock</v>
      </c>
      <c r="U1256" t="str">
        <f t="shared" si="158"/>
        <v>November</v>
      </c>
      <c r="V1256" t="str">
        <f t="shared" si="159"/>
        <v>2011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54"/>
        <v>41579.845509259263</v>
      </c>
      <c r="L1257" s="13">
        <f t="shared" si="15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52"/>
        <v>2.0236666666666667</v>
      </c>
      <c r="R1257">
        <f t="shared" si="153"/>
        <v>55.697247706422019</v>
      </c>
      <c r="S1257" t="str">
        <f t="shared" si="156"/>
        <v>music</v>
      </c>
      <c r="T1257" t="str">
        <f t="shared" si="157"/>
        <v>rock</v>
      </c>
      <c r="U1257" t="str">
        <f t="shared" si="158"/>
        <v>November</v>
      </c>
      <c r="V1257" t="str">
        <f t="shared" si="159"/>
        <v>2013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54"/>
        <v>40921.919340277782</v>
      </c>
      <c r="L1258" s="13">
        <f t="shared" si="15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52"/>
        <v>1.1796376666666666</v>
      </c>
      <c r="R1258">
        <f t="shared" si="153"/>
        <v>98.030831024930734</v>
      </c>
      <c r="S1258" t="str">
        <f t="shared" si="156"/>
        <v>music</v>
      </c>
      <c r="T1258" t="str">
        <f t="shared" si="157"/>
        <v>rock</v>
      </c>
      <c r="U1258" t="str">
        <f t="shared" si="158"/>
        <v>January</v>
      </c>
      <c r="V1258" t="str">
        <f t="shared" si="159"/>
        <v>2012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54"/>
        <v>40587.085532407407</v>
      </c>
      <c r="L1259" s="13">
        <f t="shared" si="15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52"/>
        <v>2.9472727272727273</v>
      </c>
      <c r="R1259">
        <f t="shared" si="153"/>
        <v>92.102272727272734</v>
      </c>
      <c r="S1259" t="str">
        <f t="shared" si="156"/>
        <v>music</v>
      </c>
      <c r="T1259" t="str">
        <f t="shared" si="157"/>
        <v>rock</v>
      </c>
      <c r="U1259" t="str">
        <f t="shared" si="158"/>
        <v>February</v>
      </c>
      <c r="V1259" t="str">
        <f t="shared" si="159"/>
        <v>2011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54"/>
        <v>41487.611250000002</v>
      </c>
      <c r="L1260" s="13">
        <f t="shared" si="15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52"/>
        <v>2.1314633333333335</v>
      </c>
      <c r="R1260">
        <f t="shared" si="153"/>
        <v>38.175462686567165</v>
      </c>
      <c r="S1260" t="str">
        <f t="shared" si="156"/>
        <v>music</v>
      </c>
      <c r="T1260" t="str">
        <f t="shared" si="157"/>
        <v>rock</v>
      </c>
      <c r="U1260" t="str">
        <f t="shared" si="158"/>
        <v>August</v>
      </c>
      <c r="V1260" t="str">
        <f t="shared" si="159"/>
        <v>2013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54"/>
        <v>41766.970648148148</v>
      </c>
      <c r="L1261" s="13">
        <f t="shared" si="15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52"/>
        <v>1.0424</v>
      </c>
      <c r="R1261">
        <f t="shared" si="153"/>
        <v>27.145833333333332</v>
      </c>
      <c r="S1261" t="str">
        <f t="shared" si="156"/>
        <v>music</v>
      </c>
      <c r="T1261" t="str">
        <f t="shared" si="157"/>
        <v>rock</v>
      </c>
      <c r="U1261" t="str">
        <f t="shared" si="158"/>
        <v>May</v>
      </c>
      <c r="V1261" t="str">
        <f t="shared" si="159"/>
        <v>2014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54"/>
        <v>41666.842824074076</v>
      </c>
      <c r="L1262" s="13">
        <f t="shared" si="15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52"/>
        <v>1.1366666666666667</v>
      </c>
      <c r="R1262">
        <f t="shared" si="153"/>
        <v>50.689189189189186</v>
      </c>
      <c r="S1262" t="str">
        <f t="shared" si="156"/>
        <v>music</v>
      </c>
      <c r="T1262" t="str">
        <f t="shared" si="157"/>
        <v>rock</v>
      </c>
      <c r="U1262" t="str">
        <f t="shared" si="158"/>
        <v>January</v>
      </c>
      <c r="V1262" t="str">
        <f t="shared" si="159"/>
        <v>2014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54"/>
        <v>41638.342905092592</v>
      </c>
      <c r="L1263" s="13">
        <f t="shared" si="15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52"/>
        <v>1.0125</v>
      </c>
      <c r="R1263">
        <f t="shared" si="153"/>
        <v>38.942307692307693</v>
      </c>
      <c r="S1263" t="str">
        <f t="shared" si="156"/>
        <v>music</v>
      </c>
      <c r="T1263" t="str">
        <f t="shared" si="157"/>
        <v>rock</v>
      </c>
      <c r="U1263" t="str">
        <f t="shared" si="158"/>
        <v>December</v>
      </c>
      <c r="V1263" t="str">
        <f t="shared" si="159"/>
        <v>2014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54"/>
        <v>41656.762638888889</v>
      </c>
      <c r="L1264" s="13">
        <f t="shared" si="15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52"/>
        <v>1.2541538461538462</v>
      </c>
      <c r="R1264">
        <f t="shared" si="153"/>
        <v>77.638095238095232</v>
      </c>
      <c r="S1264" t="str">
        <f t="shared" si="156"/>
        <v>music</v>
      </c>
      <c r="T1264" t="str">
        <f t="shared" si="157"/>
        <v>rock</v>
      </c>
      <c r="U1264" t="str">
        <f t="shared" si="158"/>
        <v>January</v>
      </c>
      <c r="V1264" t="str">
        <f t="shared" si="159"/>
        <v>2014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54"/>
        <v>41692.084143518521</v>
      </c>
      <c r="L1265" s="13">
        <f t="shared" si="15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52"/>
        <v>1.19</v>
      </c>
      <c r="R1265">
        <f t="shared" si="153"/>
        <v>43.536585365853661</v>
      </c>
      <c r="S1265" t="str">
        <f t="shared" si="156"/>
        <v>music</v>
      </c>
      <c r="T1265" t="str">
        <f t="shared" si="157"/>
        <v>rock</v>
      </c>
      <c r="U1265" t="str">
        <f t="shared" si="158"/>
        <v>February</v>
      </c>
      <c r="V1265" t="str">
        <f t="shared" si="159"/>
        <v>2014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54"/>
        <v>41547.662997685184</v>
      </c>
      <c r="L1266" s="13">
        <f t="shared" si="15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52"/>
        <v>1.6646153846153846</v>
      </c>
      <c r="R1266">
        <f t="shared" si="153"/>
        <v>31.823529411764707</v>
      </c>
      <c r="S1266" t="str">
        <f t="shared" si="156"/>
        <v>music</v>
      </c>
      <c r="T1266" t="str">
        <f t="shared" si="157"/>
        <v>rock</v>
      </c>
      <c r="U1266" t="str">
        <f t="shared" si="158"/>
        <v>September</v>
      </c>
      <c r="V1266" t="str">
        <f t="shared" si="159"/>
        <v>2013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54"/>
        <v>40465.655266203699</v>
      </c>
      <c r="L1267" s="13">
        <f t="shared" si="15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52"/>
        <v>1.1914771428571429</v>
      </c>
      <c r="R1267">
        <f t="shared" si="153"/>
        <v>63.184393939393942</v>
      </c>
      <c r="S1267" t="str">
        <f t="shared" si="156"/>
        <v>music</v>
      </c>
      <c r="T1267" t="str">
        <f t="shared" si="157"/>
        <v>rock</v>
      </c>
      <c r="U1267" t="str">
        <f t="shared" si="158"/>
        <v>October</v>
      </c>
      <c r="V1267" t="str">
        <f t="shared" si="159"/>
        <v>2010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54"/>
        <v>41620.87667824074</v>
      </c>
      <c r="L1268" s="13">
        <f t="shared" si="15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52"/>
        <v>1.0047368421052632</v>
      </c>
      <c r="R1268">
        <f t="shared" si="153"/>
        <v>190.9</v>
      </c>
      <c r="S1268" t="str">
        <f t="shared" si="156"/>
        <v>music</v>
      </c>
      <c r="T1268" t="str">
        <f t="shared" si="157"/>
        <v>rock</v>
      </c>
      <c r="U1268" t="str">
        <f t="shared" si="158"/>
        <v>December</v>
      </c>
      <c r="V1268" t="str">
        <f t="shared" si="159"/>
        <v>2014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54"/>
        <v>41449.585162037038</v>
      </c>
      <c r="L1269" s="13">
        <f t="shared" si="15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52"/>
        <v>1.018</v>
      </c>
      <c r="R1269">
        <f t="shared" si="153"/>
        <v>140.85534591194968</v>
      </c>
      <c r="S1269" t="str">
        <f t="shared" si="156"/>
        <v>music</v>
      </c>
      <c r="T1269" t="str">
        <f t="shared" si="157"/>
        <v>rock</v>
      </c>
      <c r="U1269" t="str">
        <f t="shared" si="158"/>
        <v>June</v>
      </c>
      <c r="V1269" t="str">
        <f t="shared" si="159"/>
        <v>2013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54"/>
        <v>41507.845451388886</v>
      </c>
      <c r="L1270" s="13">
        <f t="shared" si="15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52"/>
        <v>1.1666666666666667</v>
      </c>
      <c r="R1270">
        <f t="shared" si="153"/>
        <v>76.92307692307692</v>
      </c>
      <c r="S1270" t="str">
        <f t="shared" si="156"/>
        <v>music</v>
      </c>
      <c r="T1270" t="str">
        <f t="shared" si="157"/>
        <v>rock</v>
      </c>
      <c r="U1270" t="str">
        <f t="shared" si="158"/>
        <v>August</v>
      </c>
      <c r="V1270" t="str">
        <f t="shared" si="159"/>
        <v>2013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54"/>
        <v>42445.823055555549</v>
      </c>
      <c r="L1271" s="13">
        <f t="shared" si="155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52"/>
        <v>1.0864893617021276</v>
      </c>
      <c r="R1271">
        <f t="shared" si="153"/>
        <v>99.15533980582525</v>
      </c>
      <c r="S1271" t="str">
        <f t="shared" si="156"/>
        <v>music</v>
      </c>
      <c r="T1271" t="str">
        <f t="shared" si="157"/>
        <v>rock</v>
      </c>
      <c r="U1271" t="str">
        <f t="shared" si="158"/>
        <v>March</v>
      </c>
      <c r="V1271" t="str">
        <f t="shared" si="159"/>
        <v>2016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54"/>
        <v>40933.856967592597</v>
      </c>
      <c r="L1272" s="13">
        <f t="shared" si="15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52"/>
        <v>1.1472</v>
      </c>
      <c r="R1272">
        <f t="shared" si="153"/>
        <v>67.881656804733723</v>
      </c>
      <c r="S1272" t="str">
        <f t="shared" si="156"/>
        <v>music</v>
      </c>
      <c r="T1272" t="str">
        <f t="shared" si="157"/>
        <v>rock</v>
      </c>
      <c r="U1272" t="str">
        <f t="shared" si="158"/>
        <v>January</v>
      </c>
      <c r="V1272" t="str">
        <f t="shared" si="159"/>
        <v>2012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54"/>
        <v>41561.683553240742</v>
      </c>
      <c r="L1273" s="13">
        <f t="shared" si="15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52"/>
        <v>1.018</v>
      </c>
      <c r="R1273">
        <f t="shared" si="153"/>
        <v>246.29032258064515</v>
      </c>
      <c r="S1273" t="str">
        <f t="shared" si="156"/>
        <v>music</v>
      </c>
      <c r="T1273" t="str">
        <f t="shared" si="157"/>
        <v>rock</v>
      </c>
      <c r="U1273" t="str">
        <f t="shared" si="158"/>
        <v>October</v>
      </c>
      <c r="V1273" t="str">
        <f t="shared" si="159"/>
        <v>2013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54"/>
        <v>40274.745127314818</v>
      </c>
      <c r="L1274" s="13">
        <f t="shared" si="15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52"/>
        <v>1.06</v>
      </c>
      <c r="R1274">
        <f t="shared" si="153"/>
        <v>189.28571428571428</v>
      </c>
      <c r="S1274" t="str">
        <f t="shared" si="156"/>
        <v>music</v>
      </c>
      <c r="T1274" t="str">
        <f t="shared" si="157"/>
        <v>rock</v>
      </c>
      <c r="U1274" t="str">
        <f t="shared" si="158"/>
        <v>April</v>
      </c>
      <c r="V1274" t="str">
        <f t="shared" si="159"/>
        <v>2010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54"/>
        <v>41852.730219907404</v>
      </c>
      <c r="L1275" s="13">
        <f t="shared" si="15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52"/>
        <v>1.0349999999999999</v>
      </c>
      <c r="R1275">
        <f t="shared" si="153"/>
        <v>76.666666666666671</v>
      </c>
      <c r="S1275" t="str">
        <f t="shared" si="156"/>
        <v>music</v>
      </c>
      <c r="T1275" t="str">
        <f t="shared" si="157"/>
        <v>rock</v>
      </c>
      <c r="U1275" t="str">
        <f t="shared" si="158"/>
        <v>August</v>
      </c>
      <c r="V1275" t="str">
        <f t="shared" si="159"/>
        <v>2014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54"/>
        <v>41116.690104166664</v>
      </c>
      <c r="L1276" s="13">
        <f t="shared" si="15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52"/>
        <v>1.5497535999999998</v>
      </c>
      <c r="R1276">
        <f t="shared" si="153"/>
        <v>82.963254817987149</v>
      </c>
      <c r="S1276" t="str">
        <f t="shared" si="156"/>
        <v>music</v>
      </c>
      <c r="T1276" t="str">
        <f t="shared" si="157"/>
        <v>rock</v>
      </c>
      <c r="U1276" t="str">
        <f t="shared" si="158"/>
        <v>July</v>
      </c>
      <c r="V1276" t="str">
        <f t="shared" si="159"/>
        <v>2012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54"/>
        <v>41458.867905092593</v>
      </c>
      <c r="L1277" s="13">
        <f t="shared" si="15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52"/>
        <v>1.6214066666666667</v>
      </c>
      <c r="R1277">
        <f t="shared" si="153"/>
        <v>62.522107969151669</v>
      </c>
      <c r="S1277" t="str">
        <f t="shared" si="156"/>
        <v>music</v>
      </c>
      <c r="T1277" t="str">
        <f t="shared" si="157"/>
        <v>rock</v>
      </c>
      <c r="U1277" t="str">
        <f t="shared" si="158"/>
        <v>July</v>
      </c>
      <c r="V1277" t="str">
        <f t="shared" si="159"/>
        <v>2013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54"/>
        <v>40007.704247685186</v>
      </c>
      <c r="L1278" s="13">
        <f t="shared" si="15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52"/>
        <v>1.0442100000000001</v>
      </c>
      <c r="R1278">
        <f t="shared" si="153"/>
        <v>46.06808823529412</v>
      </c>
      <c r="S1278" t="str">
        <f t="shared" si="156"/>
        <v>music</v>
      </c>
      <c r="T1278" t="str">
        <f t="shared" si="157"/>
        <v>rock</v>
      </c>
      <c r="U1278" t="str">
        <f t="shared" si="158"/>
        <v>July</v>
      </c>
      <c r="V1278" t="str">
        <f t="shared" si="159"/>
        <v>2009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54"/>
        <v>41121.561886574076</v>
      </c>
      <c r="L1279" s="13">
        <f t="shared" si="15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52"/>
        <v>1.0612433333333333</v>
      </c>
      <c r="R1279">
        <f t="shared" si="153"/>
        <v>38.543946731234868</v>
      </c>
      <c r="S1279" t="str">
        <f t="shared" si="156"/>
        <v>music</v>
      </c>
      <c r="T1279" t="str">
        <f t="shared" si="157"/>
        <v>rock</v>
      </c>
      <c r="U1279" t="str">
        <f t="shared" si="158"/>
        <v>July</v>
      </c>
      <c r="V1279" t="str">
        <f t="shared" si="159"/>
        <v>2012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54"/>
        <v>41786.555162037039</v>
      </c>
      <c r="L1280" s="13">
        <f t="shared" si="15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52"/>
        <v>1.5493846153846154</v>
      </c>
      <c r="R1280">
        <f t="shared" si="153"/>
        <v>53.005263157894738</v>
      </c>
      <c r="S1280" t="str">
        <f t="shared" si="156"/>
        <v>music</v>
      </c>
      <c r="T1280" t="str">
        <f t="shared" si="157"/>
        <v>rock</v>
      </c>
      <c r="U1280" t="str">
        <f t="shared" si="158"/>
        <v>May</v>
      </c>
      <c r="V1280" t="str">
        <f t="shared" si="159"/>
        <v>2014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54"/>
        <v>41682.099189814813</v>
      </c>
      <c r="L1281" s="13">
        <f t="shared" si="15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52"/>
        <v>1.1077157238734421</v>
      </c>
      <c r="R1281">
        <f t="shared" si="153"/>
        <v>73.355396825396824</v>
      </c>
      <c r="S1281" t="str">
        <f t="shared" si="156"/>
        <v>music</v>
      </c>
      <c r="T1281" t="str">
        <f t="shared" si="157"/>
        <v>rock</v>
      </c>
      <c r="U1281" t="str">
        <f t="shared" si="158"/>
        <v>February</v>
      </c>
      <c r="V1281" t="str">
        <f t="shared" si="159"/>
        <v>2014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54"/>
        <v>40513.757569444446</v>
      </c>
      <c r="L1282" s="13">
        <f t="shared" si="15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160">E1282/D1282</f>
        <v>1.1091186666666666</v>
      </c>
      <c r="R1282">
        <f t="shared" ref="R1282:R1345" si="161">E1282/N1282</f>
        <v>127.97523076923076</v>
      </c>
      <c r="S1282" t="str">
        <f t="shared" si="156"/>
        <v>music</v>
      </c>
      <c r="T1282" t="str">
        <f t="shared" si="157"/>
        <v>rock</v>
      </c>
      <c r="U1282" t="str">
        <f t="shared" si="158"/>
        <v>December</v>
      </c>
      <c r="V1282" t="str">
        <f t="shared" si="159"/>
        <v>2011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62">(((J1283/60)/60)/24)+DATE(1970,1,1)</f>
        <v>41463.743472222224</v>
      </c>
      <c r="L1283" s="13">
        <f t="shared" ref="L1283:L1346" si="163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160"/>
        <v>1.1071428571428572</v>
      </c>
      <c r="R1283">
        <f t="shared" si="161"/>
        <v>104.72972972972973</v>
      </c>
      <c r="S1283" t="str">
        <f t="shared" ref="S1283:S1346" si="164">LEFT(P1283,FIND("/",P1283)-1)</f>
        <v>music</v>
      </c>
      <c r="T1283" t="str">
        <f t="shared" ref="T1283:T1346" si="165">RIGHT(P1283,LEN(P1283)-FIND("/",P1283))</f>
        <v>rock</v>
      </c>
      <c r="U1283" t="str">
        <f t="shared" ref="U1283:U1346" si="166">TEXT(K1283,"mmmm")</f>
        <v>July</v>
      </c>
      <c r="V1283" t="str">
        <f t="shared" ref="V1283:V1346" si="167">TEXT(L1283,"YYYY")</f>
        <v>2013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62"/>
        <v>41586.475173611114</v>
      </c>
      <c r="L1284" s="13">
        <f t="shared" si="16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60"/>
        <v>1.2361333333333333</v>
      </c>
      <c r="R1284">
        <f t="shared" si="161"/>
        <v>67.671532846715323</v>
      </c>
      <c r="S1284" t="str">
        <f t="shared" si="164"/>
        <v>music</v>
      </c>
      <c r="T1284" t="str">
        <f t="shared" si="165"/>
        <v>rock</v>
      </c>
      <c r="U1284" t="str">
        <f t="shared" si="166"/>
        <v>November</v>
      </c>
      <c r="V1284" t="str">
        <f t="shared" si="167"/>
        <v>2013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62"/>
        <v>41320.717465277776</v>
      </c>
      <c r="L1285" s="13">
        <f t="shared" si="16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60"/>
        <v>2.1105</v>
      </c>
      <c r="R1285">
        <f t="shared" si="161"/>
        <v>95.931818181818187</v>
      </c>
      <c r="S1285" t="str">
        <f t="shared" si="164"/>
        <v>music</v>
      </c>
      <c r="T1285" t="str">
        <f t="shared" si="165"/>
        <v>rock</v>
      </c>
      <c r="U1285" t="str">
        <f t="shared" si="166"/>
        <v>February</v>
      </c>
      <c r="V1285" t="str">
        <f t="shared" si="167"/>
        <v>2013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62"/>
        <v>42712.23474537037</v>
      </c>
      <c r="L1286" s="13">
        <f t="shared" si="16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60"/>
        <v>1.01</v>
      </c>
      <c r="R1286">
        <f t="shared" si="161"/>
        <v>65.161290322580641</v>
      </c>
      <c r="S1286" t="str">
        <f t="shared" si="164"/>
        <v>theater</v>
      </c>
      <c r="T1286" t="str">
        <f t="shared" si="165"/>
        <v>plays</v>
      </c>
      <c r="U1286" t="str">
        <f t="shared" si="166"/>
        <v>December</v>
      </c>
      <c r="V1286" t="str">
        <f t="shared" si="167"/>
        <v>2016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62"/>
        <v>42160.583043981482</v>
      </c>
      <c r="L1287" s="13">
        <f t="shared" si="16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60"/>
        <v>1.0165</v>
      </c>
      <c r="R1287">
        <f t="shared" si="161"/>
        <v>32.269841269841272</v>
      </c>
      <c r="S1287" t="str">
        <f t="shared" si="164"/>
        <v>theater</v>
      </c>
      <c r="T1287" t="str">
        <f t="shared" si="165"/>
        <v>plays</v>
      </c>
      <c r="U1287" t="str">
        <f t="shared" si="166"/>
        <v>June</v>
      </c>
      <c r="V1287" t="str">
        <f t="shared" si="167"/>
        <v>2015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62"/>
        <v>42039.384571759263</v>
      </c>
      <c r="L1288" s="13">
        <f t="shared" si="16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60"/>
        <v>1.0833333333333333</v>
      </c>
      <c r="R1288">
        <f t="shared" si="161"/>
        <v>81.25</v>
      </c>
      <c r="S1288" t="str">
        <f t="shared" si="164"/>
        <v>theater</v>
      </c>
      <c r="T1288" t="str">
        <f t="shared" si="165"/>
        <v>plays</v>
      </c>
      <c r="U1288" t="str">
        <f t="shared" si="166"/>
        <v>February</v>
      </c>
      <c r="V1288" t="str">
        <f t="shared" si="167"/>
        <v>2015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62"/>
        <v>42107.621018518519</v>
      </c>
      <c r="L1289" s="13">
        <f t="shared" si="16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60"/>
        <v>2.42</v>
      </c>
      <c r="R1289">
        <f t="shared" si="161"/>
        <v>24.2</v>
      </c>
      <c r="S1289" t="str">
        <f t="shared" si="164"/>
        <v>theater</v>
      </c>
      <c r="T1289" t="str">
        <f t="shared" si="165"/>
        <v>plays</v>
      </c>
      <c r="U1289" t="str">
        <f t="shared" si="166"/>
        <v>April</v>
      </c>
      <c r="V1289" t="str">
        <f t="shared" si="167"/>
        <v>2015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62"/>
        <v>42561.154664351852</v>
      </c>
      <c r="L1290" s="13">
        <f t="shared" si="16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60"/>
        <v>1.0044999999999999</v>
      </c>
      <c r="R1290">
        <f t="shared" si="161"/>
        <v>65.868852459016395</v>
      </c>
      <c r="S1290" t="str">
        <f t="shared" si="164"/>
        <v>theater</v>
      </c>
      <c r="T1290" t="str">
        <f t="shared" si="165"/>
        <v>plays</v>
      </c>
      <c r="U1290" t="str">
        <f t="shared" si="166"/>
        <v>July</v>
      </c>
      <c r="V1290" t="str">
        <f t="shared" si="167"/>
        <v>2016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62"/>
        <v>42709.134780092587</v>
      </c>
      <c r="L1291" s="13">
        <f t="shared" si="16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60"/>
        <v>1.2506666666666666</v>
      </c>
      <c r="R1291">
        <f t="shared" si="161"/>
        <v>36.07692307692308</v>
      </c>
      <c r="S1291" t="str">
        <f t="shared" si="164"/>
        <v>theater</v>
      </c>
      <c r="T1291" t="str">
        <f t="shared" si="165"/>
        <v>plays</v>
      </c>
      <c r="U1291" t="str">
        <f t="shared" si="166"/>
        <v>December</v>
      </c>
      <c r="V1291" t="str">
        <f t="shared" si="167"/>
        <v>2017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62"/>
        <v>42086.614942129629</v>
      </c>
      <c r="L1292" s="13">
        <f t="shared" si="16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60"/>
        <v>1.0857142857142856</v>
      </c>
      <c r="R1292">
        <f t="shared" si="161"/>
        <v>44.186046511627907</v>
      </c>
      <c r="S1292" t="str">
        <f t="shared" si="164"/>
        <v>theater</v>
      </c>
      <c r="T1292" t="str">
        <f t="shared" si="165"/>
        <v>plays</v>
      </c>
      <c r="U1292" t="str">
        <f t="shared" si="166"/>
        <v>March</v>
      </c>
      <c r="V1292" t="str">
        <f t="shared" si="167"/>
        <v>2015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62"/>
        <v>42064.652673611112</v>
      </c>
      <c r="L1293" s="13">
        <f t="shared" si="16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60"/>
        <v>1.4570000000000001</v>
      </c>
      <c r="R1293">
        <f t="shared" si="161"/>
        <v>104.07142857142857</v>
      </c>
      <c r="S1293" t="str">
        <f t="shared" si="164"/>
        <v>theater</v>
      </c>
      <c r="T1293" t="str">
        <f t="shared" si="165"/>
        <v>plays</v>
      </c>
      <c r="U1293" t="str">
        <f t="shared" si="166"/>
        <v>March</v>
      </c>
      <c r="V1293" t="str">
        <f t="shared" si="167"/>
        <v>2015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62"/>
        <v>42256.764212962968</v>
      </c>
      <c r="L1294" s="13">
        <f t="shared" si="16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60"/>
        <v>1.1000000000000001</v>
      </c>
      <c r="R1294">
        <f t="shared" si="161"/>
        <v>35.96153846153846</v>
      </c>
      <c r="S1294" t="str">
        <f t="shared" si="164"/>
        <v>theater</v>
      </c>
      <c r="T1294" t="str">
        <f t="shared" si="165"/>
        <v>plays</v>
      </c>
      <c r="U1294" t="str">
        <f t="shared" si="166"/>
        <v>September</v>
      </c>
      <c r="V1294" t="str">
        <f t="shared" si="167"/>
        <v>2015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62"/>
        <v>42292.701053240744</v>
      </c>
      <c r="L1295" s="13">
        <f t="shared" si="16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60"/>
        <v>1.0223333333333333</v>
      </c>
      <c r="R1295">
        <f t="shared" si="161"/>
        <v>127.79166666666667</v>
      </c>
      <c r="S1295" t="str">
        <f t="shared" si="164"/>
        <v>theater</v>
      </c>
      <c r="T1295" t="str">
        <f t="shared" si="165"/>
        <v>plays</v>
      </c>
      <c r="U1295" t="str">
        <f t="shared" si="166"/>
        <v>October</v>
      </c>
      <c r="V1295" t="str">
        <f t="shared" si="167"/>
        <v>2015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62"/>
        <v>42278.453668981485</v>
      </c>
      <c r="L1296" s="13">
        <f t="shared" si="16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60"/>
        <v>1.22</v>
      </c>
      <c r="R1296">
        <f t="shared" si="161"/>
        <v>27.727272727272727</v>
      </c>
      <c r="S1296" t="str">
        <f t="shared" si="164"/>
        <v>theater</v>
      </c>
      <c r="T1296" t="str">
        <f t="shared" si="165"/>
        <v>plays</v>
      </c>
      <c r="U1296" t="str">
        <f t="shared" si="166"/>
        <v>October</v>
      </c>
      <c r="V1296" t="str">
        <f t="shared" si="167"/>
        <v>2015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62"/>
        <v>42184.572881944448</v>
      </c>
      <c r="L1297" s="13">
        <f t="shared" si="16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60"/>
        <v>1.0196000000000001</v>
      </c>
      <c r="R1297">
        <f t="shared" si="161"/>
        <v>39.828125</v>
      </c>
      <c r="S1297" t="str">
        <f t="shared" si="164"/>
        <v>theater</v>
      </c>
      <c r="T1297" t="str">
        <f t="shared" si="165"/>
        <v>plays</v>
      </c>
      <c r="U1297" t="str">
        <f t="shared" si="166"/>
        <v>June</v>
      </c>
      <c r="V1297" t="str">
        <f t="shared" si="167"/>
        <v>2015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62"/>
        <v>42423.050613425927</v>
      </c>
      <c r="L1298" s="13">
        <f t="shared" si="16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60"/>
        <v>1.411764705882353</v>
      </c>
      <c r="R1298">
        <f t="shared" si="161"/>
        <v>52.173913043478258</v>
      </c>
      <c r="S1298" t="str">
        <f t="shared" si="164"/>
        <v>theater</v>
      </c>
      <c r="T1298" t="str">
        <f t="shared" si="165"/>
        <v>plays</v>
      </c>
      <c r="U1298" t="str">
        <f t="shared" si="166"/>
        <v>February</v>
      </c>
      <c r="V1298" t="str">
        <f t="shared" si="167"/>
        <v>2016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62"/>
        <v>42461.747199074074</v>
      </c>
      <c r="L1299" s="13">
        <f t="shared" si="16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60"/>
        <v>1.0952500000000001</v>
      </c>
      <c r="R1299">
        <f t="shared" si="161"/>
        <v>92.037815126050418</v>
      </c>
      <c r="S1299" t="str">
        <f t="shared" si="164"/>
        <v>theater</v>
      </c>
      <c r="T1299" t="str">
        <f t="shared" si="165"/>
        <v>plays</v>
      </c>
      <c r="U1299" t="str">
        <f t="shared" si="166"/>
        <v>April</v>
      </c>
      <c r="V1299" t="str">
        <f t="shared" si="167"/>
        <v>2016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62"/>
        <v>42458.680925925932</v>
      </c>
      <c r="L1300" s="13">
        <f t="shared" si="16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60"/>
        <v>1.0465</v>
      </c>
      <c r="R1300">
        <f t="shared" si="161"/>
        <v>63.424242424242422</v>
      </c>
      <c r="S1300" t="str">
        <f t="shared" si="164"/>
        <v>theater</v>
      </c>
      <c r="T1300" t="str">
        <f t="shared" si="165"/>
        <v>plays</v>
      </c>
      <c r="U1300" t="str">
        <f t="shared" si="166"/>
        <v>March</v>
      </c>
      <c r="V1300" t="str">
        <f t="shared" si="167"/>
        <v>2016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62"/>
        <v>42169.814340277779</v>
      </c>
      <c r="L1301" s="13">
        <f t="shared" si="16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60"/>
        <v>1.24</v>
      </c>
      <c r="R1301">
        <f t="shared" si="161"/>
        <v>135.625</v>
      </c>
      <c r="S1301" t="str">
        <f t="shared" si="164"/>
        <v>theater</v>
      </c>
      <c r="T1301" t="str">
        <f t="shared" si="165"/>
        <v>plays</v>
      </c>
      <c r="U1301" t="str">
        <f t="shared" si="166"/>
        <v>June</v>
      </c>
      <c r="V1301" t="str">
        <f t="shared" si="167"/>
        <v>2015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62"/>
        <v>42483.675208333334</v>
      </c>
      <c r="L1302" s="13">
        <f t="shared" si="16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60"/>
        <v>1.35</v>
      </c>
      <c r="R1302">
        <f t="shared" si="161"/>
        <v>168.75</v>
      </c>
      <c r="S1302" t="str">
        <f t="shared" si="164"/>
        <v>theater</v>
      </c>
      <c r="T1302" t="str">
        <f t="shared" si="165"/>
        <v>plays</v>
      </c>
      <c r="U1302" t="str">
        <f t="shared" si="166"/>
        <v>April</v>
      </c>
      <c r="V1302" t="str">
        <f t="shared" si="167"/>
        <v>2016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62"/>
        <v>42195.749745370369</v>
      </c>
      <c r="L1303" s="13">
        <f t="shared" si="163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60"/>
        <v>1.0275000000000001</v>
      </c>
      <c r="R1303">
        <f t="shared" si="161"/>
        <v>70.862068965517238</v>
      </c>
      <c r="S1303" t="str">
        <f t="shared" si="164"/>
        <v>theater</v>
      </c>
      <c r="T1303" t="str">
        <f t="shared" si="165"/>
        <v>plays</v>
      </c>
      <c r="U1303" t="str">
        <f t="shared" si="166"/>
        <v>July</v>
      </c>
      <c r="V1303" t="str">
        <f t="shared" si="167"/>
        <v>2015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62"/>
        <v>42675.057997685188</v>
      </c>
      <c r="L1304" s="13">
        <f t="shared" si="16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60"/>
        <v>1</v>
      </c>
      <c r="R1304">
        <f t="shared" si="161"/>
        <v>50</v>
      </c>
      <c r="S1304" t="str">
        <f t="shared" si="164"/>
        <v>theater</v>
      </c>
      <c r="T1304" t="str">
        <f t="shared" si="165"/>
        <v>plays</v>
      </c>
      <c r="U1304" t="str">
        <f t="shared" si="166"/>
        <v>November</v>
      </c>
      <c r="V1304" t="str">
        <f t="shared" si="167"/>
        <v>2016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62"/>
        <v>42566.441203703704</v>
      </c>
      <c r="L1305" s="13">
        <f t="shared" si="16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60"/>
        <v>1.3026085714285716</v>
      </c>
      <c r="R1305">
        <f t="shared" si="161"/>
        <v>42.214166666666671</v>
      </c>
      <c r="S1305" t="str">
        <f t="shared" si="164"/>
        <v>theater</v>
      </c>
      <c r="T1305" t="str">
        <f t="shared" si="165"/>
        <v>plays</v>
      </c>
      <c r="U1305" t="str">
        <f t="shared" si="166"/>
        <v>July</v>
      </c>
      <c r="V1305" t="str">
        <f t="shared" si="167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62"/>
        <v>42747.194502314815</v>
      </c>
      <c r="L1306" s="13">
        <f t="shared" si="16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60"/>
        <v>0.39627499999999999</v>
      </c>
      <c r="R1306">
        <f t="shared" si="161"/>
        <v>152.41346153846155</v>
      </c>
      <c r="S1306" t="str">
        <f t="shared" si="164"/>
        <v>technology</v>
      </c>
      <c r="T1306" t="str">
        <f t="shared" si="165"/>
        <v>wearables</v>
      </c>
      <c r="U1306" t="str">
        <f t="shared" si="166"/>
        <v>January</v>
      </c>
      <c r="V1306" t="str">
        <f t="shared" si="167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62"/>
        <v>42543.665601851855</v>
      </c>
      <c r="L1307" s="13">
        <f t="shared" si="16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60"/>
        <v>0.25976666666666665</v>
      </c>
      <c r="R1307">
        <f t="shared" si="161"/>
        <v>90.616279069767444</v>
      </c>
      <c r="S1307" t="str">
        <f t="shared" si="164"/>
        <v>technology</v>
      </c>
      <c r="T1307" t="str">
        <f t="shared" si="165"/>
        <v>wearables</v>
      </c>
      <c r="U1307" t="str">
        <f t="shared" si="166"/>
        <v>June</v>
      </c>
      <c r="V1307" t="str">
        <f t="shared" si="167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62"/>
        <v>41947.457569444443</v>
      </c>
      <c r="L1308" s="13">
        <f t="shared" si="16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60"/>
        <v>0.65246363636363636</v>
      </c>
      <c r="R1308">
        <f t="shared" si="161"/>
        <v>201.60393258426967</v>
      </c>
      <c r="S1308" t="str">
        <f t="shared" si="164"/>
        <v>technology</v>
      </c>
      <c r="T1308" t="str">
        <f t="shared" si="165"/>
        <v>wearables</v>
      </c>
      <c r="U1308" t="str">
        <f t="shared" si="166"/>
        <v>November</v>
      </c>
      <c r="V1308" t="str">
        <f t="shared" si="167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62"/>
        <v>42387.503229166665</v>
      </c>
      <c r="L1309" s="13">
        <f t="shared" si="16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60"/>
        <v>0.11514000000000001</v>
      </c>
      <c r="R1309">
        <f t="shared" si="161"/>
        <v>127.93333333333334</v>
      </c>
      <c r="S1309" t="str">
        <f t="shared" si="164"/>
        <v>technology</v>
      </c>
      <c r="T1309" t="str">
        <f t="shared" si="165"/>
        <v>wearables</v>
      </c>
      <c r="U1309" t="str">
        <f t="shared" si="166"/>
        <v>January</v>
      </c>
      <c r="V1309" t="str">
        <f t="shared" si="167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62"/>
        <v>42611.613564814819</v>
      </c>
      <c r="L1310" s="13">
        <f t="shared" si="16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60"/>
        <v>0.11360000000000001</v>
      </c>
      <c r="R1310">
        <f t="shared" si="161"/>
        <v>29.894736842105264</v>
      </c>
      <c r="S1310" t="str">
        <f t="shared" si="164"/>
        <v>technology</v>
      </c>
      <c r="T1310" t="str">
        <f t="shared" si="165"/>
        <v>wearables</v>
      </c>
      <c r="U1310" t="str">
        <f t="shared" si="166"/>
        <v>August</v>
      </c>
      <c r="V1310" t="str">
        <f t="shared" si="167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62"/>
        <v>42257.882731481484</v>
      </c>
      <c r="L1311" s="13">
        <f t="shared" si="16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60"/>
        <v>1.1199130434782609</v>
      </c>
      <c r="R1311">
        <f t="shared" si="161"/>
        <v>367.97142857142859</v>
      </c>
      <c r="S1311" t="str">
        <f t="shared" si="164"/>
        <v>technology</v>
      </c>
      <c r="T1311" t="str">
        <f t="shared" si="165"/>
        <v>wearables</v>
      </c>
      <c r="U1311" t="str">
        <f t="shared" si="166"/>
        <v>September</v>
      </c>
      <c r="V1311" t="str">
        <f t="shared" si="167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62"/>
        <v>42556.667245370365</v>
      </c>
      <c r="L1312" s="13">
        <f t="shared" si="16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60"/>
        <v>0.155</v>
      </c>
      <c r="R1312">
        <f t="shared" si="161"/>
        <v>129.16666666666666</v>
      </c>
      <c r="S1312" t="str">
        <f t="shared" si="164"/>
        <v>technology</v>
      </c>
      <c r="T1312" t="str">
        <f t="shared" si="165"/>
        <v>wearables</v>
      </c>
      <c r="U1312" t="str">
        <f t="shared" si="166"/>
        <v>July</v>
      </c>
      <c r="V1312" t="str">
        <f t="shared" si="167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62"/>
        <v>42669.802303240736</v>
      </c>
      <c r="L1313" s="13">
        <f t="shared" si="16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60"/>
        <v>0.32028000000000001</v>
      </c>
      <c r="R1313">
        <f t="shared" si="161"/>
        <v>800.7</v>
      </c>
      <c r="S1313" t="str">
        <f t="shared" si="164"/>
        <v>technology</v>
      </c>
      <c r="T1313" t="str">
        <f t="shared" si="165"/>
        <v>wearables</v>
      </c>
      <c r="U1313" t="str">
        <f t="shared" si="166"/>
        <v>October</v>
      </c>
      <c r="V1313" t="str">
        <f t="shared" si="167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62"/>
        <v>42082.702800925923</v>
      </c>
      <c r="L1314" s="13">
        <f t="shared" si="16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60"/>
        <v>6.0869565217391303E-3</v>
      </c>
      <c r="R1314">
        <f t="shared" si="161"/>
        <v>28</v>
      </c>
      <c r="S1314" t="str">
        <f t="shared" si="164"/>
        <v>technology</v>
      </c>
      <c r="T1314" t="str">
        <f t="shared" si="165"/>
        <v>wearables</v>
      </c>
      <c r="U1314" t="str">
        <f t="shared" si="166"/>
        <v>March</v>
      </c>
      <c r="V1314" t="str">
        <f t="shared" si="167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62"/>
        <v>42402.709652777776</v>
      </c>
      <c r="L1315" s="13">
        <f t="shared" si="16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60"/>
        <v>0.31114999999999998</v>
      </c>
      <c r="R1315">
        <f t="shared" si="161"/>
        <v>102.01639344262296</v>
      </c>
      <c r="S1315" t="str">
        <f t="shared" si="164"/>
        <v>technology</v>
      </c>
      <c r="T1315" t="str">
        <f t="shared" si="165"/>
        <v>wearables</v>
      </c>
      <c r="U1315" t="str">
        <f t="shared" si="166"/>
        <v>February</v>
      </c>
      <c r="V1315" t="str">
        <f t="shared" si="167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62"/>
        <v>42604.669675925921</v>
      </c>
      <c r="L1316" s="13">
        <f t="shared" si="16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60"/>
        <v>1.1266666666666666E-2</v>
      </c>
      <c r="R1316">
        <f t="shared" si="161"/>
        <v>184.36363636363637</v>
      </c>
      <c r="S1316" t="str">
        <f t="shared" si="164"/>
        <v>technology</v>
      </c>
      <c r="T1316" t="str">
        <f t="shared" si="165"/>
        <v>wearables</v>
      </c>
      <c r="U1316" t="str">
        <f t="shared" si="166"/>
        <v>August</v>
      </c>
      <c r="V1316" t="str">
        <f t="shared" si="167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62"/>
        <v>42278.498240740737</v>
      </c>
      <c r="L1317" s="13">
        <f t="shared" si="16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60"/>
        <v>0.40404000000000001</v>
      </c>
      <c r="R1317">
        <f t="shared" si="161"/>
        <v>162.91935483870967</v>
      </c>
      <c r="S1317" t="str">
        <f t="shared" si="164"/>
        <v>technology</v>
      </c>
      <c r="T1317" t="str">
        <f t="shared" si="165"/>
        <v>wearables</v>
      </c>
      <c r="U1317" t="str">
        <f t="shared" si="166"/>
        <v>October</v>
      </c>
      <c r="V1317" t="str">
        <f t="shared" si="167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62"/>
        <v>42393.961909722217</v>
      </c>
      <c r="L1318" s="13">
        <f t="shared" si="16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60"/>
        <v>1.3333333333333333E-5</v>
      </c>
      <c r="R1318">
        <f t="shared" si="161"/>
        <v>1</v>
      </c>
      <c r="S1318" t="str">
        <f t="shared" si="164"/>
        <v>technology</v>
      </c>
      <c r="T1318" t="str">
        <f t="shared" si="165"/>
        <v>wearables</v>
      </c>
      <c r="U1318" t="str">
        <f t="shared" si="166"/>
        <v>January</v>
      </c>
      <c r="V1318" t="str">
        <f t="shared" si="167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62"/>
        <v>42520.235486111109</v>
      </c>
      <c r="L1319" s="13">
        <f t="shared" si="16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60"/>
        <v>5.7334999999999997E-2</v>
      </c>
      <c r="R1319">
        <f t="shared" si="161"/>
        <v>603.52631578947364</v>
      </c>
      <c r="S1319" t="str">
        <f t="shared" si="164"/>
        <v>technology</v>
      </c>
      <c r="T1319" t="str">
        <f t="shared" si="165"/>
        <v>wearables</v>
      </c>
      <c r="U1319" t="str">
        <f t="shared" si="166"/>
        <v>May</v>
      </c>
      <c r="V1319" t="str">
        <f t="shared" si="167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62"/>
        <v>41985.043657407412</v>
      </c>
      <c r="L1320" s="13">
        <f t="shared" si="16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60"/>
        <v>0.15325</v>
      </c>
      <c r="R1320">
        <f t="shared" si="161"/>
        <v>45.407407407407405</v>
      </c>
      <c r="S1320" t="str">
        <f t="shared" si="164"/>
        <v>technology</v>
      </c>
      <c r="T1320" t="str">
        <f t="shared" si="165"/>
        <v>wearables</v>
      </c>
      <c r="U1320" t="str">
        <f t="shared" si="166"/>
        <v>December</v>
      </c>
      <c r="V1320" t="str">
        <f t="shared" si="167"/>
        <v>2015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62"/>
        <v>41816.812094907407</v>
      </c>
      <c r="L1321" s="13">
        <f t="shared" si="16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60"/>
        <v>0.15103448275862069</v>
      </c>
      <c r="R1321">
        <f t="shared" si="161"/>
        <v>97.333333333333329</v>
      </c>
      <c r="S1321" t="str">
        <f t="shared" si="164"/>
        <v>technology</v>
      </c>
      <c r="T1321" t="str">
        <f t="shared" si="165"/>
        <v>wearables</v>
      </c>
      <c r="U1321" t="str">
        <f t="shared" si="166"/>
        <v>June</v>
      </c>
      <c r="V1321" t="str">
        <f t="shared" si="167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62"/>
        <v>42705.690347222218</v>
      </c>
      <c r="L1322" s="13">
        <f t="shared" si="16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60"/>
        <v>5.0299999999999997E-3</v>
      </c>
      <c r="R1322">
        <f t="shared" si="161"/>
        <v>167.66666666666666</v>
      </c>
      <c r="S1322" t="str">
        <f t="shared" si="164"/>
        <v>technology</v>
      </c>
      <c r="T1322" t="str">
        <f t="shared" si="165"/>
        <v>wearables</v>
      </c>
      <c r="U1322" t="str">
        <f t="shared" si="166"/>
        <v>December</v>
      </c>
      <c r="V1322" t="str">
        <f t="shared" si="167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62"/>
        <v>42697.74927083333</v>
      </c>
      <c r="L1323" s="13">
        <f t="shared" si="16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60"/>
        <v>1.3028138528138528E-2</v>
      </c>
      <c r="R1323">
        <f t="shared" si="161"/>
        <v>859.85714285714289</v>
      </c>
      <c r="S1323" t="str">
        <f t="shared" si="164"/>
        <v>technology</v>
      </c>
      <c r="T1323" t="str">
        <f t="shared" si="165"/>
        <v>wearables</v>
      </c>
      <c r="U1323" t="str">
        <f t="shared" si="166"/>
        <v>November</v>
      </c>
      <c r="V1323" t="str">
        <f t="shared" si="167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62"/>
        <v>42115.656539351854</v>
      </c>
      <c r="L1324" s="13">
        <f t="shared" si="16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60"/>
        <v>3.0285714285714286E-3</v>
      </c>
      <c r="R1324">
        <f t="shared" si="161"/>
        <v>26.5</v>
      </c>
      <c r="S1324" t="str">
        <f t="shared" si="164"/>
        <v>technology</v>
      </c>
      <c r="T1324" t="str">
        <f t="shared" si="165"/>
        <v>wearables</v>
      </c>
      <c r="U1324" t="str">
        <f t="shared" si="166"/>
        <v>April</v>
      </c>
      <c r="V1324" t="str">
        <f t="shared" si="167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62"/>
        <v>42451.698449074072</v>
      </c>
      <c r="L1325" s="13">
        <f t="shared" si="16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60"/>
        <v>8.8800000000000004E-2</v>
      </c>
      <c r="R1325">
        <f t="shared" si="161"/>
        <v>30.272727272727273</v>
      </c>
      <c r="S1325" t="str">
        <f t="shared" si="164"/>
        <v>technology</v>
      </c>
      <c r="T1325" t="str">
        <f t="shared" si="165"/>
        <v>wearables</v>
      </c>
      <c r="U1325" t="str">
        <f t="shared" si="166"/>
        <v>March</v>
      </c>
      <c r="V1325" t="str">
        <f t="shared" si="167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62"/>
        <v>42626.633703703701</v>
      </c>
      <c r="L1326" s="13">
        <f t="shared" si="16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60"/>
        <v>9.8400000000000001E-2</v>
      </c>
      <c r="R1326">
        <f t="shared" si="161"/>
        <v>54.666666666666664</v>
      </c>
      <c r="S1326" t="str">
        <f t="shared" si="164"/>
        <v>technology</v>
      </c>
      <c r="T1326" t="str">
        <f t="shared" si="165"/>
        <v>wearables</v>
      </c>
      <c r="U1326" t="str">
        <f t="shared" si="166"/>
        <v>September</v>
      </c>
      <c r="V1326" t="str">
        <f t="shared" si="167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62"/>
        <v>42704.086053240739</v>
      </c>
      <c r="L1327" s="13">
        <f t="shared" si="16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60"/>
        <v>2.4299999999999999E-2</v>
      </c>
      <c r="R1327">
        <f t="shared" si="161"/>
        <v>60.75</v>
      </c>
      <c r="S1327" t="str">
        <f t="shared" si="164"/>
        <v>technology</v>
      </c>
      <c r="T1327" t="str">
        <f t="shared" si="165"/>
        <v>wearables</v>
      </c>
      <c r="U1327" t="str">
        <f t="shared" si="166"/>
        <v>November</v>
      </c>
      <c r="V1327" t="str">
        <f t="shared" si="167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62"/>
        <v>41974.791990740734</v>
      </c>
      <c r="L1328" s="13">
        <f t="shared" si="16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60"/>
        <v>1.1299999999999999E-2</v>
      </c>
      <c r="R1328">
        <f t="shared" si="161"/>
        <v>102.72727272727273</v>
      </c>
      <c r="S1328" t="str">
        <f t="shared" si="164"/>
        <v>technology</v>
      </c>
      <c r="T1328" t="str">
        <f t="shared" si="165"/>
        <v>wearables</v>
      </c>
      <c r="U1328" t="str">
        <f t="shared" si="166"/>
        <v>December</v>
      </c>
      <c r="V1328" t="str">
        <f t="shared" si="167"/>
        <v>2015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62"/>
        <v>42123.678645833337</v>
      </c>
      <c r="L1329" s="13">
        <f t="shared" si="16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60"/>
        <v>3.5520833333333335E-2</v>
      </c>
      <c r="R1329">
        <f t="shared" si="161"/>
        <v>41.585365853658537</v>
      </c>
      <c r="S1329" t="str">
        <f t="shared" si="164"/>
        <v>technology</v>
      </c>
      <c r="T1329" t="str">
        <f t="shared" si="165"/>
        <v>wearables</v>
      </c>
      <c r="U1329" t="str">
        <f t="shared" si="166"/>
        <v>April</v>
      </c>
      <c r="V1329" t="str">
        <f t="shared" si="167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62"/>
        <v>42612.642754629633</v>
      </c>
      <c r="L1330" s="13">
        <f t="shared" si="16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60"/>
        <v>2.3306666666666667E-2</v>
      </c>
      <c r="R1330">
        <f t="shared" si="161"/>
        <v>116.53333333333333</v>
      </c>
      <c r="S1330" t="str">
        <f t="shared" si="164"/>
        <v>technology</v>
      </c>
      <c r="T1330" t="str">
        <f t="shared" si="165"/>
        <v>wearables</v>
      </c>
      <c r="U1330" t="str">
        <f t="shared" si="166"/>
        <v>August</v>
      </c>
      <c r="V1330" t="str">
        <f t="shared" si="167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62"/>
        <v>41935.221585648149</v>
      </c>
      <c r="L1331" s="13">
        <f t="shared" si="16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60"/>
        <v>8.1600000000000006E-3</v>
      </c>
      <c r="R1331">
        <f t="shared" si="161"/>
        <v>45.333333333333336</v>
      </c>
      <c r="S1331" t="str">
        <f t="shared" si="164"/>
        <v>technology</v>
      </c>
      <c r="T1331" t="str">
        <f t="shared" si="165"/>
        <v>wearables</v>
      </c>
      <c r="U1331" t="str">
        <f t="shared" si="166"/>
        <v>October</v>
      </c>
      <c r="V1331" t="str">
        <f t="shared" si="167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62"/>
        <v>42522.276724537034</v>
      </c>
      <c r="L1332" s="13">
        <f t="shared" si="16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60"/>
        <v>0.22494285714285714</v>
      </c>
      <c r="R1332">
        <f t="shared" si="161"/>
        <v>157.46</v>
      </c>
      <c r="S1332" t="str">
        <f t="shared" si="164"/>
        <v>technology</v>
      </c>
      <c r="T1332" t="str">
        <f t="shared" si="165"/>
        <v>wearables</v>
      </c>
      <c r="U1332" t="str">
        <f t="shared" si="166"/>
        <v>June</v>
      </c>
      <c r="V1332" t="str">
        <f t="shared" si="167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62"/>
        <v>42569.50409722222</v>
      </c>
      <c r="L1333" s="13">
        <f t="shared" si="16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60"/>
        <v>1.3668E-2</v>
      </c>
      <c r="R1333">
        <f t="shared" si="161"/>
        <v>100.5</v>
      </c>
      <c r="S1333" t="str">
        <f t="shared" si="164"/>
        <v>technology</v>
      </c>
      <c r="T1333" t="str">
        <f t="shared" si="165"/>
        <v>wearables</v>
      </c>
      <c r="U1333" t="str">
        <f t="shared" si="166"/>
        <v>July</v>
      </c>
      <c r="V1333" t="str">
        <f t="shared" si="167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62"/>
        <v>42732.060277777782</v>
      </c>
      <c r="L1334" s="13">
        <f t="shared" si="16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60"/>
        <v>0</v>
      </c>
      <c r="R1334" t="e">
        <f t="shared" si="161"/>
        <v>#DIV/0!</v>
      </c>
      <c r="S1334" t="str">
        <f t="shared" si="164"/>
        <v>technology</v>
      </c>
      <c r="T1334" t="str">
        <f t="shared" si="165"/>
        <v>wearables</v>
      </c>
      <c r="U1334" t="str">
        <f t="shared" si="166"/>
        <v>December</v>
      </c>
      <c r="V1334" t="str">
        <f t="shared" si="167"/>
        <v>2017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62"/>
        <v>41806.106770833336</v>
      </c>
      <c r="L1335" s="13">
        <f t="shared" si="16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60"/>
        <v>0</v>
      </c>
      <c r="R1335" t="e">
        <f t="shared" si="161"/>
        <v>#DIV/0!</v>
      </c>
      <c r="S1335" t="str">
        <f t="shared" si="164"/>
        <v>technology</v>
      </c>
      <c r="T1335" t="str">
        <f t="shared" si="165"/>
        <v>wearables</v>
      </c>
      <c r="U1335" t="str">
        <f t="shared" si="166"/>
        <v>June</v>
      </c>
      <c r="V1335" t="str">
        <f t="shared" si="167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62"/>
        <v>42410.774155092593</v>
      </c>
      <c r="L1336" s="13">
        <f t="shared" si="16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60"/>
        <v>0.10754135338345865</v>
      </c>
      <c r="R1336">
        <f t="shared" si="161"/>
        <v>51.822463768115945</v>
      </c>
      <c r="S1336" t="str">
        <f t="shared" si="164"/>
        <v>technology</v>
      </c>
      <c r="T1336" t="str">
        <f t="shared" si="165"/>
        <v>wearables</v>
      </c>
      <c r="U1336" t="str">
        <f t="shared" si="166"/>
        <v>February</v>
      </c>
      <c r="V1336" t="str">
        <f t="shared" si="167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62"/>
        <v>42313.936365740738</v>
      </c>
      <c r="L1337" s="13">
        <f t="shared" si="16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60"/>
        <v>0.1976</v>
      </c>
      <c r="R1337">
        <f t="shared" si="161"/>
        <v>308.75</v>
      </c>
      <c r="S1337" t="str">
        <f t="shared" si="164"/>
        <v>technology</v>
      </c>
      <c r="T1337" t="str">
        <f t="shared" si="165"/>
        <v>wearables</v>
      </c>
      <c r="U1337" t="str">
        <f t="shared" si="166"/>
        <v>November</v>
      </c>
      <c r="V1337" t="str">
        <f t="shared" si="167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62"/>
        <v>41955.863750000004</v>
      </c>
      <c r="L1338" s="13">
        <f t="shared" si="16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60"/>
        <v>0.84946999999999995</v>
      </c>
      <c r="R1338">
        <f t="shared" si="161"/>
        <v>379.22767857142856</v>
      </c>
      <c r="S1338" t="str">
        <f t="shared" si="164"/>
        <v>technology</v>
      </c>
      <c r="T1338" t="str">
        <f t="shared" si="165"/>
        <v>wearables</v>
      </c>
      <c r="U1338" t="str">
        <f t="shared" si="166"/>
        <v>November</v>
      </c>
      <c r="V1338" t="str">
        <f t="shared" si="167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62"/>
        <v>42767.577303240745</v>
      </c>
      <c r="L1339" s="13">
        <f t="shared" si="16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60"/>
        <v>0.49381999999999998</v>
      </c>
      <c r="R1339">
        <f t="shared" si="161"/>
        <v>176.36428571428573</v>
      </c>
      <c r="S1339" t="str">
        <f t="shared" si="164"/>
        <v>technology</v>
      </c>
      <c r="T1339" t="str">
        <f t="shared" si="165"/>
        <v>wearables</v>
      </c>
      <c r="U1339" t="str">
        <f t="shared" si="166"/>
        <v>February</v>
      </c>
      <c r="V1339" t="str">
        <f t="shared" si="167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62"/>
        <v>42188.803622685184</v>
      </c>
      <c r="L1340" s="13">
        <f t="shared" si="16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60"/>
        <v>3.3033333333333331E-2</v>
      </c>
      <c r="R1340">
        <f t="shared" si="161"/>
        <v>66.066666666666663</v>
      </c>
      <c r="S1340" t="str">
        <f t="shared" si="164"/>
        <v>technology</v>
      </c>
      <c r="T1340" t="str">
        <f t="shared" si="165"/>
        <v>wearables</v>
      </c>
      <c r="U1340" t="str">
        <f t="shared" si="166"/>
        <v>July</v>
      </c>
      <c r="V1340" t="str">
        <f t="shared" si="167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62"/>
        <v>41936.647164351853</v>
      </c>
      <c r="L1341" s="13">
        <f t="shared" si="16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60"/>
        <v>6.6339999999999996E-2</v>
      </c>
      <c r="R1341">
        <f t="shared" si="161"/>
        <v>89.648648648648646</v>
      </c>
      <c r="S1341" t="str">
        <f t="shared" si="164"/>
        <v>technology</v>
      </c>
      <c r="T1341" t="str">
        <f t="shared" si="165"/>
        <v>wearables</v>
      </c>
      <c r="U1341" t="str">
        <f t="shared" si="166"/>
        <v>October</v>
      </c>
      <c r="V1341" t="str">
        <f t="shared" si="167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62"/>
        <v>41836.595520833333</v>
      </c>
      <c r="L1342" s="13">
        <f t="shared" si="16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60"/>
        <v>0</v>
      </c>
      <c r="R1342" t="e">
        <f t="shared" si="161"/>
        <v>#DIV/0!</v>
      </c>
      <c r="S1342" t="str">
        <f t="shared" si="164"/>
        <v>technology</v>
      </c>
      <c r="T1342" t="str">
        <f t="shared" si="165"/>
        <v>wearables</v>
      </c>
      <c r="U1342" t="str">
        <f t="shared" si="166"/>
        <v>July</v>
      </c>
      <c r="V1342" t="str">
        <f t="shared" si="167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62"/>
        <v>42612.624039351853</v>
      </c>
      <c r="L1343" s="13">
        <f t="shared" si="16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60"/>
        <v>0.7036</v>
      </c>
      <c r="R1343">
        <f t="shared" si="161"/>
        <v>382.39130434782606</v>
      </c>
      <c r="S1343" t="str">
        <f t="shared" si="164"/>
        <v>technology</v>
      </c>
      <c r="T1343" t="str">
        <f t="shared" si="165"/>
        <v>wearables</v>
      </c>
      <c r="U1343" t="str">
        <f t="shared" si="166"/>
        <v>August</v>
      </c>
      <c r="V1343" t="str">
        <f t="shared" si="167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62"/>
        <v>42172.816423611104</v>
      </c>
      <c r="L1344" s="13">
        <f t="shared" si="16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60"/>
        <v>2E-3</v>
      </c>
      <c r="R1344">
        <f t="shared" si="161"/>
        <v>100</v>
      </c>
      <c r="S1344" t="str">
        <f t="shared" si="164"/>
        <v>technology</v>
      </c>
      <c r="T1344" t="str">
        <f t="shared" si="165"/>
        <v>wearables</v>
      </c>
      <c r="U1344" t="str">
        <f t="shared" si="166"/>
        <v>June</v>
      </c>
      <c r="V1344" t="str">
        <f t="shared" si="167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62"/>
        <v>42542.526423611111</v>
      </c>
      <c r="L1345" s="13">
        <f t="shared" si="16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60"/>
        <v>1.02298</v>
      </c>
      <c r="R1345">
        <f t="shared" si="161"/>
        <v>158.35603715170279</v>
      </c>
      <c r="S1345" t="str">
        <f t="shared" si="164"/>
        <v>technology</v>
      </c>
      <c r="T1345" t="str">
        <f t="shared" si="165"/>
        <v>wearables</v>
      </c>
      <c r="U1345" t="str">
        <f t="shared" si="166"/>
        <v>June</v>
      </c>
      <c r="V1345" t="str">
        <f t="shared" si="167"/>
        <v>2016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62"/>
        <v>42522.789803240739</v>
      </c>
      <c r="L1346" s="13">
        <f t="shared" si="16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168">E1346/D1346</f>
        <v>3.7773333333333334</v>
      </c>
      <c r="R1346">
        <f t="shared" ref="R1346:R1409" si="169">E1346/N1346</f>
        <v>40.762589928057551</v>
      </c>
      <c r="S1346" t="str">
        <f t="shared" si="164"/>
        <v>publishing</v>
      </c>
      <c r="T1346" t="str">
        <f t="shared" si="165"/>
        <v>nonfiction</v>
      </c>
      <c r="U1346" t="str">
        <f t="shared" si="166"/>
        <v>June</v>
      </c>
      <c r="V1346" t="str">
        <f t="shared" si="167"/>
        <v>2016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70">(((J1347/60)/60)/24)+DATE(1970,1,1)</f>
        <v>41799.814340277779</v>
      </c>
      <c r="L1347" s="13">
        <f t="shared" ref="L1347:L1410" si="171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168"/>
        <v>1.25</v>
      </c>
      <c r="R1347">
        <f t="shared" si="169"/>
        <v>53.571428571428569</v>
      </c>
      <c r="S1347" t="str">
        <f t="shared" ref="S1347:S1410" si="172">LEFT(P1347,FIND("/",P1347)-1)</f>
        <v>publishing</v>
      </c>
      <c r="T1347" t="str">
        <f t="shared" ref="T1347:T1410" si="173">RIGHT(P1347,LEN(P1347)-FIND("/",P1347))</f>
        <v>nonfiction</v>
      </c>
      <c r="U1347" t="str">
        <f t="shared" ref="U1347:U1410" si="174">TEXT(K1347,"mmmm")</f>
        <v>June</v>
      </c>
      <c r="V1347" t="str">
        <f t="shared" ref="V1347:V1410" si="175">TEXT(L1347,"YYYY")</f>
        <v>2014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70"/>
        <v>41422.075821759259</v>
      </c>
      <c r="L1348" s="13">
        <f t="shared" si="171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68"/>
        <v>1.473265306122449</v>
      </c>
      <c r="R1348">
        <f t="shared" si="169"/>
        <v>48.449664429530202</v>
      </c>
      <c r="S1348" t="str">
        <f t="shared" si="172"/>
        <v>publishing</v>
      </c>
      <c r="T1348" t="str">
        <f t="shared" si="173"/>
        <v>nonfiction</v>
      </c>
      <c r="U1348" t="str">
        <f t="shared" si="174"/>
        <v>May</v>
      </c>
      <c r="V1348" t="str">
        <f t="shared" si="175"/>
        <v>2013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70"/>
        <v>42040.638020833328</v>
      </c>
      <c r="L1349" s="13">
        <f t="shared" si="171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68"/>
        <v>1.022</v>
      </c>
      <c r="R1349">
        <f t="shared" si="169"/>
        <v>82.41935483870968</v>
      </c>
      <c r="S1349" t="str">
        <f t="shared" si="172"/>
        <v>publishing</v>
      </c>
      <c r="T1349" t="str">
        <f t="shared" si="173"/>
        <v>nonfiction</v>
      </c>
      <c r="U1349" t="str">
        <f t="shared" si="174"/>
        <v>February</v>
      </c>
      <c r="V1349" t="str">
        <f t="shared" si="175"/>
        <v>2015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70"/>
        <v>41963.506168981476</v>
      </c>
      <c r="L1350" s="13">
        <f t="shared" si="171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68"/>
        <v>1.018723404255319</v>
      </c>
      <c r="R1350">
        <f t="shared" si="169"/>
        <v>230.19230769230768</v>
      </c>
      <c r="S1350" t="str">
        <f t="shared" si="172"/>
        <v>publishing</v>
      </c>
      <c r="T1350" t="str">
        <f t="shared" si="173"/>
        <v>nonfiction</v>
      </c>
      <c r="U1350" t="str">
        <f t="shared" si="174"/>
        <v>November</v>
      </c>
      <c r="V1350" t="str">
        <f t="shared" si="175"/>
        <v>2014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70"/>
        <v>42317.33258101852</v>
      </c>
      <c r="L1351" s="13">
        <f t="shared" si="171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68"/>
        <v>2.0419999999999998</v>
      </c>
      <c r="R1351">
        <f t="shared" si="169"/>
        <v>59.360465116279073</v>
      </c>
      <c r="S1351" t="str">
        <f t="shared" si="172"/>
        <v>publishing</v>
      </c>
      <c r="T1351" t="str">
        <f t="shared" si="173"/>
        <v>nonfiction</v>
      </c>
      <c r="U1351" t="str">
        <f t="shared" si="174"/>
        <v>November</v>
      </c>
      <c r="V1351" t="str">
        <f t="shared" si="175"/>
        <v>2015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70"/>
        <v>42334.013124999998</v>
      </c>
      <c r="L1352" s="13">
        <f t="shared" si="171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68"/>
        <v>1.0405</v>
      </c>
      <c r="R1352">
        <f t="shared" si="169"/>
        <v>66.698717948717942</v>
      </c>
      <c r="S1352" t="str">
        <f t="shared" si="172"/>
        <v>publishing</v>
      </c>
      <c r="T1352" t="str">
        <f t="shared" si="173"/>
        <v>nonfiction</v>
      </c>
      <c r="U1352" t="str">
        <f t="shared" si="174"/>
        <v>November</v>
      </c>
      <c r="V1352" t="str">
        <f t="shared" si="175"/>
        <v>2015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70"/>
        <v>42382.74009259259</v>
      </c>
      <c r="L1353" s="13">
        <f t="shared" si="171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68"/>
        <v>1.0126500000000001</v>
      </c>
      <c r="R1353">
        <f t="shared" si="169"/>
        <v>168.77500000000001</v>
      </c>
      <c r="S1353" t="str">
        <f t="shared" si="172"/>
        <v>publishing</v>
      </c>
      <c r="T1353" t="str">
        <f t="shared" si="173"/>
        <v>nonfiction</v>
      </c>
      <c r="U1353" t="str">
        <f t="shared" si="174"/>
        <v>January</v>
      </c>
      <c r="V1353" t="str">
        <f t="shared" si="175"/>
        <v>2016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70"/>
        <v>42200.578310185185</v>
      </c>
      <c r="L1354" s="13">
        <f t="shared" si="171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68"/>
        <v>1.3613999999999999</v>
      </c>
      <c r="R1354">
        <f t="shared" si="169"/>
        <v>59.973568281938327</v>
      </c>
      <c r="S1354" t="str">
        <f t="shared" si="172"/>
        <v>publishing</v>
      </c>
      <c r="T1354" t="str">
        <f t="shared" si="173"/>
        <v>nonfiction</v>
      </c>
      <c r="U1354" t="str">
        <f t="shared" si="174"/>
        <v>July</v>
      </c>
      <c r="V1354" t="str">
        <f t="shared" si="175"/>
        <v>2015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70"/>
        <v>41309.11791666667</v>
      </c>
      <c r="L1355" s="13">
        <f t="shared" si="171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68"/>
        <v>1.3360000000000001</v>
      </c>
      <c r="R1355">
        <f t="shared" si="169"/>
        <v>31.80952380952381</v>
      </c>
      <c r="S1355" t="str">
        <f t="shared" si="172"/>
        <v>publishing</v>
      </c>
      <c r="T1355" t="str">
        <f t="shared" si="173"/>
        <v>nonfiction</v>
      </c>
      <c r="U1355" t="str">
        <f t="shared" si="174"/>
        <v>February</v>
      </c>
      <c r="V1355" t="str">
        <f t="shared" si="175"/>
        <v>2013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70"/>
        <v>42502.807627314818</v>
      </c>
      <c r="L1356" s="13">
        <f t="shared" si="171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68"/>
        <v>1.3025</v>
      </c>
      <c r="R1356">
        <f t="shared" si="169"/>
        <v>24.421875</v>
      </c>
      <c r="S1356" t="str">
        <f t="shared" si="172"/>
        <v>publishing</v>
      </c>
      <c r="T1356" t="str">
        <f t="shared" si="173"/>
        <v>nonfiction</v>
      </c>
      <c r="U1356" t="str">
        <f t="shared" si="174"/>
        <v>May</v>
      </c>
      <c r="V1356" t="str">
        <f t="shared" si="175"/>
        <v>2016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70"/>
        <v>41213.254687499997</v>
      </c>
      <c r="L1357" s="13">
        <f t="shared" si="171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68"/>
        <v>1.2267999999999999</v>
      </c>
      <c r="R1357">
        <f t="shared" si="169"/>
        <v>25.347107438016529</v>
      </c>
      <c r="S1357" t="str">
        <f t="shared" si="172"/>
        <v>publishing</v>
      </c>
      <c r="T1357" t="str">
        <f t="shared" si="173"/>
        <v>nonfiction</v>
      </c>
      <c r="U1357" t="str">
        <f t="shared" si="174"/>
        <v>October</v>
      </c>
      <c r="V1357" t="str">
        <f t="shared" si="175"/>
        <v>2012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70"/>
        <v>41430.038888888892</v>
      </c>
      <c r="L1358" s="13">
        <f t="shared" si="171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68"/>
        <v>1.8281058823529412</v>
      </c>
      <c r="R1358">
        <f t="shared" si="169"/>
        <v>71.443218390804603</v>
      </c>
      <c r="S1358" t="str">
        <f t="shared" si="172"/>
        <v>publishing</v>
      </c>
      <c r="T1358" t="str">
        <f t="shared" si="173"/>
        <v>nonfiction</v>
      </c>
      <c r="U1358" t="str">
        <f t="shared" si="174"/>
        <v>June</v>
      </c>
      <c r="V1358" t="str">
        <f t="shared" si="175"/>
        <v>2013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70"/>
        <v>41304.962233796294</v>
      </c>
      <c r="L1359" s="13">
        <f t="shared" si="171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68"/>
        <v>1.2529999999999999</v>
      </c>
      <c r="R1359">
        <f t="shared" si="169"/>
        <v>38.553846153846152</v>
      </c>
      <c r="S1359" t="str">
        <f t="shared" si="172"/>
        <v>publishing</v>
      </c>
      <c r="T1359" t="str">
        <f t="shared" si="173"/>
        <v>nonfiction</v>
      </c>
      <c r="U1359" t="str">
        <f t="shared" si="174"/>
        <v>January</v>
      </c>
      <c r="V1359" t="str">
        <f t="shared" si="175"/>
        <v>2013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70"/>
        <v>40689.570868055554</v>
      </c>
      <c r="L1360" s="13">
        <f t="shared" si="171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68"/>
        <v>1.1166666666666667</v>
      </c>
      <c r="R1360">
        <f t="shared" si="169"/>
        <v>68.367346938775512</v>
      </c>
      <c r="S1360" t="str">
        <f t="shared" si="172"/>
        <v>publishing</v>
      </c>
      <c r="T1360" t="str">
        <f t="shared" si="173"/>
        <v>nonfiction</v>
      </c>
      <c r="U1360" t="str">
        <f t="shared" si="174"/>
        <v>May</v>
      </c>
      <c r="V1360" t="str">
        <f t="shared" si="175"/>
        <v>2011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70"/>
        <v>40668.814699074072</v>
      </c>
      <c r="L1361" s="13">
        <f t="shared" si="171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68"/>
        <v>1.1575757575757575</v>
      </c>
      <c r="R1361">
        <f t="shared" si="169"/>
        <v>40.210526315789473</v>
      </c>
      <c r="S1361" t="str">
        <f t="shared" si="172"/>
        <v>publishing</v>
      </c>
      <c r="T1361" t="str">
        <f t="shared" si="173"/>
        <v>nonfiction</v>
      </c>
      <c r="U1361" t="str">
        <f t="shared" si="174"/>
        <v>May</v>
      </c>
      <c r="V1361" t="str">
        <f t="shared" si="175"/>
        <v>2011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70"/>
        <v>41095.900694444441</v>
      </c>
      <c r="L1362" s="13">
        <f t="shared" si="171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68"/>
        <v>1.732</v>
      </c>
      <c r="R1362">
        <f t="shared" si="169"/>
        <v>32.074074074074076</v>
      </c>
      <c r="S1362" t="str">
        <f t="shared" si="172"/>
        <v>publishing</v>
      </c>
      <c r="T1362" t="str">
        <f t="shared" si="173"/>
        <v>nonfiction</v>
      </c>
      <c r="U1362" t="str">
        <f t="shared" si="174"/>
        <v>July</v>
      </c>
      <c r="V1362" t="str">
        <f t="shared" si="175"/>
        <v>2012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70"/>
        <v>41781.717268518521</v>
      </c>
      <c r="L1363" s="13">
        <f t="shared" si="171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68"/>
        <v>1.2598333333333334</v>
      </c>
      <c r="R1363">
        <f t="shared" si="169"/>
        <v>28.632575757575758</v>
      </c>
      <c r="S1363" t="str">
        <f t="shared" si="172"/>
        <v>publishing</v>
      </c>
      <c r="T1363" t="str">
        <f t="shared" si="173"/>
        <v>nonfiction</v>
      </c>
      <c r="U1363" t="str">
        <f t="shared" si="174"/>
        <v>May</v>
      </c>
      <c r="V1363" t="str">
        <f t="shared" si="175"/>
        <v>2014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70"/>
        <v>41464.934386574074</v>
      </c>
      <c r="L1364" s="13">
        <f t="shared" si="171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68"/>
        <v>1.091</v>
      </c>
      <c r="R1364">
        <f t="shared" si="169"/>
        <v>43.64</v>
      </c>
      <c r="S1364" t="str">
        <f t="shared" si="172"/>
        <v>publishing</v>
      </c>
      <c r="T1364" t="str">
        <f t="shared" si="173"/>
        <v>nonfiction</v>
      </c>
      <c r="U1364" t="str">
        <f t="shared" si="174"/>
        <v>July</v>
      </c>
      <c r="V1364" t="str">
        <f t="shared" si="175"/>
        <v>2013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70"/>
        <v>42396.8440625</v>
      </c>
      <c r="L1365" s="13">
        <f t="shared" si="171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68"/>
        <v>1</v>
      </c>
      <c r="R1365">
        <f t="shared" si="169"/>
        <v>40</v>
      </c>
      <c r="S1365" t="str">
        <f t="shared" si="172"/>
        <v>publishing</v>
      </c>
      <c r="T1365" t="str">
        <f t="shared" si="173"/>
        <v>nonfiction</v>
      </c>
      <c r="U1365" t="str">
        <f t="shared" si="174"/>
        <v>January</v>
      </c>
      <c r="V1365" t="str">
        <f t="shared" si="175"/>
        <v>2016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70"/>
        <v>41951.695671296293</v>
      </c>
      <c r="L1366" s="13">
        <f t="shared" si="171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68"/>
        <v>1.1864285714285714</v>
      </c>
      <c r="R1366">
        <f t="shared" si="169"/>
        <v>346.04166666666669</v>
      </c>
      <c r="S1366" t="str">
        <f t="shared" si="172"/>
        <v>music</v>
      </c>
      <c r="T1366" t="str">
        <f t="shared" si="173"/>
        <v>rock</v>
      </c>
      <c r="U1366" t="str">
        <f t="shared" si="174"/>
        <v>November</v>
      </c>
      <c r="V1366" t="str">
        <f t="shared" si="175"/>
        <v>2015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70"/>
        <v>42049.733240740738</v>
      </c>
      <c r="L1367" s="13">
        <f t="shared" si="171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68"/>
        <v>1.0026666666666666</v>
      </c>
      <c r="R1367">
        <f t="shared" si="169"/>
        <v>81.739130434782609</v>
      </c>
      <c r="S1367" t="str">
        <f t="shared" si="172"/>
        <v>music</v>
      </c>
      <c r="T1367" t="str">
        <f t="shared" si="173"/>
        <v>rock</v>
      </c>
      <c r="U1367" t="str">
        <f t="shared" si="174"/>
        <v>February</v>
      </c>
      <c r="V1367" t="str">
        <f t="shared" si="175"/>
        <v>2015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70"/>
        <v>41924.996099537035</v>
      </c>
      <c r="L1368" s="13">
        <f t="shared" si="171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68"/>
        <v>1.2648920000000001</v>
      </c>
      <c r="R1368">
        <f t="shared" si="169"/>
        <v>64.535306122448986</v>
      </c>
      <c r="S1368" t="str">
        <f t="shared" si="172"/>
        <v>music</v>
      </c>
      <c r="T1368" t="str">
        <f t="shared" si="173"/>
        <v>rock</v>
      </c>
      <c r="U1368" t="str">
        <f t="shared" si="174"/>
        <v>October</v>
      </c>
      <c r="V1368" t="str">
        <f t="shared" si="175"/>
        <v>2014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70"/>
        <v>42292.002893518518</v>
      </c>
      <c r="L1369" s="13">
        <f t="shared" si="171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68"/>
        <v>1.1426000000000001</v>
      </c>
      <c r="R1369">
        <f t="shared" si="169"/>
        <v>63.477777777777774</v>
      </c>
      <c r="S1369" t="str">
        <f t="shared" si="172"/>
        <v>music</v>
      </c>
      <c r="T1369" t="str">
        <f t="shared" si="173"/>
        <v>rock</v>
      </c>
      <c r="U1369" t="str">
        <f t="shared" si="174"/>
        <v>October</v>
      </c>
      <c r="V1369" t="str">
        <f t="shared" si="175"/>
        <v>2015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70"/>
        <v>42146.190902777773</v>
      </c>
      <c r="L1370" s="13">
        <f t="shared" si="171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68"/>
        <v>1.107</v>
      </c>
      <c r="R1370">
        <f t="shared" si="169"/>
        <v>63.620689655172413</v>
      </c>
      <c r="S1370" t="str">
        <f t="shared" si="172"/>
        <v>music</v>
      </c>
      <c r="T1370" t="str">
        <f t="shared" si="173"/>
        <v>rock</v>
      </c>
      <c r="U1370" t="str">
        <f t="shared" si="174"/>
        <v>May</v>
      </c>
      <c r="V1370" t="str">
        <f t="shared" si="175"/>
        <v>2015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70"/>
        <v>41710.594282407408</v>
      </c>
      <c r="L1371" s="13">
        <f t="shared" si="171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68"/>
        <v>1.0534805315203954</v>
      </c>
      <c r="R1371">
        <f t="shared" si="169"/>
        <v>83.967068965517228</v>
      </c>
      <c r="S1371" t="str">
        <f t="shared" si="172"/>
        <v>music</v>
      </c>
      <c r="T1371" t="str">
        <f t="shared" si="173"/>
        <v>rock</v>
      </c>
      <c r="U1371" t="str">
        <f t="shared" si="174"/>
        <v>March</v>
      </c>
      <c r="V1371" t="str">
        <f t="shared" si="175"/>
        <v>2014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70"/>
        <v>41548.00335648148</v>
      </c>
      <c r="L1372" s="13">
        <f t="shared" si="171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68"/>
        <v>1.0366666666666666</v>
      </c>
      <c r="R1372">
        <f t="shared" si="169"/>
        <v>77.75</v>
      </c>
      <c r="S1372" t="str">
        <f t="shared" si="172"/>
        <v>music</v>
      </c>
      <c r="T1372" t="str">
        <f t="shared" si="173"/>
        <v>rock</v>
      </c>
      <c r="U1372" t="str">
        <f t="shared" si="174"/>
        <v>October</v>
      </c>
      <c r="V1372" t="str">
        <f t="shared" si="175"/>
        <v>2013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70"/>
        <v>42101.758587962962</v>
      </c>
      <c r="L1373" s="13">
        <f t="shared" si="171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68"/>
        <v>1.0708672667523933</v>
      </c>
      <c r="R1373">
        <f t="shared" si="169"/>
        <v>107.07142857142857</v>
      </c>
      <c r="S1373" t="str">
        <f t="shared" si="172"/>
        <v>music</v>
      </c>
      <c r="T1373" t="str">
        <f t="shared" si="173"/>
        <v>rock</v>
      </c>
      <c r="U1373" t="str">
        <f t="shared" si="174"/>
        <v>April</v>
      </c>
      <c r="V1373" t="str">
        <f t="shared" si="175"/>
        <v>2015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70"/>
        <v>41072.739953703705</v>
      </c>
      <c r="L1374" s="13">
        <f t="shared" si="171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68"/>
        <v>1.24</v>
      </c>
      <c r="R1374">
        <f t="shared" si="169"/>
        <v>38.75</v>
      </c>
      <c r="S1374" t="str">
        <f t="shared" si="172"/>
        <v>music</v>
      </c>
      <c r="T1374" t="str">
        <f t="shared" si="173"/>
        <v>rock</v>
      </c>
      <c r="U1374" t="str">
        <f t="shared" si="174"/>
        <v>June</v>
      </c>
      <c r="V1374" t="str">
        <f t="shared" si="175"/>
        <v>2012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70"/>
        <v>42704.95177083333</v>
      </c>
      <c r="L1375" s="13">
        <f t="shared" si="171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68"/>
        <v>1.0501</v>
      </c>
      <c r="R1375">
        <f t="shared" si="169"/>
        <v>201.94230769230768</v>
      </c>
      <c r="S1375" t="str">
        <f t="shared" si="172"/>
        <v>music</v>
      </c>
      <c r="T1375" t="str">
        <f t="shared" si="173"/>
        <v>rock</v>
      </c>
      <c r="U1375" t="str">
        <f t="shared" si="174"/>
        <v>November</v>
      </c>
      <c r="V1375" t="str">
        <f t="shared" si="175"/>
        <v>2016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70"/>
        <v>42424.161898148144</v>
      </c>
      <c r="L1376" s="13">
        <f t="shared" si="171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68"/>
        <v>1.8946666666666667</v>
      </c>
      <c r="R1376">
        <f t="shared" si="169"/>
        <v>43.060606060606062</v>
      </c>
      <c r="S1376" t="str">
        <f t="shared" si="172"/>
        <v>music</v>
      </c>
      <c r="T1376" t="str">
        <f t="shared" si="173"/>
        <v>rock</v>
      </c>
      <c r="U1376" t="str">
        <f t="shared" si="174"/>
        <v>February</v>
      </c>
      <c r="V1376" t="str">
        <f t="shared" si="175"/>
        <v>2016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70"/>
        <v>42720.066192129627</v>
      </c>
      <c r="L1377" s="13">
        <f t="shared" si="171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68"/>
        <v>1.7132499999999999</v>
      </c>
      <c r="R1377">
        <f t="shared" si="169"/>
        <v>62.871559633027523</v>
      </c>
      <c r="S1377" t="str">
        <f t="shared" si="172"/>
        <v>music</v>
      </c>
      <c r="T1377" t="str">
        <f t="shared" si="173"/>
        <v>rock</v>
      </c>
      <c r="U1377" t="str">
        <f t="shared" si="174"/>
        <v>December</v>
      </c>
      <c r="V1377" t="str">
        <f t="shared" si="175"/>
        <v>2017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70"/>
        <v>42677.669050925921</v>
      </c>
      <c r="L1378" s="13">
        <f t="shared" si="171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68"/>
        <v>2.5248648648648651</v>
      </c>
      <c r="R1378">
        <f t="shared" si="169"/>
        <v>55.607142857142854</v>
      </c>
      <c r="S1378" t="str">
        <f t="shared" si="172"/>
        <v>music</v>
      </c>
      <c r="T1378" t="str">
        <f t="shared" si="173"/>
        <v>rock</v>
      </c>
      <c r="U1378" t="str">
        <f t="shared" si="174"/>
        <v>November</v>
      </c>
      <c r="V1378" t="str">
        <f t="shared" si="175"/>
        <v>2016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70"/>
        <v>42747.219560185185</v>
      </c>
      <c r="L1379" s="13">
        <f t="shared" si="171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68"/>
        <v>1.1615384615384616</v>
      </c>
      <c r="R1379">
        <f t="shared" si="169"/>
        <v>48.70967741935484</v>
      </c>
      <c r="S1379" t="str">
        <f t="shared" si="172"/>
        <v>music</v>
      </c>
      <c r="T1379" t="str">
        <f t="shared" si="173"/>
        <v>rock</v>
      </c>
      <c r="U1379" t="str">
        <f t="shared" si="174"/>
        <v>January</v>
      </c>
      <c r="V1379" t="str">
        <f t="shared" si="175"/>
        <v>2017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70"/>
        <v>42568.759374999994</v>
      </c>
      <c r="L1380" s="13">
        <f t="shared" si="171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68"/>
        <v>2.0335000000000001</v>
      </c>
      <c r="R1380">
        <f t="shared" si="169"/>
        <v>30.578947368421051</v>
      </c>
      <c r="S1380" t="str">
        <f t="shared" si="172"/>
        <v>music</v>
      </c>
      <c r="T1380" t="str">
        <f t="shared" si="173"/>
        <v>rock</v>
      </c>
      <c r="U1380" t="str">
        <f t="shared" si="174"/>
        <v>July</v>
      </c>
      <c r="V1380" t="str">
        <f t="shared" si="175"/>
        <v>2016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70"/>
        <v>42130.491620370376</v>
      </c>
      <c r="L1381" s="13">
        <f t="shared" si="171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68"/>
        <v>1.1160000000000001</v>
      </c>
      <c r="R1381">
        <f t="shared" si="169"/>
        <v>73.907284768211923</v>
      </c>
      <c r="S1381" t="str">
        <f t="shared" si="172"/>
        <v>music</v>
      </c>
      <c r="T1381" t="str">
        <f t="shared" si="173"/>
        <v>rock</v>
      </c>
      <c r="U1381" t="str">
        <f t="shared" si="174"/>
        <v>May</v>
      </c>
      <c r="V1381" t="str">
        <f t="shared" si="175"/>
        <v>2015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70"/>
        <v>42141.762800925921</v>
      </c>
      <c r="L1382" s="13">
        <f t="shared" si="171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68"/>
        <v>4.24</v>
      </c>
      <c r="R1382">
        <f t="shared" si="169"/>
        <v>21.2</v>
      </c>
      <c r="S1382" t="str">
        <f t="shared" si="172"/>
        <v>music</v>
      </c>
      <c r="T1382" t="str">
        <f t="shared" si="173"/>
        <v>rock</v>
      </c>
      <c r="U1382" t="str">
        <f t="shared" si="174"/>
        <v>May</v>
      </c>
      <c r="V1382" t="str">
        <f t="shared" si="175"/>
        <v>2015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70"/>
        <v>42703.214409722219</v>
      </c>
      <c r="L1383" s="13">
        <f t="shared" si="171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68"/>
        <v>1.071</v>
      </c>
      <c r="R1383">
        <f t="shared" si="169"/>
        <v>73.356164383561648</v>
      </c>
      <c r="S1383" t="str">
        <f t="shared" si="172"/>
        <v>music</v>
      </c>
      <c r="T1383" t="str">
        <f t="shared" si="173"/>
        <v>rock</v>
      </c>
      <c r="U1383" t="str">
        <f t="shared" si="174"/>
        <v>November</v>
      </c>
      <c r="V1383" t="str">
        <f t="shared" si="175"/>
        <v>2016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70"/>
        <v>41370.800185185188</v>
      </c>
      <c r="L1384" s="13">
        <f t="shared" si="171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68"/>
        <v>1.043625</v>
      </c>
      <c r="R1384">
        <f t="shared" si="169"/>
        <v>56.412162162162161</v>
      </c>
      <c r="S1384" t="str">
        <f t="shared" si="172"/>
        <v>music</v>
      </c>
      <c r="T1384" t="str">
        <f t="shared" si="173"/>
        <v>rock</v>
      </c>
      <c r="U1384" t="str">
        <f t="shared" si="174"/>
        <v>April</v>
      </c>
      <c r="V1384" t="str">
        <f t="shared" si="175"/>
        <v>2013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70"/>
        <v>42707.074976851851</v>
      </c>
      <c r="L1385" s="13">
        <f t="shared" si="171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68"/>
        <v>2.124090909090909</v>
      </c>
      <c r="R1385">
        <f t="shared" si="169"/>
        <v>50.247311827956992</v>
      </c>
      <c r="S1385" t="str">
        <f t="shared" si="172"/>
        <v>music</v>
      </c>
      <c r="T1385" t="str">
        <f t="shared" si="173"/>
        <v>rock</v>
      </c>
      <c r="U1385" t="str">
        <f t="shared" si="174"/>
        <v>December</v>
      </c>
      <c r="V1385" t="str">
        <f t="shared" si="175"/>
        <v>2016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70"/>
        <v>42160.735208333332</v>
      </c>
      <c r="L1386" s="13">
        <f t="shared" si="171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68"/>
        <v>1.2408571428571429</v>
      </c>
      <c r="R1386">
        <f t="shared" si="169"/>
        <v>68.936507936507937</v>
      </c>
      <c r="S1386" t="str">
        <f t="shared" si="172"/>
        <v>music</v>
      </c>
      <c r="T1386" t="str">
        <f t="shared" si="173"/>
        <v>rock</v>
      </c>
      <c r="U1386" t="str">
        <f t="shared" si="174"/>
        <v>June</v>
      </c>
      <c r="V1386" t="str">
        <f t="shared" si="175"/>
        <v>2015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70"/>
        <v>42433.688900462963</v>
      </c>
      <c r="L1387" s="13">
        <f t="shared" si="171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68"/>
        <v>1.10406125</v>
      </c>
      <c r="R1387">
        <f t="shared" si="169"/>
        <v>65.914104477611943</v>
      </c>
      <c r="S1387" t="str">
        <f t="shared" si="172"/>
        <v>music</v>
      </c>
      <c r="T1387" t="str">
        <f t="shared" si="173"/>
        <v>rock</v>
      </c>
      <c r="U1387" t="str">
        <f t="shared" si="174"/>
        <v>March</v>
      </c>
      <c r="V1387" t="str">
        <f t="shared" si="175"/>
        <v>2016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70"/>
        <v>42184.646863425922</v>
      </c>
      <c r="L1388" s="13">
        <f t="shared" si="171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68"/>
        <v>2.1875</v>
      </c>
      <c r="R1388">
        <f t="shared" si="169"/>
        <v>62.5</v>
      </c>
      <c r="S1388" t="str">
        <f t="shared" si="172"/>
        <v>music</v>
      </c>
      <c r="T1388" t="str">
        <f t="shared" si="173"/>
        <v>rock</v>
      </c>
      <c r="U1388" t="str">
        <f t="shared" si="174"/>
        <v>June</v>
      </c>
      <c r="V1388" t="str">
        <f t="shared" si="175"/>
        <v>2015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70"/>
        <v>42126.92123842593</v>
      </c>
      <c r="L1389" s="13">
        <f t="shared" si="171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68"/>
        <v>1.36625</v>
      </c>
      <c r="R1389">
        <f t="shared" si="169"/>
        <v>70.064102564102569</v>
      </c>
      <c r="S1389" t="str">
        <f t="shared" si="172"/>
        <v>music</v>
      </c>
      <c r="T1389" t="str">
        <f t="shared" si="173"/>
        <v>rock</v>
      </c>
      <c r="U1389" t="str">
        <f t="shared" si="174"/>
        <v>May</v>
      </c>
      <c r="V1389" t="str">
        <f t="shared" si="175"/>
        <v>2015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70"/>
        <v>42634.614780092597</v>
      </c>
      <c r="L1390" s="13">
        <f t="shared" si="171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68"/>
        <v>1.348074</v>
      </c>
      <c r="R1390">
        <f t="shared" si="169"/>
        <v>60.181874999999998</v>
      </c>
      <c r="S1390" t="str">
        <f t="shared" si="172"/>
        <v>music</v>
      </c>
      <c r="T1390" t="str">
        <f t="shared" si="173"/>
        <v>rock</v>
      </c>
      <c r="U1390" t="str">
        <f t="shared" si="174"/>
        <v>September</v>
      </c>
      <c r="V1390" t="str">
        <f t="shared" si="175"/>
        <v>2016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70"/>
        <v>42565.480983796297</v>
      </c>
      <c r="L1391" s="13">
        <f t="shared" si="171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68"/>
        <v>1.454</v>
      </c>
      <c r="R1391">
        <f t="shared" si="169"/>
        <v>21.382352941176471</v>
      </c>
      <c r="S1391" t="str">
        <f t="shared" si="172"/>
        <v>music</v>
      </c>
      <c r="T1391" t="str">
        <f t="shared" si="173"/>
        <v>rock</v>
      </c>
      <c r="U1391" t="str">
        <f t="shared" si="174"/>
        <v>July</v>
      </c>
      <c r="V1391" t="str">
        <f t="shared" si="175"/>
        <v>2016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70"/>
        <v>42087.803310185183</v>
      </c>
      <c r="L1392" s="13">
        <f t="shared" si="171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68"/>
        <v>1.0910714285714285</v>
      </c>
      <c r="R1392">
        <f t="shared" si="169"/>
        <v>160.78947368421052</v>
      </c>
      <c r="S1392" t="str">
        <f t="shared" si="172"/>
        <v>music</v>
      </c>
      <c r="T1392" t="str">
        <f t="shared" si="173"/>
        <v>rock</v>
      </c>
      <c r="U1392" t="str">
        <f t="shared" si="174"/>
        <v>March</v>
      </c>
      <c r="V1392" t="str">
        <f t="shared" si="175"/>
        <v>2015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70"/>
        <v>42193.650671296295</v>
      </c>
      <c r="L1393" s="13">
        <f t="shared" si="171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68"/>
        <v>1.1020000000000001</v>
      </c>
      <c r="R1393">
        <f t="shared" si="169"/>
        <v>42.384615384615387</v>
      </c>
      <c r="S1393" t="str">
        <f t="shared" si="172"/>
        <v>music</v>
      </c>
      <c r="T1393" t="str">
        <f t="shared" si="173"/>
        <v>rock</v>
      </c>
      <c r="U1393" t="str">
        <f t="shared" si="174"/>
        <v>July</v>
      </c>
      <c r="V1393" t="str">
        <f t="shared" si="175"/>
        <v>2015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70"/>
        <v>42401.154930555553</v>
      </c>
      <c r="L1394" s="13">
        <f t="shared" si="171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68"/>
        <v>1.1364000000000001</v>
      </c>
      <c r="R1394">
        <f t="shared" si="169"/>
        <v>27.317307692307693</v>
      </c>
      <c r="S1394" t="str">
        <f t="shared" si="172"/>
        <v>music</v>
      </c>
      <c r="T1394" t="str">
        <f t="shared" si="173"/>
        <v>rock</v>
      </c>
      <c r="U1394" t="str">
        <f t="shared" si="174"/>
        <v>February</v>
      </c>
      <c r="V1394" t="str">
        <f t="shared" si="175"/>
        <v>2016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70"/>
        <v>42553.681979166664</v>
      </c>
      <c r="L1395" s="13">
        <f t="shared" si="171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68"/>
        <v>1.0235000000000001</v>
      </c>
      <c r="R1395">
        <f t="shared" si="169"/>
        <v>196.82692307692307</v>
      </c>
      <c r="S1395" t="str">
        <f t="shared" si="172"/>
        <v>music</v>
      </c>
      <c r="T1395" t="str">
        <f t="shared" si="173"/>
        <v>rock</v>
      </c>
      <c r="U1395" t="str">
        <f t="shared" si="174"/>
        <v>July</v>
      </c>
      <c r="V1395" t="str">
        <f t="shared" si="175"/>
        <v>2016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70"/>
        <v>42752.144976851851</v>
      </c>
      <c r="L1396" s="13">
        <f t="shared" si="171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68"/>
        <v>1.2213333333333334</v>
      </c>
      <c r="R1396">
        <f t="shared" si="169"/>
        <v>53.882352941176471</v>
      </c>
      <c r="S1396" t="str">
        <f t="shared" si="172"/>
        <v>music</v>
      </c>
      <c r="T1396" t="str">
        <f t="shared" si="173"/>
        <v>rock</v>
      </c>
      <c r="U1396" t="str">
        <f t="shared" si="174"/>
        <v>January</v>
      </c>
      <c r="V1396" t="str">
        <f t="shared" si="175"/>
        <v>2017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70"/>
        <v>42719.90834490741</v>
      </c>
      <c r="L1397" s="13">
        <f t="shared" si="171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68"/>
        <v>1.1188571428571428</v>
      </c>
      <c r="R1397">
        <f t="shared" si="169"/>
        <v>47.756097560975611</v>
      </c>
      <c r="S1397" t="str">
        <f t="shared" si="172"/>
        <v>music</v>
      </c>
      <c r="T1397" t="str">
        <f t="shared" si="173"/>
        <v>rock</v>
      </c>
      <c r="U1397" t="str">
        <f t="shared" si="174"/>
        <v>December</v>
      </c>
      <c r="V1397" t="str">
        <f t="shared" si="175"/>
        <v>2017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70"/>
        <v>42018.99863425926</v>
      </c>
      <c r="L1398" s="13">
        <f t="shared" si="171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68"/>
        <v>1.073</v>
      </c>
      <c r="R1398">
        <f t="shared" si="169"/>
        <v>88.191780821917803</v>
      </c>
      <c r="S1398" t="str">
        <f t="shared" si="172"/>
        <v>music</v>
      </c>
      <c r="T1398" t="str">
        <f t="shared" si="173"/>
        <v>rock</v>
      </c>
      <c r="U1398" t="str">
        <f t="shared" si="174"/>
        <v>January</v>
      </c>
      <c r="V1398" t="str">
        <f t="shared" si="175"/>
        <v>2015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70"/>
        <v>42640.917939814812</v>
      </c>
      <c r="L1399" s="13">
        <f t="shared" si="171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68"/>
        <v>1.1385000000000001</v>
      </c>
      <c r="R1399">
        <f t="shared" si="169"/>
        <v>72.056962025316452</v>
      </c>
      <c r="S1399" t="str">
        <f t="shared" si="172"/>
        <v>music</v>
      </c>
      <c r="T1399" t="str">
        <f t="shared" si="173"/>
        <v>rock</v>
      </c>
      <c r="U1399" t="str">
        <f t="shared" si="174"/>
        <v>September</v>
      </c>
      <c r="V1399" t="str">
        <f t="shared" si="175"/>
        <v>2016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70"/>
        <v>42526.874236111107</v>
      </c>
      <c r="L1400" s="13">
        <f t="shared" si="171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68"/>
        <v>1.0968181818181819</v>
      </c>
      <c r="R1400">
        <f t="shared" si="169"/>
        <v>74.246153846153845</v>
      </c>
      <c r="S1400" t="str">
        <f t="shared" si="172"/>
        <v>music</v>
      </c>
      <c r="T1400" t="str">
        <f t="shared" si="173"/>
        <v>rock</v>
      </c>
      <c r="U1400" t="str">
        <f t="shared" si="174"/>
        <v>June</v>
      </c>
      <c r="V1400" t="str">
        <f t="shared" si="175"/>
        <v>2016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70"/>
        <v>41889.004317129627</v>
      </c>
      <c r="L1401" s="13">
        <f t="shared" si="171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68"/>
        <v>1.2614444444444444</v>
      </c>
      <c r="R1401">
        <f t="shared" si="169"/>
        <v>61.701086956521742</v>
      </c>
      <c r="S1401" t="str">
        <f t="shared" si="172"/>
        <v>music</v>
      </c>
      <c r="T1401" t="str">
        <f t="shared" si="173"/>
        <v>rock</v>
      </c>
      <c r="U1401" t="str">
        <f t="shared" si="174"/>
        <v>September</v>
      </c>
      <c r="V1401" t="str">
        <f t="shared" si="175"/>
        <v>2014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70"/>
        <v>42498.341122685189</v>
      </c>
      <c r="L1402" s="13">
        <f t="shared" si="171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68"/>
        <v>1.6742857142857144</v>
      </c>
      <c r="R1402">
        <f t="shared" si="169"/>
        <v>17.235294117647058</v>
      </c>
      <c r="S1402" t="str">
        <f t="shared" si="172"/>
        <v>music</v>
      </c>
      <c r="T1402" t="str">
        <f t="shared" si="173"/>
        <v>rock</v>
      </c>
      <c r="U1402" t="str">
        <f t="shared" si="174"/>
        <v>May</v>
      </c>
      <c r="V1402" t="str">
        <f t="shared" si="175"/>
        <v>2016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70"/>
        <v>41399.99622685185</v>
      </c>
      <c r="L1403" s="13">
        <f t="shared" si="171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68"/>
        <v>4.9652000000000003</v>
      </c>
      <c r="R1403">
        <f t="shared" si="169"/>
        <v>51.720833333333331</v>
      </c>
      <c r="S1403" t="str">
        <f t="shared" si="172"/>
        <v>music</v>
      </c>
      <c r="T1403" t="str">
        <f t="shared" si="173"/>
        <v>rock</v>
      </c>
      <c r="U1403" t="str">
        <f t="shared" si="174"/>
        <v>May</v>
      </c>
      <c r="V1403" t="str">
        <f t="shared" si="175"/>
        <v>2013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70"/>
        <v>42065.053368055553</v>
      </c>
      <c r="L1404" s="13">
        <f t="shared" si="171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68"/>
        <v>1.0915999999999999</v>
      </c>
      <c r="R1404">
        <f t="shared" si="169"/>
        <v>24.150442477876105</v>
      </c>
      <c r="S1404" t="str">
        <f t="shared" si="172"/>
        <v>music</v>
      </c>
      <c r="T1404" t="str">
        <f t="shared" si="173"/>
        <v>rock</v>
      </c>
      <c r="U1404" t="str">
        <f t="shared" si="174"/>
        <v>March</v>
      </c>
      <c r="V1404" t="str">
        <f t="shared" si="175"/>
        <v>2015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70"/>
        <v>41451.062905092593</v>
      </c>
      <c r="L1405" s="13">
        <f t="shared" si="171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68"/>
        <v>1.0257499999999999</v>
      </c>
      <c r="R1405">
        <f t="shared" si="169"/>
        <v>62.166666666666664</v>
      </c>
      <c r="S1405" t="str">
        <f t="shared" si="172"/>
        <v>music</v>
      </c>
      <c r="T1405" t="str">
        <f t="shared" si="173"/>
        <v>rock</v>
      </c>
      <c r="U1405" t="str">
        <f t="shared" si="174"/>
        <v>June</v>
      </c>
      <c r="V1405" t="str">
        <f t="shared" si="175"/>
        <v>2013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70"/>
        <v>42032.510243055556</v>
      </c>
      <c r="L1406" s="13">
        <f t="shared" si="171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68"/>
        <v>1.6620689655172414E-2</v>
      </c>
      <c r="R1406">
        <f t="shared" si="169"/>
        <v>48.2</v>
      </c>
      <c r="S1406" t="str">
        <f t="shared" si="172"/>
        <v>publishing</v>
      </c>
      <c r="T1406" t="str">
        <f t="shared" si="173"/>
        <v>translations</v>
      </c>
      <c r="U1406" t="str">
        <f t="shared" si="174"/>
        <v>January</v>
      </c>
      <c r="V1406" t="str">
        <f t="shared" si="175"/>
        <v>2015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70"/>
        <v>41941.680567129632</v>
      </c>
      <c r="L1407" s="13">
        <f t="shared" si="171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68"/>
        <v>4.1999999999999997E-3</v>
      </c>
      <c r="R1407">
        <f t="shared" si="169"/>
        <v>6.1764705882352944</v>
      </c>
      <c r="S1407" t="str">
        <f t="shared" si="172"/>
        <v>publishing</v>
      </c>
      <c r="T1407" t="str">
        <f t="shared" si="173"/>
        <v>translations</v>
      </c>
      <c r="U1407" t="str">
        <f t="shared" si="174"/>
        <v>October</v>
      </c>
      <c r="V1407" t="str">
        <f t="shared" si="175"/>
        <v>2014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70"/>
        <v>42297.432951388888</v>
      </c>
      <c r="L1408" s="13">
        <f t="shared" si="171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68"/>
        <v>1.25E-3</v>
      </c>
      <c r="R1408">
        <f t="shared" si="169"/>
        <v>5</v>
      </c>
      <c r="S1408" t="str">
        <f t="shared" si="172"/>
        <v>publishing</v>
      </c>
      <c r="T1408" t="str">
        <f t="shared" si="173"/>
        <v>translations</v>
      </c>
      <c r="U1408" t="str">
        <f t="shared" si="174"/>
        <v>October</v>
      </c>
      <c r="V1408" t="str">
        <f t="shared" si="175"/>
        <v>2015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70"/>
        <v>41838.536782407406</v>
      </c>
      <c r="L1409" s="13">
        <f t="shared" si="171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68"/>
        <v>5.0000000000000001E-3</v>
      </c>
      <c r="R1409">
        <f t="shared" si="169"/>
        <v>7.5</v>
      </c>
      <c r="S1409" t="str">
        <f t="shared" si="172"/>
        <v>publishing</v>
      </c>
      <c r="T1409" t="str">
        <f t="shared" si="173"/>
        <v>translations</v>
      </c>
      <c r="U1409" t="str">
        <f t="shared" si="174"/>
        <v>July</v>
      </c>
      <c r="V1409" t="str">
        <f t="shared" si="175"/>
        <v>2014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70"/>
        <v>42291.872175925921</v>
      </c>
      <c r="L1410" s="13">
        <f t="shared" si="171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176">E1410/D1410</f>
        <v>7.1999999999999995E-2</v>
      </c>
      <c r="R1410">
        <f t="shared" ref="R1410:R1473" si="177">E1410/N1410</f>
        <v>12</v>
      </c>
      <c r="S1410" t="str">
        <f t="shared" si="172"/>
        <v>publishing</v>
      </c>
      <c r="T1410" t="str">
        <f t="shared" si="173"/>
        <v>translations</v>
      </c>
      <c r="U1410" t="str">
        <f t="shared" si="174"/>
        <v>October</v>
      </c>
      <c r="V1410" t="str">
        <f t="shared" si="175"/>
        <v>2015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78">(((J1411/60)/60)/24)+DATE(1970,1,1)</f>
        <v>41945.133506944447</v>
      </c>
      <c r="L1411" s="13">
        <f t="shared" ref="L1411:L1474" si="17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176"/>
        <v>0</v>
      </c>
      <c r="R1411" t="e">
        <f t="shared" si="177"/>
        <v>#DIV/0!</v>
      </c>
      <c r="S1411" t="str">
        <f t="shared" ref="S1411:S1474" si="180">LEFT(P1411,FIND("/",P1411)-1)</f>
        <v>publishing</v>
      </c>
      <c r="T1411" t="str">
        <f t="shared" ref="T1411:T1474" si="181">RIGHT(P1411,LEN(P1411)-FIND("/",P1411))</f>
        <v>translations</v>
      </c>
      <c r="U1411" t="str">
        <f t="shared" ref="U1411:U1474" si="182">TEXT(K1411,"mmmm")</f>
        <v>November</v>
      </c>
      <c r="V1411" t="str">
        <f t="shared" ref="V1411:V1474" si="183">TEXT(L1411,"YYYY")</f>
        <v>2015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78"/>
        <v>42479.318518518514</v>
      </c>
      <c r="L1412" s="13">
        <f t="shared" si="17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76"/>
        <v>1.6666666666666666E-4</v>
      </c>
      <c r="R1412">
        <f t="shared" si="177"/>
        <v>1</v>
      </c>
      <c r="S1412" t="str">
        <f t="shared" si="180"/>
        <v>publishing</v>
      </c>
      <c r="T1412" t="str">
        <f t="shared" si="181"/>
        <v>translations</v>
      </c>
      <c r="U1412" t="str">
        <f t="shared" si="182"/>
        <v>April</v>
      </c>
      <c r="V1412" t="str">
        <f t="shared" si="183"/>
        <v>2016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78"/>
        <v>42013.059027777781</v>
      </c>
      <c r="L1413" s="13">
        <f t="shared" si="17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76"/>
        <v>2.3333333333333335E-3</v>
      </c>
      <c r="R1413">
        <f t="shared" si="177"/>
        <v>2.3333333333333335</v>
      </c>
      <c r="S1413" t="str">
        <f t="shared" si="180"/>
        <v>publishing</v>
      </c>
      <c r="T1413" t="str">
        <f t="shared" si="181"/>
        <v>translations</v>
      </c>
      <c r="U1413" t="str">
        <f t="shared" si="182"/>
        <v>January</v>
      </c>
      <c r="V1413" t="str">
        <f t="shared" si="183"/>
        <v>2015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78"/>
        <v>41947.063645833332</v>
      </c>
      <c r="L1414" s="13">
        <f t="shared" si="17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76"/>
        <v>4.5714285714285714E-2</v>
      </c>
      <c r="R1414">
        <f t="shared" si="177"/>
        <v>24.615384615384617</v>
      </c>
      <c r="S1414" t="str">
        <f t="shared" si="180"/>
        <v>publishing</v>
      </c>
      <c r="T1414" t="str">
        <f t="shared" si="181"/>
        <v>translations</v>
      </c>
      <c r="U1414" t="str">
        <f t="shared" si="182"/>
        <v>November</v>
      </c>
      <c r="V1414" t="str">
        <f t="shared" si="183"/>
        <v>2014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78"/>
        <v>42360.437152777777</v>
      </c>
      <c r="L1415" s="13">
        <f t="shared" si="17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76"/>
        <v>0.05</v>
      </c>
      <c r="R1415">
        <f t="shared" si="177"/>
        <v>100</v>
      </c>
      <c r="S1415" t="str">
        <f t="shared" si="180"/>
        <v>publishing</v>
      </c>
      <c r="T1415" t="str">
        <f t="shared" si="181"/>
        <v>translations</v>
      </c>
      <c r="U1415" t="str">
        <f t="shared" si="182"/>
        <v>December</v>
      </c>
      <c r="V1415" t="str">
        <f t="shared" si="183"/>
        <v>2016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78"/>
        <v>42708.25309027778</v>
      </c>
      <c r="L1416" s="13">
        <f t="shared" si="17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76"/>
        <v>2E-3</v>
      </c>
      <c r="R1416">
        <f t="shared" si="177"/>
        <v>1</v>
      </c>
      <c r="S1416" t="str">
        <f t="shared" si="180"/>
        <v>publishing</v>
      </c>
      <c r="T1416" t="str">
        <f t="shared" si="181"/>
        <v>translations</v>
      </c>
      <c r="U1416" t="str">
        <f t="shared" si="182"/>
        <v>December</v>
      </c>
      <c r="V1416" t="str">
        <f t="shared" si="183"/>
        <v>2017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78"/>
        <v>42192.675821759258</v>
      </c>
      <c r="L1417" s="13">
        <f t="shared" si="17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76"/>
        <v>0.18181818181818182</v>
      </c>
      <c r="R1417">
        <f t="shared" si="177"/>
        <v>88.888888888888886</v>
      </c>
      <c r="S1417" t="str">
        <f t="shared" si="180"/>
        <v>publishing</v>
      </c>
      <c r="T1417" t="str">
        <f t="shared" si="181"/>
        <v>translations</v>
      </c>
      <c r="U1417" t="str">
        <f t="shared" si="182"/>
        <v>July</v>
      </c>
      <c r="V1417" t="str">
        <f t="shared" si="183"/>
        <v>2015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78"/>
        <v>42299.926145833335</v>
      </c>
      <c r="L1418" s="13">
        <f t="shared" si="17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76"/>
        <v>0</v>
      </c>
      <c r="R1418" t="e">
        <f t="shared" si="177"/>
        <v>#DIV/0!</v>
      </c>
      <c r="S1418" t="str">
        <f t="shared" si="180"/>
        <v>publishing</v>
      </c>
      <c r="T1418" t="str">
        <f t="shared" si="181"/>
        <v>translations</v>
      </c>
      <c r="U1418" t="str">
        <f t="shared" si="182"/>
        <v>October</v>
      </c>
      <c r="V1418" t="str">
        <f t="shared" si="183"/>
        <v>2015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78"/>
        <v>42232.15016203704</v>
      </c>
      <c r="L1419" s="13">
        <f t="shared" si="17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76"/>
        <v>1.2222222222222223E-2</v>
      </c>
      <c r="R1419">
        <f t="shared" si="177"/>
        <v>27.5</v>
      </c>
      <c r="S1419" t="str">
        <f t="shared" si="180"/>
        <v>publishing</v>
      </c>
      <c r="T1419" t="str">
        <f t="shared" si="181"/>
        <v>translations</v>
      </c>
      <c r="U1419" t="str">
        <f t="shared" si="182"/>
        <v>August</v>
      </c>
      <c r="V1419" t="str">
        <f t="shared" si="183"/>
        <v>2015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78"/>
        <v>42395.456412037034</v>
      </c>
      <c r="L1420" s="13">
        <f t="shared" si="17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76"/>
        <v>2E-3</v>
      </c>
      <c r="R1420">
        <f t="shared" si="177"/>
        <v>6</v>
      </c>
      <c r="S1420" t="str">
        <f t="shared" si="180"/>
        <v>publishing</v>
      </c>
      <c r="T1420" t="str">
        <f t="shared" si="181"/>
        <v>translations</v>
      </c>
      <c r="U1420" t="str">
        <f t="shared" si="182"/>
        <v>January</v>
      </c>
      <c r="V1420" t="str">
        <f t="shared" si="183"/>
        <v>2016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78"/>
        <v>42622.456238425926</v>
      </c>
      <c r="L1421" s="13">
        <f t="shared" si="17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76"/>
        <v>7.0634920634920634E-2</v>
      </c>
      <c r="R1421">
        <f t="shared" si="177"/>
        <v>44.5</v>
      </c>
      <c r="S1421" t="str">
        <f t="shared" si="180"/>
        <v>publishing</v>
      </c>
      <c r="T1421" t="str">
        <f t="shared" si="181"/>
        <v>translations</v>
      </c>
      <c r="U1421" t="str">
        <f t="shared" si="182"/>
        <v>September</v>
      </c>
      <c r="V1421" t="str">
        <f t="shared" si="183"/>
        <v>2016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78"/>
        <v>42524.667662037042</v>
      </c>
      <c r="L1422" s="13">
        <f t="shared" si="17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76"/>
        <v>2.7272727272727271E-2</v>
      </c>
      <c r="R1422">
        <f t="shared" si="177"/>
        <v>1</v>
      </c>
      <c r="S1422" t="str">
        <f t="shared" si="180"/>
        <v>publishing</v>
      </c>
      <c r="T1422" t="str">
        <f t="shared" si="181"/>
        <v>translations</v>
      </c>
      <c r="U1422" t="str">
        <f t="shared" si="182"/>
        <v>June</v>
      </c>
      <c r="V1422" t="str">
        <f t="shared" si="183"/>
        <v>2016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78"/>
        <v>42013.915613425925</v>
      </c>
      <c r="L1423" s="13">
        <f t="shared" si="17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76"/>
        <v>1E-3</v>
      </c>
      <c r="R1423">
        <f t="shared" si="177"/>
        <v>100</v>
      </c>
      <c r="S1423" t="str">
        <f t="shared" si="180"/>
        <v>publishing</v>
      </c>
      <c r="T1423" t="str">
        <f t="shared" si="181"/>
        <v>translations</v>
      </c>
      <c r="U1423" t="str">
        <f t="shared" si="182"/>
        <v>January</v>
      </c>
      <c r="V1423" t="str">
        <f t="shared" si="183"/>
        <v>2015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78"/>
        <v>42604.239629629628</v>
      </c>
      <c r="L1424" s="13">
        <f t="shared" si="17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76"/>
        <v>1.0399999999999999E-3</v>
      </c>
      <c r="R1424">
        <f t="shared" si="177"/>
        <v>13</v>
      </c>
      <c r="S1424" t="str">
        <f t="shared" si="180"/>
        <v>publishing</v>
      </c>
      <c r="T1424" t="str">
        <f t="shared" si="181"/>
        <v>translations</v>
      </c>
      <c r="U1424" t="str">
        <f t="shared" si="182"/>
        <v>August</v>
      </c>
      <c r="V1424" t="str">
        <f t="shared" si="183"/>
        <v>2016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78"/>
        <v>42340.360312500001</v>
      </c>
      <c r="L1425" s="13">
        <f t="shared" si="17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76"/>
        <v>3.3333333333333335E-3</v>
      </c>
      <c r="R1425">
        <f t="shared" si="177"/>
        <v>100</v>
      </c>
      <c r="S1425" t="str">
        <f t="shared" si="180"/>
        <v>publishing</v>
      </c>
      <c r="T1425" t="str">
        <f t="shared" si="181"/>
        <v>translations</v>
      </c>
      <c r="U1425" t="str">
        <f t="shared" si="182"/>
        <v>December</v>
      </c>
      <c r="V1425" t="str">
        <f t="shared" si="183"/>
        <v>2016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78"/>
        <v>42676.717615740738</v>
      </c>
      <c r="L1426" s="13">
        <f t="shared" si="17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76"/>
        <v>0.2036</v>
      </c>
      <c r="R1426">
        <f t="shared" si="177"/>
        <v>109.07142857142857</v>
      </c>
      <c r="S1426" t="str">
        <f t="shared" si="180"/>
        <v>publishing</v>
      </c>
      <c r="T1426" t="str">
        <f t="shared" si="181"/>
        <v>translations</v>
      </c>
      <c r="U1426" t="str">
        <f t="shared" si="182"/>
        <v>November</v>
      </c>
      <c r="V1426" t="str">
        <f t="shared" si="183"/>
        <v>2016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78"/>
        <v>42093.131469907406</v>
      </c>
      <c r="L1427" s="13">
        <f t="shared" si="17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76"/>
        <v>0</v>
      </c>
      <c r="R1427" t="e">
        <f t="shared" si="177"/>
        <v>#DIV/0!</v>
      </c>
      <c r="S1427" t="str">
        <f t="shared" si="180"/>
        <v>publishing</v>
      </c>
      <c r="T1427" t="str">
        <f t="shared" si="181"/>
        <v>translations</v>
      </c>
      <c r="U1427" t="str">
        <f t="shared" si="182"/>
        <v>March</v>
      </c>
      <c r="V1427" t="str">
        <f t="shared" si="183"/>
        <v>2015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78"/>
        <v>42180.390277777777</v>
      </c>
      <c r="L1428" s="13">
        <f t="shared" si="17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76"/>
        <v>0</v>
      </c>
      <c r="R1428" t="e">
        <f t="shared" si="177"/>
        <v>#DIV/0!</v>
      </c>
      <c r="S1428" t="str">
        <f t="shared" si="180"/>
        <v>publishing</v>
      </c>
      <c r="T1428" t="str">
        <f t="shared" si="181"/>
        <v>translations</v>
      </c>
      <c r="U1428" t="str">
        <f t="shared" si="182"/>
        <v>June</v>
      </c>
      <c r="V1428" t="str">
        <f t="shared" si="183"/>
        <v>2015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78"/>
        <v>42601.851678240739</v>
      </c>
      <c r="L1429" s="13">
        <f t="shared" si="17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76"/>
        <v>8.3799999999999999E-2</v>
      </c>
      <c r="R1429">
        <f t="shared" si="177"/>
        <v>104.75</v>
      </c>
      <c r="S1429" t="str">
        <f t="shared" si="180"/>
        <v>publishing</v>
      </c>
      <c r="T1429" t="str">
        <f t="shared" si="181"/>
        <v>translations</v>
      </c>
      <c r="U1429" t="str">
        <f t="shared" si="182"/>
        <v>August</v>
      </c>
      <c r="V1429" t="str">
        <f t="shared" si="183"/>
        <v>2016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78"/>
        <v>42432.379826388889</v>
      </c>
      <c r="L1430" s="13">
        <f t="shared" si="17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76"/>
        <v>4.4999999999999998E-2</v>
      </c>
      <c r="R1430">
        <f t="shared" si="177"/>
        <v>15</v>
      </c>
      <c r="S1430" t="str">
        <f t="shared" si="180"/>
        <v>publishing</v>
      </c>
      <c r="T1430" t="str">
        <f t="shared" si="181"/>
        <v>translations</v>
      </c>
      <c r="U1430" t="str">
        <f t="shared" si="182"/>
        <v>March</v>
      </c>
      <c r="V1430" t="str">
        <f t="shared" si="183"/>
        <v>2016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78"/>
        <v>42074.060671296291</v>
      </c>
      <c r="L1431" s="13">
        <f t="shared" si="17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76"/>
        <v>0</v>
      </c>
      <c r="R1431" t="e">
        <f t="shared" si="177"/>
        <v>#DIV/0!</v>
      </c>
      <c r="S1431" t="str">
        <f t="shared" si="180"/>
        <v>publishing</v>
      </c>
      <c r="T1431" t="str">
        <f t="shared" si="181"/>
        <v>translations</v>
      </c>
      <c r="U1431" t="str">
        <f t="shared" si="182"/>
        <v>March</v>
      </c>
      <c r="V1431" t="str">
        <f t="shared" si="183"/>
        <v>2015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78"/>
        <v>41961.813518518517</v>
      </c>
      <c r="L1432" s="13">
        <f t="shared" si="17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76"/>
        <v>8.0600000000000005E-2</v>
      </c>
      <c r="R1432">
        <f t="shared" si="177"/>
        <v>80.599999999999994</v>
      </c>
      <c r="S1432" t="str">
        <f t="shared" si="180"/>
        <v>publishing</v>
      </c>
      <c r="T1432" t="str">
        <f t="shared" si="181"/>
        <v>translations</v>
      </c>
      <c r="U1432" t="str">
        <f t="shared" si="182"/>
        <v>November</v>
      </c>
      <c r="V1432" t="str">
        <f t="shared" si="183"/>
        <v>2014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78"/>
        <v>42304.210833333331</v>
      </c>
      <c r="L1433" s="13">
        <f t="shared" si="17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76"/>
        <v>0.31947058823529412</v>
      </c>
      <c r="R1433">
        <f t="shared" si="177"/>
        <v>115.55319148936171</v>
      </c>
      <c r="S1433" t="str">
        <f t="shared" si="180"/>
        <v>publishing</v>
      </c>
      <c r="T1433" t="str">
        <f t="shared" si="181"/>
        <v>translations</v>
      </c>
      <c r="U1433" t="str">
        <f t="shared" si="182"/>
        <v>October</v>
      </c>
      <c r="V1433" t="str">
        <f t="shared" si="183"/>
        <v>2015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78"/>
        <v>42175.780416666668</v>
      </c>
      <c r="L1434" s="13">
        <f t="shared" si="17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76"/>
        <v>0</v>
      </c>
      <c r="R1434" t="e">
        <f t="shared" si="177"/>
        <v>#DIV/0!</v>
      </c>
      <c r="S1434" t="str">
        <f t="shared" si="180"/>
        <v>publishing</v>
      </c>
      <c r="T1434" t="str">
        <f t="shared" si="181"/>
        <v>translations</v>
      </c>
      <c r="U1434" t="str">
        <f t="shared" si="182"/>
        <v>June</v>
      </c>
      <c r="V1434" t="str">
        <f t="shared" si="183"/>
        <v>2015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78"/>
        <v>42673.625868055555</v>
      </c>
      <c r="L1435" s="13">
        <f t="shared" si="17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76"/>
        <v>6.7083333333333328E-2</v>
      </c>
      <c r="R1435">
        <f t="shared" si="177"/>
        <v>80.5</v>
      </c>
      <c r="S1435" t="str">
        <f t="shared" si="180"/>
        <v>publishing</v>
      </c>
      <c r="T1435" t="str">
        <f t="shared" si="181"/>
        <v>translations</v>
      </c>
      <c r="U1435" t="str">
        <f t="shared" si="182"/>
        <v>October</v>
      </c>
      <c r="V1435" t="str">
        <f t="shared" si="183"/>
        <v>2016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78"/>
        <v>42142.767106481479</v>
      </c>
      <c r="L1436" s="13">
        <f t="shared" si="179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76"/>
        <v>9.987804878048781E-2</v>
      </c>
      <c r="R1436">
        <f t="shared" si="177"/>
        <v>744.5454545454545</v>
      </c>
      <c r="S1436" t="str">
        <f t="shared" si="180"/>
        <v>publishing</v>
      </c>
      <c r="T1436" t="str">
        <f t="shared" si="181"/>
        <v>translations</v>
      </c>
      <c r="U1436" t="str">
        <f t="shared" si="182"/>
        <v>May</v>
      </c>
      <c r="V1436" t="str">
        <f t="shared" si="183"/>
        <v>2015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78"/>
        <v>42258.780324074076</v>
      </c>
      <c r="L1437" s="13">
        <f t="shared" si="17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76"/>
        <v>1E-3</v>
      </c>
      <c r="R1437">
        <f t="shared" si="177"/>
        <v>7.5</v>
      </c>
      <c r="S1437" t="str">
        <f t="shared" si="180"/>
        <v>publishing</v>
      </c>
      <c r="T1437" t="str">
        <f t="shared" si="181"/>
        <v>translations</v>
      </c>
      <c r="U1437" t="str">
        <f t="shared" si="182"/>
        <v>September</v>
      </c>
      <c r="V1437" t="str">
        <f t="shared" si="183"/>
        <v>2015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78"/>
        <v>42391.35019675926</v>
      </c>
      <c r="L1438" s="13">
        <f t="shared" si="17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76"/>
        <v>7.7000000000000002E-3</v>
      </c>
      <c r="R1438">
        <f t="shared" si="177"/>
        <v>38.5</v>
      </c>
      <c r="S1438" t="str">
        <f t="shared" si="180"/>
        <v>publishing</v>
      </c>
      <c r="T1438" t="str">
        <f t="shared" si="181"/>
        <v>translations</v>
      </c>
      <c r="U1438" t="str">
        <f t="shared" si="182"/>
        <v>January</v>
      </c>
      <c r="V1438" t="str">
        <f t="shared" si="183"/>
        <v>2016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78"/>
        <v>41796.531701388885</v>
      </c>
      <c r="L1439" s="13">
        <f t="shared" si="17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76"/>
        <v>0.26900000000000002</v>
      </c>
      <c r="R1439">
        <f t="shared" si="177"/>
        <v>36.68181818181818</v>
      </c>
      <c r="S1439" t="str">
        <f t="shared" si="180"/>
        <v>publishing</v>
      </c>
      <c r="T1439" t="str">
        <f t="shared" si="181"/>
        <v>translations</v>
      </c>
      <c r="U1439" t="str">
        <f t="shared" si="182"/>
        <v>June</v>
      </c>
      <c r="V1439" t="str">
        <f t="shared" si="183"/>
        <v>2014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78"/>
        <v>42457.871516203704</v>
      </c>
      <c r="L1440" s="13">
        <f t="shared" si="17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76"/>
        <v>0.03</v>
      </c>
      <c r="R1440">
        <f t="shared" si="177"/>
        <v>75</v>
      </c>
      <c r="S1440" t="str">
        <f t="shared" si="180"/>
        <v>publishing</v>
      </c>
      <c r="T1440" t="str">
        <f t="shared" si="181"/>
        <v>translations</v>
      </c>
      <c r="U1440" t="str">
        <f t="shared" si="182"/>
        <v>March</v>
      </c>
      <c r="V1440" t="str">
        <f t="shared" si="183"/>
        <v>2016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78"/>
        <v>42040.829872685179</v>
      </c>
      <c r="L1441" s="13">
        <f t="shared" si="17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76"/>
        <v>6.6055045871559637E-2</v>
      </c>
      <c r="R1441">
        <f t="shared" si="177"/>
        <v>30</v>
      </c>
      <c r="S1441" t="str">
        <f t="shared" si="180"/>
        <v>publishing</v>
      </c>
      <c r="T1441" t="str">
        <f t="shared" si="181"/>
        <v>translations</v>
      </c>
      <c r="U1441" t="str">
        <f t="shared" si="182"/>
        <v>February</v>
      </c>
      <c r="V1441" t="str">
        <f t="shared" si="183"/>
        <v>2015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78"/>
        <v>42486.748414351852</v>
      </c>
      <c r="L1442" s="13">
        <f t="shared" si="17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76"/>
        <v>7.6923076923076926E-5</v>
      </c>
      <c r="R1442">
        <f t="shared" si="177"/>
        <v>1</v>
      </c>
      <c r="S1442" t="str">
        <f t="shared" si="180"/>
        <v>publishing</v>
      </c>
      <c r="T1442" t="str">
        <f t="shared" si="181"/>
        <v>translations</v>
      </c>
      <c r="U1442" t="str">
        <f t="shared" si="182"/>
        <v>April</v>
      </c>
      <c r="V1442" t="str">
        <f t="shared" si="183"/>
        <v>2016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78"/>
        <v>42198.765844907408</v>
      </c>
      <c r="L1443" s="13">
        <f t="shared" si="17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76"/>
        <v>1.1222222222222222E-2</v>
      </c>
      <c r="R1443">
        <f t="shared" si="177"/>
        <v>673.33333333333337</v>
      </c>
      <c r="S1443" t="str">
        <f t="shared" si="180"/>
        <v>publishing</v>
      </c>
      <c r="T1443" t="str">
        <f t="shared" si="181"/>
        <v>translations</v>
      </c>
      <c r="U1443" t="str">
        <f t="shared" si="182"/>
        <v>July</v>
      </c>
      <c r="V1443" t="str">
        <f t="shared" si="183"/>
        <v>2015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78"/>
        <v>42485.64534722222</v>
      </c>
      <c r="L1444" s="13">
        <f t="shared" si="17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76"/>
        <v>0</v>
      </c>
      <c r="R1444" t="e">
        <f t="shared" si="177"/>
        <v>#DIV/0!</v>
      </c>
      <c r="S1444" t="str">
        <f t="shared" si="180"/>
        <v>publishing</v>
      </c>
      <c r="T1444" t="str">
        <f t="shared" si="181"/>
        <v>translations</v>
      </c>
      <c r="U1444" t="str">
        <f t="shared" si="182"/>
        <v>April</v>
      </c>
      <c r="V1444" t="str">
        <f t="shared" si="183"/>
        <v>2016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78"/>
        <v>42707.926030092596</v>
      </c>
      <c r="L1445" s="13">
        <f t="shared" si="17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76"/>
        <v>0</v>
      </c>
      <c r="R1445" t="e">
        <f t="shared" si="177"/>
        <v>#DIV/0!</v>
      </c>
      <c r="S1445" t="str">
        <f t="shared" si="180"/>
        <v>publishing</v>
      </c>
      <c r="T1445" t="str">
        <f t="shared" si="181"/>
        <v>translations</v>
      </c>
      <c r="U1445" t="str">
        <f t="shared" si="182"/>
        <v>December</v>
      </c>
      <c r="V1445" t="str">
        <f t="shared" si="183"/>
        <v>2017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78"/>
        <v>42199.873402777783</v>
      </c>
      <c r="L1446" s="13">
        <f t="shared" si="17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76"/>
        <v>0</v>
      </c>
      <c r="R1446" t="e">
        <f t="shared" si="177"/>
        <v>#DIV/0!</v>
      </c>
      <c r="S1446" t="str">
        <f t="shared" si="180"/>
        <v>publishing</v>
      </c>
      <c r="T1446" t="str">
        <f t="shared" si="181"/>
        <v>translations</v>
      </c>
      <c r="U1446" t="str">
        <f t="shared" si="182"/>
        <v>July</v>
      </c>
      <c r="V1446" t="str">
        <f t="shared" si="183"/>
        <v>2015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78"/>
        <v>42139.542303240742</v>
      </c>
      <c r="L1447" s="13">
        <f t="shared" si="17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76"/>
        <v>0</v>
      </c>
      <c r="R1447" t="e">
        <f t="shared" si="177"/>
        <v>#DIV/0!</v>
      </c>
      <c r="S1447" t="str">
        <f t="shared" si="180"/>
        <v>publishing</v>
      </c>
      <c r="T1447" t="str">
        <f t="shared" si="181"/>
        <v>translations</v>
      </c>
      <c r="U1447" t="str">
        <f t="shared" si="182"/>
        <v>May</v>
      </c>
      <c r="V1447" t="str">
        <f t="shared" si="183"/>
        <v>2015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78"/>
        <v>42461.447662037041</v>
      </c>
      <c r="L1448" s="13">
        <f t="shared" si="17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76"/>
        <v>0</v>
      </c>
      <c r="R1448" t="e">
        <f t="shared" si="177"/>
        <v>#DIV/0!</v>
      </c>
      <c r="S1448" t="str">
        <f t="shared" si="180"/>
        <v>publishing</v>
      </c>
      <c r="T1448" t="str">
        <f t="shared" si="181"/>
        <v>translations</v>
      </c>
      <c r="U1448" t="str">
        <f t="shared" si="182"/>
        <v>April</v>
      </c>
      <c r="V1448" t="str">
        <f t="shared" si="183"/>
        <v>2016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78"/>
        <v>42529.730717592596</v>
      </c>
      <c r="L1449" s="13">
        <f t="shared" si="17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76"/>
        <v>1.4999999999999999E-4</v>
      </c>
      <c r="R1449">
        <f t="shared" si="177"/>
        <v>25</v>
      </c>
      <c r="S1449" t="str">
        <f t="shared" si="180"/>
        <v>publishing</v>
      </c>
      <c r="T1449" t="str">
        <f t="shared" si="181"/>
        <v>translations</v>
      </c>
      <c r="U1449" t="str">
        <f t="shared" si="182"/>
        <v>June</v>
      </c>
      <c r="V1449" t="str">
        <f t="shared" si="183"/>
        <v>2016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78"/>
        <v>42115.936550925922</v>
      </c>
      <c r="L1450" s="13">
        <f t="shared" si="17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76"/>
        <v>0</v>
      </c>
      <c r="R1450" t="e">
        <f t="shared" si="177"/>
        <v>#DIV/0!</v>
      </c>
      <c r="S1450" t="str">
        <f t="shared" si="180"/>
        <v>publishing</v>
      </c>
      <c r="T1450" t="str">
        <f t="shared" si="181"/>
        <v>translations</v>
      </c>
      <c r="U1450" t="str">
        <f t="shared" si="182"/>
        <v>April</v>
      </c>
      <c r="V1450" t="str">
        <f t="shared" si="183"/>
        <v>2015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78"/>
        <v>42086.811400462961</v>
      </c>
      <c r="L1451" s="13">
        <f t="shared" si="17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76"/>
        <v>0</v>
      </c>
      <c r="R1451" t="e">
        <f t="shared" si="177"/>
        <v>#DIV/0!</v>
      </c>
      <c r="S1451" t="str">
        <f t="shared" si="180"/>
        <v>publishing</v>
      </c>
      <c r="T1451" t="str">
        <f t="shared" si="181"/>
        <v>translations</v>
      </c>
      <c r="U1451" t="str">
        <f t="shared" si="182"/>
        <v>March</v>
      </c>
      <c r="V1451" t="str">
        <f t="shared" si="183"/>
        <v>2015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78"/>
        <v>42390.171261574069</v>
      </c>
      <c r="L1452" s="13">
        <f t="shared" si="17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76"/>
        <v>1.0000000000000001E-5</v>
      </c>
      <c r="R1452">
        <f t="shared" si="177"/>
        <v>1</v>
      </c>
      <c r="S1452" t="str">
        <f t="shared" si="180"/>
        <v>publishing</v>
      </c>
      <c r="T1452" t="str">
        <f t="shared" si="181"/>
        <v>translations</v>
      </c>
      <c r="U1452" t="str">
        <f t="shared" si="182"/>
        <v>January</v>
      </c>
      <c r="V1452" t="str">
        <f t="shared" si="183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78"/>
        <v>41931.959016203706</v>
      </c>
      <c r="L1453" s="13">
        <f t="shared" si="17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76"/>
        <v>1.0554089709762533E-4</v>
      </c>
      <c r="R1453">
        <f t="shared" si="177"/>
        <v>1</v>
      </c>
      <c r="S1453" t="str">
        <f t="shared" si="180"/>
        <v>publishing</v>
      </c>
      <c r="T1453" t="str">
        <f t="shared" si="181"/>
        <v>translations</v>
      </c>
      <c r="U1453" t="str">
        <f t="shared" si="182"/>
        <v>October</v>
      </c>
      <c r="V1453" t="str">
        <f t="shared" si="183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78"/>
        <v>41818.703275462962</v>
      </c>
      <c r="L1454" s="13">
        <f t="shared" si="17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76"/>
        <v>0</v>
      </c>
      <c r="R1454" t="e">
        <f t="shared" si="177"/>
        <v>#DIV/0!</v>
      </c>
      <c r="S1454" t="str">
        <f t="shared" si="180"/>
        <v>publishing</v>
      </c>
      <c r="T1454" t="str">
        <f t="shared" si="181"/>
        <v>translations</v>
      </c>
      <c r="U1454" t="str">
        <f t="shared" si="182"/>
        <v>June</v>
      </c>
      <c r="V1454" t="str">
        <f t="shared" si="183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78"/>
        <v>42795.696145833332</v>
      </c>
      <c r="L1455" s="13">
        <f t="shared" si="17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76"/>
        <v>0</v>
      </c>
      <c r="R1455" t="e">
        <f t="shared" si="177"/>
        <v>#DIV/0!</v>
      </c>
      <c r="S1455" t="str">
        <f t="shared" si="180"/>
        <v>publishing</v>
      </c>
      <c r="T1455" t="str">
        <f t="shared" si="181"/>
        <v>translations</v>
      </c>
      <c r="U1455" t="str">
        <f t="shared" si="182"/>
        <v>March</v>
      </c>
      <c r="V1455" t="str">
        <f t="shared" si="183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78"/>
        <v>42463.866666666669</v>
      </c>
      <c r="L1456" s="13">
        <f t="shared" si="17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76"/>
        <v>8.5714285714285719E-3</v>
      </c>
      <c r="R1456">
        <f t="shared" si="177"/>
        <v>15</v>
      </c>
      <c r="S1456" t="str">
        <f t="shared" si="180"/>
        <v>publishing</v>
      </c>
      <c r="T1456" t="str">
        <f t="shared" si="181"/>
        <v>translations</v>
      </c>
      <c r="U1456" t="str">
        <f t="shared" si="182"/>
        <v>April</v>
      </c>
      <c r="V1456" t="str">
        <f t="shared" si="183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78"/>
        <v>41832.672685185185</v>
      </c>
      <c r="L1457" s="13">
        <f t="shared" si="17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76"/>
        <v>0.105</v>
      </c>
      <c r="R1457">
        <f t="shared" si="177"/>
        <v>225</v>
      </c>
      <c r="S1457" t="str">
        <f t="shared" si="180"/>
        <v>publishing</v>
      </c>
      <c r="T1457" t="str">
        <f t="shared" si="181"/>
        <v>translations</v>
      </c>
      <c r="U1457" t="str">
        <f t="shared" si="182"/>
        <v>July</v>
      </c>
      <c r="V1457" t="str">
        <f t="shared" si="183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78"/>
        <v>42708.668576388889</v>
      </c>
      <c r="L1458" s="13">
        <f t="shared" si="17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76"/>
        <v>2.9000000000000001E-2</v>
      </c>
      <c r="R1458">
        <f t="shared" si="177"/>
        <v>48.333333333333336</v>
      </c>
      <c r="S1458" t="str">
        <f t="shared" si="180"/>
        <v>publishing</v>
      </c>
      <c r="T1458" t="str">
        <f t="shared" si="181"/>
        <v>translations</v>
      </c>
      <c r="U1458" t="str">
        <f t="shared" si="182"/>
        <v>December</v>
      </c>
      <c r="V1458" t="str">
        <f t="shared" si="183"/>
        <v>2017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78"/>
        <v>42289.89634259259</v>
      </c>
      <c r="L1459" s="13">
        <f t="shared" si="17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76"/>
        <v>0</v>
      </c>
      <c r="R1459" t="e">
        <f t="shared" si="177"/>
        <v>#DIV/0!</v>
      </c>
      <c r="S1459" t="str">
        <f t="shared" si="180"/>
        <v>publishing</v>
      </c>
      <c r="T1459" t="str">
        <f t="shared" si="181"/>
        <v>translations</v>
      </c>
      <c r="U1459" t="str">
        <f t="shared" si="182"/>
        <v>October</v>
      </c>
      <c r="V1459" t="str">
        <f t="shared" si="183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78"/>
        <v>41831.705555555556</v>
      </c>
      <c r="L1460" s="13">
        <f t="shared" si="17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76"/>
        <v>0</v>
      </c>
      <c r="R1460" t="e">
        <f t="shared" si="177"/>
        <v>#DIV/0!</v>
      </c>
      <c r="S1460" t="str">
        <f t="shared" si="180"/>
        <v>publishing</v>
      </c>
      <c r="T1460" t="str">
        <f t="shared" si="181"/>
        <v>translations</v>
      </c>
      <c r="U1460" t="str">
        <f t="shared" si="182"/>
        <v>July</v>
      </c>
      <c r="V1460" t="str">
        <f t="shared" si="183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78"/>
        <v>42312.204814814817</v>
      </c>
      <c r="L1461" s="13">
        <f t="shared" si="17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76"/>
        <v>0</v>
      </c>
      <c r="R1461" t="e">
        <f t="shared" si="177"/>
        <v>#DIV/0!</v>
      </c>
      <c r="S1461" t="str">
        <f t="shared" si="180"/>
        <v>publishing</v>
      </c>
      <c r="T1461" t="str">
        <f t="shared" si="181"/>
        <v>translations</v>
      </c>
      <c r="U1461" t="str">
        <f t="shared" si="182"/>
        <v>November</v>
      </c>
      <c r="V1461" t="str">
        <f t="shared" si="183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78"/>
        <v>41915.896967592591</v>
      </c>
      <c r="L1462" s="13">
        <f t="shared" si="17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76"/>
        <v>0</v>
      </c>
      <c r="R1462" t="e">
        <f t="shared" si="177"/>
        <v>#DIV/0!</v>
      </c>
      <c r="S1462" t="str">
        <f t="shared" si="180"/>
        <v>publishing</v>
      </c>
      <c r="T1462" t="str">
        <f t="shared" si="181"/>
        <v>translations</v>
      </c>
      <c r="U1462" t="str">
        <f t="shared" si="182"/>
        <v>October</v>
      </c>
      <c r="V1462" t="str">
        <f t="shared" si="183"/>
        <v>2014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78"/>
        <v>41899.645300925928</v>
      </c>
      <c r="L1463" s="13">
        <f t="shared" si="179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76"/>
        <v>1.012446</v>
      </c>
      <c r="R1463">
        <f t="shared" si="177"/>
        <v>44.66673529411765</v>
      </c>
      <c r="S1463" t="str">
        <f t="shared" si="180"/>
        <v>publishing</v>
      </c>
      <c r="T1463" t="str">
        <f t="shared" si="181"/>
        <v>radio &amp; podcasts</v>
      </c>
      <c r="U1463" t="str">
        <f t="shared" si="182"/>
        <v>September</v>
      </c>
      <c r="V1463" t="str">
        <f t="shared" si="183"/>
        <v>2014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78"/>
        <v>41344.662858796299</v>
      </c>
      <c r="L1464" s="13">
        <f t="shared" si="17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76"/>
        <v>1.085175</v>
      </c>
      <c r="R1464">
        <f t="shared" si="177"/>
        <v>28.937999999999999</v>
      </c>
      <c r="S1464" t="str">
        <f t="shared" si="180"/>
        <v>publishing</v>
      </c>
      <c r="T1464" t="str">
        <f t="shared" si="181"/>
        <v>radio &amp; podcasts</v>
      </c>
      <c r="U1464" t="str">
        <f t="shared" si="182"/>
        <v>March</v>
      </c>
      <c r="V1464" t="str">
        <f t="shared" si="183"/>
        <v>2013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78"/>
        <v>41326.911319444444</v>
      </c>
      <c r="L1465" s="13">
        <f t="shared" si="17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76"/>
        <v>1.4766666666666666</v>
      </c>
      <c r="R1465">
        <f t="shared" si="177"/>
        <v>35.44</v>
      </c>
      <c r="S1465" t="str">
        <f t="shared" si="180"/>
        <v>publishing</v>
      </c>
      <c r="T1465" t="str">
        <f t="shared" si="181"/>
        <v>radio &amp; podcasts</v>
      </c>
      <c r="U1465" t="str">
        <f t="shared" si="182"/>
        <v>February</v>
      </c>
      <c r="V1465" t="str">
        <f t="shared" si="183"/>
        <v>2013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78"/>
        <v>41291.661550925928</v>
      </c>
      <c r="L1466" s="13">
        <f t="shared" si="17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76"/>
        <v>1.6319999999999999</v>
      </c>
      <c r="R1466">
        <f t="shared" si="177"/>
        <v>34.871794871794869</v>
      </c>
      <c r="S1466" t="str">
        <f t="shared" si="180"/>
        <v>publishing</v>
      </c>
      <c r="T1466" t="str">
        <f t="shared" si="181"/>
        <v>radio &amp; podcasts</v>
      </c>
      <c r="U1466" t="str">
        <f t="shared" si="182"/>
        <v>January</v>
      </c>
      <c r="V1466" t="str">
        <f t="shared" si="183"/>
        <v>2013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78"/>
        <v>40959.734398148146</v>
      </c>
      <c r="L1467" s="13">
        <f t="shared" si="179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76"/>
        <v>4.5641449999999999</v>
      </c>
      <c r="R1467">
        <f t="shared" si="177"/>
        <v>52.622732513451197</v>
      </c>
      <c r="S1467" t="str">
        <f t="shared" si="180"/>
        <v>publishing</v>
      </c>
      <c r="T1467" t="str">
        <f t="shared" si="181"/>
        <v>radio &amp; podcasts</v>
      </c>
      <c r="U1467" t="str">
        <f t="shared" si="182"/>
        <v>February</v>
      </c>
      <c r="V1467" t="str">
        <f t="shared" si="183"/>
        <v>2012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78"/>
        <v>42340.172060185185</v>
      </c>
      <c r="L1468" s="13">
        <f t="shared" si="17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76"/>
        <v>1.0787731249999999</v>
      </c>
      <c r="R1468">
        <f t="shared" si="177"/>
        <v>69.598266129032254</v>
      </c>
      <c r="S1468" t="str">
        <f t="shared" si="180"/>
        <v>publishing</v>
      </c>
      <c r="T1468" t="str">
        <f t="shared" si="181"/>
        <v>radio &amp; podcasts</v>
      </c>
      <c r="U1468" t="str">
        <f t="shared" si="182"/>
        <v>December</v>
      </c>
      <c r="V1468" t="str">
        <f t="shared" si="183"/>
        <v>2016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78"/>
        <v>40933.80190972222</v>
      </c>
      <c r="L1469" s="13">
        <f t="shared" si="17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76"/>
        <v>1.1508</v>
      </c>
      <c r="R1469">
        <f t="shared" si="177"/>
        <v>76.72</v>
      </c>
      <c r="S1469" t="str">
        <f t="shared" si="180"/>
        <v>publishing</v>
      </c>
      <c r="T1469" t="str">
        <f t="shared" si="181"/>
        <v>radio &amp; podcasts</v>
      </c>
      <c r="U1469" t="str">
        <f t="shared" si="182"/>
        <v>January</v>
      </c>
      <c r="V1469" t="str">
        <f t="shared" si="183"/>
        <v>2012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78"/>
        <v>40646.014456018522</v>
      </c>
      <c r="L1470" s="13">
        <f t="shared" si="17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76"/>
        <v>1.0236842105263158</v>
      </c>
      <c r="R1470">
        <f t="shared" si="177"/>
        <v>33.191126279863482</v>
      </c>
      <c r="S1470" t="str">
        <f t="shared" si="180"/>
        <v>publishing</v>
      </c>
      <c r="T1470" t="str">
        <f t="shared" si="181"/>
        <v>radio &amp; podcasts</v>
      </c>
      <c r="U1470" t="str">
        <f t="shared" si="182"/>
        <v>April</v>
      </c>
      <c r="V1470" t="str">
        <f t="shared" si="183"/>
        <v>2011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78"/>
        <v>41290.598483796297</v>
      </c>
      <c r="L1471" s="13">
        <f t="shared" si="17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76"/>
        <v>1.0842485875706214</v>
      </c>
      <c r="R1471">
        <f t="shared" si="177"/>
        <v>149.46417445482865</v>
      </c>
      <c r="S1471" t="str">
        <f t="shared" si="180"/>
        <v>publishing</v>
      </c>
      <c r="T1471" t="str">
        <f t="shared" si="181"/>
        <v>radio &amp; podcasts</v>
      </c>
      <c r="U1471" t="str">
        <f t="shared" si="182"/>
        <v>January</v>
      </c>
      <c r="V1471" t="str">
        <f t="shared" si="183"/>
        <v>2013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78"/>
        <v>41250.827118055553</v>
      </c>
      <c r="L1472" s="13">
        <f t="shared" si="17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76"/>
        <v>1.2513333333333334</v>
      </c>
      <c r="R1472">
        <f t="shared" si="177"/>
        <v>23.172839506172838</v>
      </c>
      <c r="S1472" t="str">
        <f t="shared" si="180"/>
        <v>publishing</v>
      </c>
      <c r="T1472" t="str">
        <f t="shared" si="181"/>
        <v>radio &amp; podcasts</v>
      </c>
      <c r="U1472" t="str">
        <f t="shared" si="182"/>
        <v>December</v>
      </c>
      <c r="V1472" t="str">
        <f t="shared" si="183"/>
        <v>2012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78"/>
        <v>42073.957569444443</v>
      </c>
      <c r="L1473" s="13">
        <f t="shared" si="17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76"/>
        <v>1.03840625</v>
      </c>
      <c r="R1473">
        <f t="shared" si="177"/>
        <v>96.877551020408163</v>
      </c>
      <c r="S1473" t="str">
        <f t="shared" si="180"/>
        <v>publishing</v>
      </c>
      <c r="T1473" t="str">
        <f t="shared" si="181"/>
        <v>radio &amp; podcasts</v>
      </c>
      <c r="U1473" t="str">
        <f t="shared" si="182"/>
        <v>March</v>
      </c>
      <c r="V1473" t="str">
        <f t="shared" si="183"/>
        <v>2015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78"/>
        <v>41533.542858796296</v>
      </c>
      <c r="L1474" s="13">
        <f t="shared" si="17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184">E1474/D1474</f>
        <v>1.3870400000000001</v>
      </c>
      <c r="R1474">
        <f t="shared" ref="R1474:R1537" si="185">E1474/N1474</f>
        <v>103.20238095238095</v>
      </c>
      <c r="S1474" t="str">
        <f t="shared" si="180"/>
        <v>publishing</v>
      </c>
      <c r="T1474" t="str">
        <f t="shared" si="181"/>
        <v>radio &amp; podcasts</v>
      </c>
      <c r="U1474" t="str">
        <f t="shared" si="182"/>
        <v>September</v>
      </c>
      <c r="V1474" t="str">
        <f t="shared" si="183"/>
        <v>2013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86">(((J1475/60)/60)/24)+DATE(1970,1,1)</f>
        <v>40939.979618055557</v>
      </c>
      <c r="L1475" s="13">
        <f t="shared" ref="L1475:L1538" si="187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184"/>
        <v>1.20516</v>
      </c>
      <c r="R1475">
        <f t="shared" si="185"/>
        <v>38.462553191489363</v>
      </c>
      <c r="S1475" t="str">
        <f t="shared" ref="S1475:S1538" si="188">LEFT(P1475,FIND("/",P1475)-1)</f>
        <v>publishing</v>
      </c>
      <c r="T1475" t="str">
        <f t="shared" ref="T1475:T1538" si="189">RIGHT(P1475,LEN(P1475)-FIND("/",P1475))</f>
        <v>radio &amp; podcasts</v>
      </c>
      <c r="U1475" t="str">
        <f t="shared" ref="U1475:U1538" si="190">TEXT(K1475,"mmmm")</f>
        <v>January</v>
      </c>
      <c r="V1475" t="str">
        <f t="shared" ref="V1475:V1538" si="191">TEXT(L1475,"YYYY")</f>
        <v>2012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86"/>
        <v>41500.727916666663</v>
      </c>
      <c r="L1476" s="13">
        <f t="shared" si="187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84"/>
        <v>1.1226666666666667</v>
      </c>
      <c r="R1476">
        <f t="shared" si="185"/>
        <v>44.315789473684212</v>
      </c>
      <c r="S1476" t="str">
        <f t="shared" si="188"/>
        <v>publishing</v>
      </c>
      <c r="T1476" t="str">
        <f t="shared" si="189"/>
        <v>radio &amp; podcasts</v>
      </c>
      <c r="U1476" t="str">
        <f t="shared" si="190"/>
        <v>August</v>
      </c>
      <c r="V1476" t="str">
        <f t="shared" si="191"/>
        <v>2013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86"/>
        <v>41960.722951388889</v>
      </c>
      <c r="L1477" s="13">
        <f t="shared" si="187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84"/>
        <v>1.8866966666666667</v>
      </c>
      <c r="R1477">
        <f t="shared" si="185"/>
        <v>64.173356009070289</v>
      </c>
      <c r="S1477" t="str">
        <f t="shared" si="188"/>
        <v>publishing</v>
      </c>
      <c r="T1477" t="str">
        <f t="shared" si="189"/>
        <v>radio &amp; podcasts</v>
      </c>
      <c r="U1477" t="str">
        <f t="shared" si="190"/>
        <v>November</v>
      </c>
      <c r="V1477" t="str">
        <f t="shared" si="191"/>
        <v>2014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86"/>
        <v>40766.041921296295</v>
      </c>
      <c r="L1478" s="13">
        <f t="shared" si="187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84"/>
        <v>6.6155466666666669</v>
      </c>
      <c r="R1478">
        <f t="shared" si="185"/>
        <v>43.333275109170302</v>
      </c>
      <c r="S1478" t="str">
        <f t="shared" si="188"/>
        <v>publishing</v>
      </c>
      <c r="T1478" t="str">
        <f t="shared" si="189"/>
        <v>radio &amp; podcasts</v>
      </c>
      <c r="U1478" t="str">
        <f t="shared" si="190"/>
        <v>August</v>
      </c>
      <c r="V1478" t="str">
        <f t="shared" si="191"/>
        <v>2011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86"/>
        <v>40840.615787037037</v>
      </c>
      <c r="L1479" s="13">
        <f t="shared" si="187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84"/>
        <v>1.1131</v>
      </c>
      <c r="R1479">
        <f t="shared" si="185"/>
        <v>90.495934959349597</v>
      </c>
      <c r="S1479" t="str">
        <f t="shared" si="188"/>
        <v>publishing</v>
      </c>
      <c r="T1479" t="str">
        <f t="shared" si="189"/>
        <v>radio &amp; podcasts</v>
      </c>
      <c r="U1479" t="str">
        <f t="shared" si="190"/>
        <v>October</v>
      </c>
      <c r="V1479" t="str">
        <f t="shared" si="191"/>
        <v>2011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86"/>
        <v>41394.871678240743</v>
      </c>
      <c r="L1480" s="13">
        <f t="shared" si="187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84"/>
        <v>11.8161422</v>
      </c>
      <c r="R1480">
        <f t="shared" si="185"/>
        <v>29.187190495010373</v>
      </c>
      <c r="S1480" t="str">
        <f t="shared" si="188"/>
        <v>publishing</v>
      </c>
      <c r="T1480" t="str">
        <f t="shared" si="189"/>
        <v>radio &amp; podcasts</v>
      </c>
      <c r="U1480" t="str">
        <f t="shared" si="190"/>
        <v>April</v>
      </c>
      <c r="V1480" t="str">
        <f t="shared" si="191"/>
        <v>2013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86"/>
        <v>41754.745243055557</v>
      </c>
      <c r="L1481" s="13">
        <f t="shared" si="187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84"/>
        <v>1.37375</v>
      </c>
      <c r="R1481">
        <f t="shared" si="185"/>
        <v>30.95774647887324</v>
      </c>
      <c r="S1481" t="str">
        <f t="shared" si="188"/>
        <v>publishing</v>
      </c>
      <c r="T1481" t="str">
        <f t="shared" si="189"/>
        <v>radio &amp; podcasts</v>
      </c>
      <c r="U1481" t="str">
        <f t="shared" si="190"/>
        <v>April</v>
      </c>
      <c r="V1481" t="str">
        <f t="shared" si="191"/>
        <v>2014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86"/>
        <v>41464.934016203704</v>
      </c>
      <c r="L1482" s="13">
        <f t="shared" si="187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84"/>
        <v>1.170404</v>
      </c>
      <c r="R1482">
        <f t="shared" si="185"/>
        <v>92.157795275590544</v>
      </c>
      <c r="S1482" t="str">
        <f t="shared" si="188"/>
        <v>publishing</v>
      </c>
      <c r="T1482" t="str">
        <f t="shared" si="189"/>
        <v>radio &amp; podcasts</v>
      </c>
      <c r="U1482" t="str">
        <f t="shared" si="190"/>
        <v>July</v>
      </c>
      <c r="V1482" t="str">
        <f t="shared" si="191"/>
        <v>2013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86"/>
        <v>41550.922974537039</v>
      </c>
      <c r="L1483" s="13">
        <f t="shared" si="187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84"/>
        <v>2.1000000000000001E-2</v>
      </c>
      <c r="R1483">
        <f t="shared" si="185"/>
        <v>17.5</v>
      </c>
      <c r="S1483" t="str">
        <f t="shared" si="188"/>
        <v>publishing</v>
      </c>
      <c r="T1483" t="str">
        <f t="shared" si="189"/>
        <v>fiction</v>
      </c>
      <c r="U1483" t="str">
        <f t="shared" si="190"/>
        <v>October</v>
      </c>
      <c r="V1483" t="str">
        <f t="shared" si="191"/>
        <v>2013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86"/>
        <v>41136.85805555556</v>
      </c>
      <c r="L1484" s="13">
        <f t="shared" si="187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84"/>
        <v>1E-3</v>
      </c>
      <c r="R1484">
        <f t="shared" si="185"/>
        <v>5</v>
      </c>
      <c r="S1484" t="str">
        <f t="shared" si="188"/>
        <v>publishing</v>
      </c>
      <c r="T1484" t="str">
        <f t="shared" si="189"/>
        <v>fiction</v>
      </c>
      <c r="U1484" t="str">
        <f t="shared" si="190"/>
        <v>August</v>
      </c>
      <c r="V1484" t="str">
        <f t="shared" si="191"/>
        <v>2012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86"/>
        <v>42548.192997685182</v>
      </c>
      <c r="L1485" s="13">
        <f t="shared" si="187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84"/>
        <v>7.1428571428571426E-3</v>
      </c>
      <c r="R1485">
        <f t="shared" si="185"/>
        <v>25</v>
      </c>
      <c r="S1485" t="str">
        <f t="shared" si="188"/>
        <v>publishing</v>
      </c>
      <c r="T1485" t="str">
        <f t="shared" si="189"/>
        <v>fiction</v>
      </c>
      <c r="U1485" t="str">
        <f t="shared" si="190"/>
        <v>June</v>
      </c>
      <c r="V1485" t="str">
        <f t="shared" si="191"/>
        <v>2016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86"/>
        <v>41053.200960648144</v>
      </c>
      <c r="L1486" s="13">
        <f t="shared" si="187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84"/>
        <v>0</v>
      </c>
      <c r="R1486" t="e">
        <f t="shared" si="185"/>
        <v>#DIV/0!</v>
      </c>
      <c r="S1486" t="str">
        <f t="shared" si="188"/>
        <v>publishing</v>
      </c>
      <c r="T1486" t="str">
        <f t="shared" si="189"/>
        <v>fiction</v>
      </c>
      <c r="U1486" t="str">
        <f t="shared" si="190"/>
        <v>May</v>
      </c>
      <c r="V1486" t="str">
        <f t="shared" si="191"/>
        <v>2012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86"/>
        <v>42130.795983796299</v>
      </c>
      <c r="L1487" s="13">
        <f t="shared" si="187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84"/>
        <v>2.2388059701492536E-2</v>
      </c>
      <c r="R1487">
        <f t="shared" si="185"/>
        <v>50</v>
      </c>
      <c r="S1487" t="str">
        <f t="shared" si="188"/>
        <v>publishing</v>
      </c>
      <c r="T1487" t="str">
        <f t="shared" si="189"/>
        <v>fiction</v>
      </c>
      <c r="U1487" t="str">
        <f t="shared" si="190"/>
        <v>May</v>
      </c>
      <c r="V1487" t="str">
        <f t="shared" si="191"/>
        <v>2015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86"/>
        <v>42032.168530092589</v>
      </c>
      <c r="L1488" s="13">
        <f t="shared" si="187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84"/>
        <v>2.3999999999999998E-3</v>
      </c>
      <c r="R1488">
        <f t="shared" si="185"/>
        <v>16</v>
      </c>
      <c r="S1488" t="str">
        <f t="shared" si="188"/>
        <v>publishing</v>
      </c>
      <c r="T1488" t="str">
        <f t="shared" si="189"/>
        <v>fiction</v>
      </c>
      <c r="U1488" t="str">
        <f t="shared" si="190"/>
        <v>January</v>
      </c>
      <c r="V1488" t="str">
        <f t="shared" si="191"/>
        <v>2015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86"/>
        <v>42554.917488425926</v>
      </c>
      <c r="L1489" s="13">
        <f t="shared" si="187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84"/>
        <v>0</v>
      </c>
      <c r="R1489" t="e">
        <f t="shared" si="185"/>
        <v>#DIV/0!</v>
      </c>
      <c r="S1489" t="str">
        <f t="shared" si="188"/>
        <v>publishing</v>
      </c>
      <c r="T1489" t="str">
        <f t="shared" si="189"/>
        <v>fiction</v>
      </c>
      <c r="U1489" t="str">
        <f t="shared" si="190"/>
        <v>July</v>
      </c>
      <c r="V1489" t="str">
        <f t="shared" si="191"/>
        <v>2016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86"/>
        <v>41614.563194444447</v>
      </c>
      <c r="L1490" s="13">
        <f t="shared" si="187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84"/>
        <v>2.4E-2</v>
      </c>
      <c r="R1490">
        <f t="shared" si="185"/>
        <v>60</v>
      </c>
      <c r="S1490" t="str">
        <f t="shared" si="188"/>
        <v>publishing</v>
      </c>
      <c r="T1490" t="str">
        <f t="shared" si="189"/>
        <v>fiction</v>
      </c>
      <c r="U1490" t="str">
        <f t="shared" si="190"/>
        <v>December</v>
      </c>
      <c r="V1490" t="str">
        <f t="shared" si="191"/>
        <v>2014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86"/>
        <v>41198.611712962964</v>
      </c>
      <c r="L1491" s="13">
        <f t="shared" si="187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84"/>
        <v>0</v>
      </c>
      <c r="R1491" t="e">
        <f t="shared" si="185"/>
        <v>#DIV/0!</v>
      </c>
      <c r="S1491" t="str">
        <f t="shared" si="188"/>
        <v>publishing</v>
      </c>
      <c r="T1491" t="str">
        <f t="shared" si="189"/>
        <v>fiction</v>
      </c>
      <c r="U1491" t="str">
        <f t="shared" si="190"/>
        <v>October</v>
      </c>
      <c r="V1491" t="str">
        <f t="shared" si="191"/>
        <v>2012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86"/>
        <v>41520.561041666668</v>
      </c>
      <c r="L1492" s="13">
        <f t="shared" si="187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84"/>
        <v>0.30862068965517242</v>
      </c>
      <c r="R1492">
        <f t="shared" si="185"/>
        <v>47.10526315789474</v>
      </c>
      <c r="S1492" t="str">
        <f t="shared" si="188"/>
        <v>publishing</v>
      </c>
      <c r="T1492" t="str">
        <f t="shared" si="189"/>
        <v>fiction</v>
      </c>
      <c r="U1492" t="str">
        <f t="shared" si="190"/>
        <v>September</v>
      </c>
      <c r="V1492" t="str">
        <f t="shared" si="191"/>
        <v>2013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86"/>
        <v>41991.713460648149</v>
      </c>
      <c r="L1493" s="13">
        <f t="shared" si="187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84"/>
        <v>8.3333333333333329E-2</v>
      </c>
      <c r="R1493">
        <f t="shared" si="185"/>
        <v>100</v>
      </c>
      <c r="S1493" t="str">
        <f t="shared" si="188"/>
        <v>publishing</v>
      </c>
      <c r="T1493" t="str">
        <f t="shared" si="189"/>
        <v>fiction</v>
      </c>
      <c r="U1493" t="str">
        <f t="shared" si="190"/>
        <v>December</v>
      </c>
      <c r="V1493" t="str">
        <f t="shared" si="191"/>
        <v>2015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86"/>
        <v>40682.884791666671</v>
      </c>
      <c r="L1494" s="13">
        <f t="shared" si="187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84"/>
        <v>7.4999999999999997E-3</v>
      </c>
      <c r="R1494">
        <f t="shared" si="185"/>
        <v>15</v>
      </c>
      <c r="S1494" t="str">
        <f t="shared" si="188"/>
        <v>publishing</v>
      </c>
      <c r="T1494" t="str">
        <f t="shared" si="189"/>
        <v>fiction</v>
      </c>
      <c r="U1494" t="str">
        <f t="shared" si="190"/>
        <v>May</v>
      </c>
      <c r="V1494" t="str">
        <f t="shared" si="191"/>
        <v>2011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86"/>
        <v>41411.866608796299</v>
      </c>
      <c r="L1495" s="13">
        <f t="shared" si="187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84"/>
        <v>0</v>
      </c>
      <c r="R1495" t="e">
        <f t="shared" si="185"/>
        <v>#DIV/0!</v>
      </c>
      <c r="S1495" t="str">
        <f t="shared" si="188"/>
        <v>publishing</v>
      </c>
      <c r="T1495" t="str">
        <f t="shared" si="189"/>
        <v>fiction</v>
      </c>
      <c r="U1495" t="str">
        <f t="shared" si="190"/>
        <v>May</v>
      </c>
      <c r="V1495" t="str">
        <f t="shared" si="191"/>
        <v>2013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86"/>
        <v>42067.722372685181</v>
      </c>
      <c r="L1496" s="13">
        <f t="shared" si="187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84"/>
        <v>8.8999999999999996E-2</v>
      </c>
      <c r="R1496">
        <f t="shared" si="185"/>
        <v>40.454545454545453</v>
      </c>
      <c r="S1496" t="str">
        <f t="shared" si="188"/>
        <v>publishing</v>
      </c>
      <c r="T1496" t="str">
        <f t="shared" si="189"/>
        <v>fiction</v>
      </c>
      <c r="U1496" t="str">
        <f t="shared" si="190"/>
        <v>March</v>
      </c>
      <c r="V1496" t="str">
        <f t="shared" si="191"/>
        <v>2015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86"/>
        <v>40752.789710648147</v>
      </c>
      <c r="L1497" s="13">
        <f t="shared" si="187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84"/>
        <v>0</v>
      </c>
      <c r="R1497" t="e">
        <f t="shared" si="185"/>
        <v>#DIV/0!</v>
      </c>
      <c r="S1497" t="str">
        <f t="shared" si="188"/>
        <v>publishing</v>
      </c>
      <c r="T1497" t="str">
        <f t="shared" si="189"/>
        <v>fiction</v>
      </c>
      <c r="U1497" t="str">
        <f t="shared" si="190"/>
        <v>July</v>
      </c>
      <c r="V1497" t="str">
        <f t="shared" si="191"/>
        <v>2011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86"/>
        <v>41838.475219907406</v>
      </c>
      <c r="L1498" s="13">
        <f t="shared" si="187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84"/>
        <v>0</v>
      </c>
      <c r="R1498" t="e">
        <f t="shared" si="185"/>
        <v>#DIV/0!</v>
      </c>
      <c r="S1498" t="str">
        <f t="shared" si="188"/>
        <v>publishing</v>
      </c>
      <c r="T1498" t="str">
        <f t="shared" si="189"/>
        <v>fiction</v>
      </c>
      <c r="U1498" t="str">
        <f t="shared" si="190"/>
        <v>July</v>
      </c>
      <c r="V1498" t="str">
        <f t="shared" si="191"/>
        <v>2014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86"/>
        <v>41444.64261574074</v>
      </c>
      <c r="L1499" s="13">
        <f t="shared" si="187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84"/>
        <v>6.666666666666667E-5</v>
      </c>
      <c r="R1499">
        <f t="shared" si="185"/>
        <v>1</v>
      </c>
      <c r="S1499" t="str">
        <f t="shared" si="188"/>
        <v>publishing</v>
      </c>
      <c r="T1499" t="str">
        <f t="shared" si="189"/>
        <v>fiction</v>
      </c>
      <c r="U1499" t="str">
        <f t="shared" si="190"/>
        <v>June</v>
      </c>
      <c r="V1499" t="str">
        <f t="shared" si="191"/>
        <v>2013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86"/>
        <v>41840.983541666668</v>
      </c>
      <c r="L1500" s="13">
        <f t="shared" si="187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84"/>
        <v>1.9E-2</v>
      </c>
      <c r="R1500">
        <f t="shared" si="185"/>
        <v>19</v>
      </c>
      <c r="S1500" t="str">
        <f t="shared" si="188"/>
        <v>publishing</v>
      </c>
      <c r="T1500" t="str">
        <f t="shared" si="189"/>
        <v>fiction</v>
      </c>
      <c r="U1500" t="str">
        <f t="shared" si="190"/>
        <v>July</v>
      </c>
      <c r="V1500" t="str">
        <f t="shared" si="191"/>
        <v>2014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86"/>
        <v>42527.007326388892</v>
      </c>
      <c r="L1501" s="13">
        <f t="shared" si="187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84"/>
        <v>2.5000000000000001E-3</v>
      </c>
      <c r="R1501">
        <f t="shared" si="185"/>
        <v>5</v>
      </c>
      <c r="S1501" t="str">
        <f t="shared" si="188"/>
        <v>publishing</v>
      </c>
      <c r="T1501" t="str">
        <f t="shared" si="189"/>
        <v>fiction</v>
      </c>
      <c r="U1501" t="str">
        <f t="shared" si="190"/>
        <v>June</v>
      </c>
      <c r="V1501" t="str">
        <f t="shared" si="191"/>
        <v>2016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86"/>
        <v>41365.904594907406</v>
      </c>
      <c r="L1502" s="13">
        <f t="shared" si="187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84"/>
        <v>0.25035714285714283</v>
      </c>
      <c r="R1502">
        <f t="shared" si="185"/>
        <v>46.733333333333334</v>
      </c>
      <c r="S1502" t="str">
        <f t="shared" si="188"/>
        <v>publishing</v>
      </c>
      <c r="T1502" t="str">
        <f t="shared" si="189"/>
        <v>fiction</v>
      </c>
      <c r="U1502" t="str">
        <f t="shared" si="190"/>
        <v>April</v>
      </c>
      <c r="V1502" t="str">
        <f t="shared" si="191"/>
        <v>2013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86"/>
        <v>42163.583599537036</v>
      </c>
      <c r="L1503" s="13">
        <f t="shared" si="187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84"/>
        <v>1.6633076923076924</v>
      </c>
      <c r="R1503">
        <f t="shared" si="185"/>
        <v>97.731073446327684</v>
      </c>
      <c r="S1503" t="str">
        <f t="shared" si="188"/>
        <v>photography</v>
      </c>
      <c r="T1503" t="str">
        <f t="shared" si="189"/>
        <v>photobooks</v>
      </c>
      <c r="U1503" t="str">
        <f t="shared" si="190"/>
        <v>June</v>
      </c>
      <c r="V1503" t="str">
        <f t="shared" si="191"/>
        <v>2015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86"/>
        <v>42426.542592592596</v>
      </c>
      <c r="L1504" s="13">
        <f t="shared" si="187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84"/>
        <v>1.0144545454545455</v>
      </c>
      <c r="R1504">
        <f t="shared" si="185"/>
        <v>67.835866261398181</v>
      </c>
      <c r="S1504" t="str">
        <f t="shared" si="188"/>
        <v>photography</v>
      </c>
      <c r="T1504" t="str">
        <f t="shared" si="189"/>
        <v>photobooks</v>
      </c>
      <c r="U1504" t="str">
        <f t="shared" si="190"/>
        <v>February</v>
      </c>
      <c r="V1504" t="str">
        <f t="shared" si="191"/>
        <v>2016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86"/>
        <v>42606.347233796296</v>
      </c>
      <c r="L1505" s="13">
        <f t="shared" si="187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84"/>
        <v>1.0789146666666667</v>
      </c>
      <c r="R1505">
        <f t="shared" si="185"/>
        <v>56.98492957746479</v>
      </c>
      <c r="S1505" t="str">
        <f t="shared" si="188"/>
        <v>photography</v>
      </c>
      <c r="T1505" t="str">
        <f t="shared" si="189"/>
        <v>photobooks</v>
      </c>
      <c r="U1505" t="str">
        <f t="shared" si="190"/>
        <v>August</v>
      </c>
      <c r="V1505" t="str">
        <f t="shared" si="191"/>
        <v>2016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86"/>
        <v>41772.657685185186</v>
      </c>
      <c r="L1506" s="13">
        <f t="shared" si="187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84"/>
        <v>2.7793846153846156</v>
      </c>
      <c r="R1506">
        <f t="shared" si="185"/>
        <v>67.159851301115239</v>
      </c>
      <c r="S1506" t="str">
        <f t="shared" si="188"/>
        <v>photography</v>
      </c>
      <c r="T1506" t="str">
        <f t="shared" si="189"/>
        <v>photobooks</v>
      </c>
      <c r="U1506" t="str">
        <f t="shared" si="190"/>
        <v>May</v>
      </c>
      <c r="V1506" t="str">
        <f t="shared" si="191"/>
        <v>2014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86"/>
        <v>42414.44332175926</v>
      </c>
      <c r="L1507" s="13">
        <f t="shared" si="187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84"/>
        <v>1.0358125</v>
      </c>
      <c r="R1507">
        <f t="shared" si="185"/>
        <v>48.037681159420288</v>
      </c>
      <c r="S1507" t="str">
        <f t="shared" si="188"/>
        <v>photography</v>
      </c>
      <c r="T1507" t="str">
        <f t="shared" si="189"/>
        <v>photobooks</v>
      </c>
      <c r="U1507" t="str">
        <f t="shared" si="190"/>
        <v>February</v>
      </c>
      <c r="V1507" t="str">
        <f t="shared" si="191"/>
        <v>2016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86"/>
        <v>41814.785925925928</v>
      </c>
      <c r="L1508" s="13">
        <f t="shared" si="187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84"/>
        <v>1.1140000000000001</v>
      </c>
      <c r="R1508">
        <f t="shared" si="185"/>
        <v>38.860465116279073</v>
      </c>
      <c r="S1508" t="str">
        <f t="shared" si="188"/>
        <v>photography</v>
      </c>
      <c r="T1508" t="str">
        <f t="shared" si="189"/>
        <v>photobooks</v>
      </c>
      <c r="U1508" t="str">
        <f t="shared" si="190"/>
        <v>June</v>
      </c>
      <c r="V1508" t="str">
        <f t="shared" si="191"/>
        <v>2014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86"/>
        <v>40254.450335648151</v>
      </c>
      <c r="L1509" s="13">
        <f t="shared" si="187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84"/>
        <v>2.15</v>
      </c>
      <c r="R1509">
        <f t="shared" si="185"/>
        <v>78.181818181818187</v>
      </c>
      <c r="S1509" t="str">
        <f t="shared" si="188"/>
        <v>photography</v>
      </c>
      <c r="T1509" t="str">
        <f t="shared" si="189"/>
        <v>photobooks</v>
      </c>
      <c r="U1509" t="str">
        <f t="shared" si="190"/>
        <v>March</v>
      </c>
      <c r="V1509" t="str">
        <f t="shared" si="191"/>
        <v>2010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86"/>
        <v>41786.614363425928</v>
      </c>
      <c r="L1510" s="13">
        <f t="shared" si="187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84"/>
        <v>1.1076216216216217</v>
      </c>
      <c r="R1510">
        <f t="shared" si="185"/>
        <v>97.113744075829388</v>
      </c>
      <c r="S1510" t="str">
        <f t="shared" si="188"/>
        <v>photography</v>
      </c>
      <c r="T1510" t="str">
        <f t="shared" si="189"/>
        <v>photobooks</v>
      </c>
      <c r="U1510" t="str">
        <f t="shared" si="190"/>
        <v>May</v>
      </c>
      <c r="V1510" t="str">
        <f t="shared" si="191"/>
        <v>2014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86"/>
        <v>42751.533391203702</v>
      </c>
      <c r="L1511" s="13">
        <f t="shared" si="187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84"/>
        <v>1.2364125714285714</v>
      </c>
      <c r="R1511">
        <f t="shared" si="185"/>
        <v>110.39397959183674</v>
      </c>
      <c r="S1511" t="str">
        <f t="shared" si="188"/>
        <v>photography</v>
      </c>
      <c r="T1511" t="str">
        <f t="shared" si="189"/>
        <v>photobooks</v>
      </c>
      <c r="U1511" t="str">
        <f t="shared" si="190"/>
        <v>January</v>
      </c>
      <c r="V1511" t="str">
        <f t="shared" si="191"/>
        <v>2017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86"/>
        <v>41809.385162037033</v>
      </c>
      <c r="L1512" s="13">
        <f t="shared" si="187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84"/>
        <v>1.0103500000000001</v>
      </c>
      <c r="R1512">
        <f t="shared" si="185"/>
        <v>39.91506172839506</v>
      </c>
      <c r="S1512" t="str">
        <f t="shared" si="188"/>
        <v>photography</v>
      </c>
      <c r="T1512" t="str">
        <f t="shared" si="189"/>
        <v>photobooks</v>
      </c>
      <c r="U1512" t="str">
        <f t="shared" si="190"/>
        <v>June</v>
      </c>
      <c r="V1512" t="str">
        <f t="shared" si="191"/>
        <v>2014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86"/>
        <v>42296.583379629628</v>
      </c>
      <c r="L1513" s="13">
        <f t="shared" si="187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84"/>
        <v>1.1179285714285714</v>
      </c>
      <c r="R1513">
        <f t="shared" si="185"/>
        <v>75.975728155339809</v>
      </c>
      <c r="S1513" t="str">
        <f t="shared" si="188"/>
        <v>photography</v>
      </c>
      <c r="T1513" t="str">
        <f t="shared" si="189"/>
        <v>photobooks</v>
      </c>
      <c r="U1513" t="str">
        <f t="shared" si="190"/>
        <v>October</v>
      </c>
      <c r="V1513" t="str">
        <f t="shared" si="191"/>
        <v>2015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86"/>
        <v>42741.684479166666</v>
      </c>
      <c r="L1514" s="13">
        <f t="shared" si="187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84"/>
        <v>5.5877142857142861</v>
      </c>
      <c r="R1514">
        <f t="shared" si="185"/>
        <v>58.379104477611939</v>
      </c>
      <c r="S1514" t="str">
        <f t="shared" si="188"/>
        <v>photography</v>
      </c>
      <c r="T1514" t="str">
        <f t="shared" si="189"/>
        <v>photobooks</v>
      </c>
      <c r="U1514" t="str">
        <f t="shared" si="190"/>
        <v>January</v>
      </c>
      <c r="V1514" t="str">
        <f t="shared" si="191"/>
        <v>2017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86"/>
        <v>41806.637337962966</v>
      </c>
      <c r="L1515" s="13">
        <f t="shared" si="187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84"/>
        <v>1.5001875</v>
      </c>
      <c r="R1515">
        <f t="shared" si="185"/>
        <v>55.82093023255814</v>
      </c>
      <c r="S1515" t="str">
        <f t="shared" si="188"/>
        <v>photography</v>
      </c>
      <c r="T1515" t="str">
        <f t="shared" si="189"/>
        <v>photobooks</v>
      </c>
      <c r="U1515" t="str">
        <f t="shared" si="190"/>
        <v>June</v>
      </c>
      <c r="V1515" t="str">
        <f t="shared" si="191"/>
        <v>2014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86"/>
        <v>42234.597685185188</v>
      </c>
      <c r="L1516" s="13">
        <f t="shared" si="187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84"/>
        <v>1.0647599999999999</v>
      </c>
      <c r="R1516">
        <f t="shared" si="185"/>
        <v>151.24431818181819</v>
      </c>
      <c r="S1516" t="str">
        <f t="shared" si="188"/>
        <v>photography</v>
      </c>
      <c r="T1516" t="str">
        <f t="shared" si="189"/>
        <v>photobooks</v>
      </c>
      <c r="U1516" t="str">
        <f t="shared" si="190"/>
        <v>August</v>
      </c>
      <c r="V1516" t="str">
        <f t="shared" si="191"/>
        <v>2015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86"/>
        <v>42415.253437499996</v>
      </c>
      <c r="L1517" s="13">
        <f t="shared" si="187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84"/>
        <v>1.57189</v>
      </c>
      <c r="R1517">
        <f t="shared" si="185"/>
        <v>849.67027027027029</v>
      </c>
      <c r="S1517" t="str">
        <f t="shared" si="188"/>
        <v>photography</v>
      </c>
      <c r="T1517" t="str">
        <f t="shared" si="189"/>
        <v>photobooks</v>
      </c>
      <c r="U1517" t="str">
        <f t="shared" si="190"/>
        <v>February</v>
      </c>
      <c r="V1517" t="str">
        <f t="shared" si="191"/>
        <v>2016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86"/>
        <v>42619.466342592597</v>
      </c>
      <c r="L1518" s="13">
        <f t="shared" si="187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84"/>
        <v>1.0865882352941176</v>
      </c>
      <c r="R1518">
        <f t="shared" si="185"/>
        <v>159.24137931034483</v>
      </c>
      <c r="S1518" t="str">
        <f t="shared" si="188"/>
        <v>photography</v>
      </c>
      <c r="T1518" t="str">
        <f t="shared" si="189"/>
        <v>photobooks</v>
      </c>
      <c r="U1518" t="str">
        <f t="shared" si="190"/>
        <v>September</v>
      </c>
      <c r="V1518" t="str">
        <f t="shared" si="191"/>
        <v>2016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86"/>
        <v>41948.56658564815</v>
      </c>
      <c r="L1519" s="13">
        <f t="shared" si="187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84"/>
        <v>1.6197999999999999</v>
      </c>
      <c r="R1519">
        <f t="shared" si="185"/>
        <v>39.507317073170732</v>
      </c>
      <c r="S1519" t="str">
        <f t="shared" si="188"/>
        <v>photography</v>
      </c>
      <c r="T1519" t="str">
        <f t="shared" si="189"/>
        <v>photobooks</v>
      </c>
      <c r="U1519" t="str">
        <f t="shared" si="190"/>
        <v>November</v>
      </c>
      <c r="V1519" t="str">
        <f t="shared" si="191"/>
        <v>2014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86"/>
        <v>41760.8200462963</v>
      </c>
      <c r="L1520" s="13">
        <f t="shared" si="187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84"/>
        <v>2.0536666666666665</v>
      </c>
      <c r="R1520">
        <f t="shared" si="185"/>
        <v>130.52966101694915</v>
      </c>
      <c r="S1520" t="str">
        <f t="shared" si="188"/>
        <v>photography</v>
      </c>
      <c r="T1520" t="str">
        <f t="shared" si="189"/>
        <v>photobooks</v>
      </c>
      <c r="U1520" t="str">
        <f t="shared" si="190"/>
        <v>May</v>
      </c>
      <c r="V1520" t="str">
        <f t="shared" si="191"/>
        <v>2014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86"/>
        <v>41782.741701388892</v>
      </c>
      <c r="L1521" s="13">
        <f t="shared" si="187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84"/>
        <v>1.033638888888889</v>
      </c>
      <c r="R1521">
        <f t="shared" si="185"/>
        <v>64.156896551724131</v>
      </c>
      <c r="S1521" t="str">
        <f t="shared" si="188"/>
        <v>photography</v>
      </c>
      <c r="T1521" t="str">
        <f t="shared" si="189"/>
        <v>photobooks</v>
      </c>
      <c r="U1521" t="str">
        <f t="shared" si="190"/>
        <v>May</v>
      </c>
      <c r="V1521" t="str">
        <f t="shared" si="191"/>
        <v>2014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86"/>
        <v>41955.857789351852</v>
      </c>
      <c r="L1522" s="13">
        <f t="shared" si="187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84"/>
        <v>1.0347222222222223</v>
      </c>
      <c r="R1522">
        <f t="shared" si="185"/>
        <v>111.52694610778443</v>
      </c>
      <c r="S1522" t="str">
        <f t="shared" si="188"/>
        <v>photography</v>
      </c>
      <c r="T1522" t="str">
        <f t="shared" si="189"/>
        <v>photobooks</v>
      </c>
      <c r="U1522" t="str">
        <f t="shared" si="190"/>
        <v>November</v>
      </c>
      <c r="V1522" t="str">
        <f t="shared" si="191"/>
        <v>2014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86"/>
        <v>42493.167719907404</v>
      </c>
      <c r="L1523" s="13">
        <f t="shared" si="187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84"/>
        <v>1.0681333333333334</v>
      </c>
      <c r="R1523">
        <f t="shared" si="185"/>
        <v>170.44680851063831</v>
      </c>
      <c r="S1523" t="str">
        <f t="shared" si="188"/>
        <v>photography</v>
      </c>
      <c r="T1523" t="str">
        <f t="shared" si="189"/>
        <v>photobooks</v>
      </c>
      <c r="U1523" t="str">
        <f t="shared" si="190"/>
        <v>May</v>
      </c>
      <c r="V1523" t="str">
        <f t="shared" si="191"/>
        <v>2016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86"/>
        <v>41899.830312500002</v>
      </c>
      <c r="L1524" s="13">
        <f t="shared" si="187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84"/>
        <v>1.3896574712643677</v>
      </c>
      <c r="R1524">
        <f t="shared" si="185"/>
        <v>133.7391592920354</v>
      </c>
      <c r="S1524" t="str">
        <f t="shared" si="188"/>
        <v>photography</v>
      </c>
      <c r="T1524" t="str">
        <f t="shared" si="189"/>
        <v>photobooks</v>
      </c>
      <c r="U1524" t="str">
        <f t="shared" si="190"/>
        <v>September</v>
      </c>
      <c r="V1524" t="str">
        <f t="shared" si="191"/>
        <v>2014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86"/>
        <v>41964.751342592594</v>
      </c>
      <c r="L1525" s="13">
        <f t="shared" si="187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84"/>
        <v>1.2484324324324325</v>
      </c>
      <c r="R1525">
        <f t="shared" si="185"/>
        <v>95.834024896265561</v>
      </c>
      <c r="S1525" t="str">
        <f t="shared" si="188"/>
        <v>photography</v>
      </c>
      <c r="T1525" t="str">
        <f t="shared" si="189"/>
        <v>photobooks</v>
      </c>
      <c r="U1525" t="str">
        <f t="shared" si="190"/>
        <v>November</v>
      </c>
      <c r="V1525" t="str">
        <f t="shared" si="191"/>
        <v>2014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86"/>
        <v>42756.501041666663</v>
      </c>
      <c r="L1526" s="13">
        <f t="shared" si="187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84"/>
        <v>2.0699999999999998</v>
      </c>
      <c r="R1526">
        <f t="shared" si="185"/>
        <v>221.78571428571428</v>
      </c>
      <c r="S1526" t="str">
        <f t="shared" si="188"/>
        <v>photography</v>
      </c>
      <c r="T1526" t="str">
        <f t="shared" si="189"/>
        <v>photobooks</v>
      </c>
      <c r="U1526" t="str">
        <f t="shared" si="190"/>
        <v>January</v>
      </c>
      <c r="V1526" t="str">
        <f t="shared" si="191"/>
        <v>2017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86"/>
        <v>42570.702986111108</v>
      </c>
      <c r="L1527" s="13">
        <f t="shared" si="187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84"/>
        <v>1.7400576923076922</v>
      </c>
      <c r="R1527">
        <f t="shared" si="185"/>
        <v>32.315357142857138</v>
      </c>
      <c r="S1527" t="str">
        <f t="shared" si="188"/>
        <v>photography</v>
      </c>
      <c r="T1527" t="str">
        <f t="shared" si="189"/>
        <v>photobooks</v>
      </c>
      <c r="U1527" t="str">
        <f t="shared" si="190"/>
        <v>July</v>
      </c>
      <c r="V1527" t="str">
        <f t="shared" si="191"/>
        <v>2016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86"/>
        <v>42339.276006944448</v>
      </c>
      <c r="L1528" s="13">
        <f t="shared" si="187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84"/>
        <v>1.2032608695652174</v>
      </c>
      <c r="R1528">
        <f t="shared" si="185"/>
        <v>98.839285714285708</v>
      </c>
      <c r="S1528" t="str">
        <f t="shared" si="188"/>
        <v>photography</v>
      </c>
      <c r="T1528" t="str">
        <f t="shared" si="189"/>
        <v>photobooks</v>
      </c>
      <c r="U1528" t="str">
        <f t="shared" si="190"/>
        <v>December</v>
      </c>
      <c r="V1528" t="str">
        <f t="shared" si="191"/>
        <v>2016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86"/>
        <v>42780.600532407407</v>
      </c>
      <c r="L1529" s="13">
        <f t="shared" si="187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84"/>
        <v>1.1044428571428573</v>
      </c>
      <c r="R1529">
        <f t="shared" si="185"/>
        <v>55.222142857142863</v>
      </c>
      <c r="S1529" t="str">
        <f t="shared" si="188"/>
        <v>photography</v>
      </c>
      <c r="T1529" t="str">
        <f t="shared" si="189"/>
        <v>photobooks</v>
      </c>
      <c r="U1529" t="str">
        <f t="shared" si="190"/>
        <v>February</v>
      </c>
      <c r="V1529" t="str">
        <f t="shared" si="191"/>
        <v>2017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86"/>
        <v>42736.732893518521</v>
      </c>
      <c r="L1530" s="13">
        <f t="shared" si="187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84"/>
        <v>2.8156666666666665</v>
      </c>
      <c r="R1530">
        <f t="shared" si="185"/>
        <v>52.793750000000003</v>
      </c>
      <c r="S1530" t="str">
        <f t="shared" si="188"/>
        <v>photography</v>
      </c>
      <c r="T1530" t="str">
        <f t="shared" si="189"/>
        <v>photobooks</v>
      </c>
      <c r="U1530" t="str">
        <f t="shared" si="190"/>
        <v>January</v>
      </c>
      <c r="V1530" t="str">
        <f t="shared" si="191"/>
        <v>2017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86"/>
        <v>42052.628703703704</v>
      </c>
      <c r="L1531" s="13">
        <f t="shared" si="187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84"/>
        <v>1.0067894736842105</v>
      </c>
      <c r="R1531">
        <f t="shared" si="185"/>
        <v>135.66666666666666</v>
      </c>
      <c r="S1531" t="str">
        <f t="shared" si="188"/>
        <v>photography</v>
      </c>
      <c r="T1531" t="str">
        <f t="shared" si="189"/>
        <v>photobooks</v>
      </c>
      <c r="U1531" t="str">
        <f t="shared" si="190"/>
        <v>February</v>
      </c>
      <c r="V1531" t="str">
        <f t="shared" si="191"/>
        <v>2015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86"/>
        <v>42275.767303240747</v>
      </c>
      <c r="L1532" s="13">
        <f t="shared" si="187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84"/>
        <v>1.3482571428571428</v>
      </c>
      <c r="R1532">
        <f t="shared" si="185"/>
        <v>53.991990846681922</v>
      </c>
      <c r="S1532" t="str">
        <f t="shared" si="188"/>
        <v>photography</v>
      </c>
      <c r="T1532" t="str">
        <f t="shared" si="189"/>
        <v>photobooks</v>
      </c>
      <c r="U1532" t="str">
        <f t="shared" si="190"/>
        <v>September</v>
      </c>
      <c r="V1532" t="str">
        <f t="shared" si="191"/>
        <v>2015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86"/>
        <v>41941.802384259259</v>
      </c>
      <c r="L1533" s="13">
        <f t="shared" si="187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84"/>
        <v>1.7595744680851064</v>
      </c>
      <c r="R1533">
        <f t="shared" si="185"/>
        <v>56.643835616438359</v>
      </c>
      <c r="S1533" t="str">
        <f t="shared" si="188"/>
        <v>photography</v>
      </c>
      <c r="T1533" t="str">
        <f t="shared" si="189"/>
        <v>photobooks</v>
      </c>
      <c r="U1533" t="str">
        <f t="shared" si="190"/>
        <v>October</v>
      </c>
      <c r="V1533" t="str">
        <f t="shared" si="191"/>
        <v>2014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86"/>
        <v>42391.475289351853</v>
      </c>
      <c r="L1534" s="13">
        <f t="shared" si="187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84"/>
        <v>4.8402000000000003</v>
      </c>
      <c r="R1534">
        <f t="shared" si="185"/>
        <v>82.316326530612244</v>
      </c>
      <c r="S1534" t="str">
        <f t="shared" si="188"/>
        <v>photography</v>
      </c>
      <c r="T1534" t="str">
        <f t="shared" si="189"/>
        <v>photobooks</v>
      </c>
      <c r="U1534" t="str">
        <f t="shared" si="190"/>
        <v>January</v>
      </c>
      <c r="V1534" t="str">
        <f t="shared" si="191"/>
        <v>2016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86"/>
        <v>42443.00204861111</v>
      </c>
      <c r="L1535" s="13">
        <f t="shared" si="187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84"/>
        <v>1.4514</v>
      </c>
      <c r="R1535">
        <f t="shared" si="185"/>
        <v>88.26081081081081</v>
      </c>
      <c r="S1535" t="str">
        <f t="shared" si="188"/>
        <v>photography</v>
      </c>
      <c r="T1535" t="str">
        <f t="shared" si="189"/>
        <v>photobooks</v>
      </c>
      <c r="U1535" t="str">
        <f t="shared" si="190"/>
        <v>March</v>
      </c>
      <c r="V1535" t="str">
        <f t="shared" si="191"/>
        <v>2016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86"/>
        <v>42221.67432870371</v>
      </c>
      <c r="L1536" s="13">
        <f t="shared" si="187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84"/>
        <v>4.1773333333333333</v>
      </c>
      <c r="R1536">
        <f t="shared" si="185"/>
        <v>84.905149051490511</v>
      </c>
      <c r="S1536" t="str">
        <f t="shared" si="188"/>
        <v>photography</v>
      </c>
      <c r="T1536" t="str">
        <f t="shared" si="189"/>
        <v>photobooks</v>
      </c>
      <c r="U1536" t="str">
        <f t="shared" si="190"/>
        <v>August</v>
      </c>
      <c r="V1536" t="str">
        <f t="shared" si="191"/>
        <v>2015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86"/>
        <v>42484.829062500001</v>
      </c>
      <c r="L1537" s="13">
        <f t="shared" si="187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84"/>
        <v>1.3242499999999999</v>
      </c>
      <c r="R1537">
        <f t="shared" si="185"/>
        <v>48.154545454545456</v>
      </c>
      <c r="S1537" t="str">
        <f t="shared" si="188"/>
        <v>photography</v>
      </c>
      <c r="T1537" t="str">
        <f t="shared" si="189"/>
        <v>photobooks</v>
      </c>
      <c r="U1537" t="str">
        <f t="shared" si="190"/>
        <v>April</v>
      </c>
      <c r="V1537" t="str">
        <f t="shared" si="191"/>
        <v>2016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86"/>
        <v>42213.802199074074</v>
      </c>
      <c r="L1538" s="13">
        <f t="shared" si="187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192">E1538/D1538</f>
        <v>2.5030841666666666</v>
      </c>
      <c r="R1538">
        <f t="shared" ref="R1538:R1601" si="193">E1538/N1538</f>
        <v>66.015406593406595</v>
      </c>
      <c r="S1538" t="str">
        <f t="shared" si="188"/>
        <v>photography</v>
      </c>
      <c r="T1538" t="str">
        <f t="shared" si="189"/>
        <v>photobooks</v>
      </c>
      <c r="U1538" t="str">
        <f t="shared" si="190"/>
        <v>July</v>
      </c>
      <c r="V1538" t="str">
        <f t="shared" si="191"/>
        <v>2015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94">(((J1539/60)/60)/24)+DATE(1970,1,1)</f>
        <v>42552.315127314811</v>
      </c>
      <c r="L1539" s="13">
        <f t="shared" ref="L1539:L1602" si="195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192"/>
        <v>1.7989999999999999</v>
      </c>
      <c r="R1539">
        <f t="shared" si="193"/>
        <v>96.375</v>
      </c>
      <c r="S1539" t="str">
        <f t="shared" ref="S1539:S1602" si="196">LEFT(P1539,FIND("/",P1539)-1)</f>
        <v>photography</v>
      </c>
      <c r="T1539" t="str">
        <f t="shared" ref="T1539:T1602" si="197">RIGHT(P1539,LEN(P1539)-FIND("/",P1539))</f>
        <v>photobooks</v>
      </c>
      <c r="U1539" t="str">
        <f t="shared" ref="U1539:U1602" si="198">TEXT(K1539,"mmmm")</f>
        <v>July</v>
      </c>
      <c r="V1539" t="str">
        <f t="shared" ref="V1539:V1602" si="199">TEXT(L1539,"YYYY")</f>
        <v>2016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94"/>
        <v>41981.782060185185</v>
      </c>
      <c r="L1540" s="13">
        <f t="shared" si="19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92"/>
        <v>1.0262857142857142</v>
      </c>
      <c r="R1540">
        <f t="shared" si="193"/>
        <v>156.17391304347825</v>
      </c>
      <c r="S1540" t="str">
        <f t="shared" si="196"/>
        <v>photography</v>
      </c>
      <c r="T1540" t="str">
        <f t="shared" si="197"/>
        <v>photobooks</v>
      </c>
      <c r="U1540" t="str">
        <f t="shared" si="198"/>
        <v>December</v>
      </c>
      <c r="V1540" t="str">
        <f t="shared" si="199"/>
        <v>2015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94"/>
        <v>42705.919201388882</v>
      </c>
      <c r="L1541" s="13">
        <f t="shared" si="19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92"/>
        <v>1.359861</v>
      </c>
      <c r="R1541">
        <f t="shared" si="193"/>
        <v>95.764859154929582</v>
      </c>
      <c r="S1541" t="str">
        <f t="shared" si="196"/>
        <v>photography</v>
      </c>
      <c r="T1541" t="str">
        <f t="shared" si="197"/>
        <v>photobooks</v>
      </c>
      <c r="U1541" t="str">
        <f t="shared" si="198"/>
        <v>December</v>
      </c>
      <c r="V1541" t="str">
        <f t="shared" si="199"/>
        <v>2017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94"/>
        <v>41939.00712962963</v>
      </c>
      <c r="L1542" s="13">
        <f t="shared" si="19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92"/>
        <v>1.1786666666666668</v>
      </c>
      <c r="R1542">
        <f t="shared" si="193"/>
        <v>180.40816326530611</v>
      </c>
      <c r="S1542" t="str">
        <f t="shared" si="196"/>
        <v>photography</v>
      </c>
      <c r="T1542" t="str">
        <f t="shared" si="197"/>
        <v>photobooks</v>
      </c>
      <c r="U1542" t="str">
        <f t="shared" si="198"/>
        <v>October</v>
      </c>
      <c r="V1542" t="str">
        <f t="shared" si="199"/>
        <v>2014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94"/>
        <v>41974.712245370371</v>
      </c>
      <c r="L1543" s="13">
        <f t="shared" si="19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92"/>
        <v>3.3333333333333332E-4</v>
      </c>
      <c r="R1543">
        <f t="shared" si="193"/>
        <v>3</v>
      </c>
      <c r="S1543" t="str">
        <f t="shared" si="196"/>
        <v>photography</v>
      </c>
      <c r="T1543" t="str">
        <f t="shared" si="197"/>
        <v>nature</v>
      </c>
      <c r="U1543" t="str">
        <f t="shared" si="198"/>
        <v>December</v>
      </c>
      <c r="V1543" t="str">
        <f t="shared" si="199"/>
        <v>2014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94"/>
        <v>42170.996527777781</v>
      </c>
      <c r="L1544" s="13">
        <f t="shared" si="19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92"/>
        <v>0.04</v>
      </c>
      <c r="R1544">
        <f t="shared" si="193"/>
        <v>20</v>
      </c>
      <c r="S1544" t="str">
        <f t="shared" si="196"/>
        <v>photography</v>
      </c>
      <c r="T1544" t="str">
        <f t="shared" si="197"/>
        <v>nature</v>
      </c>
      <c r="U1544" t="str">
        <f t="shared" si="198"/>
        <v>June</v>
      </c>
      <c r="V1544" t="str">
        <f t="shared" si="199"/>
        <v>2015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94"/>
        <v>41935.509652777779</v>
      </c>
      <c r="L1545" s="13">
        <f t="shared" si="19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92"/>
        <v>4.4444444444444444E-3</v>
      </c>
      <c r="R1545">
        <f t="shared" si="193"/>
        <v>10</v>
      </c>
      <c r="S1545" t="str">
        <f t="shared" si="196"/>
        <v>photography</v>
      </c>
      <c r="T1545" t="str">
        <f t="shared" si="197"/>
        <v>nature</v>
      </c>
      <c r="U1545" t="str">
        <f t="shared" si="198"/>
        <v>October</v>
      </c>
      <c r="V1545" t="str">
        <f t="shared" si="199"/>
        <v>2014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94"/>
        <v>42053.051203703704</v>
      </c>
      <c r="L1546" s="13">
        <f t="shared" si="19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92"/>
        <v>0</v>
      </c>
      <c r="R1546" t="e">
        <f t="shared" si="193"/>
        <v>#DIV/0!</v>
      </c>
      <c r="S1546" t="str">
        <f t="shared" si="196"/>
        <v>photography</v>
      </c>
      <c r="T1546" t="str">
        <f t="shared" si="197"/>
        <v>nature</v>
      </c>
      <c r="U1546" t="str">
        <f t="shared" si="198"/>
        <v>February</v>
      </c>
      <c r="V1546" t="str">
        <f t="shared" si="199"/>
        <v>2015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94"/>
        <v>42031.884652777779</v>
      </c>
      <c r="L1547" s="13">
        <f t="shared" si="19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92"/>
        <v>3.3333333333333332E-4</v>
      </c>
      <c r="R1547">
        <f t="shared" si="193"/>
        <v>1</v>
      </c>
      <c r="S1547" t="str">
        <f t="shared" si="196"/>
        <v>photography</v>
      </c>
      <c r="T1547" t="str">
        <f t="shared" si="197"/>
        <v>nature</v>
      </c>
      <c r="U1547" t="str">
        <f t="shared" si="198"/>
        <v>January</v>
      </c>
      <c r="V1547" t="str">
        <f t="shared" si="199"/>
        <v>2015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94"/>
        <v>41839.212951388887</v>
      </c>
      <c r="L1548" s="13">
        <f t="shared" si="19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92"/>
        <v>0.28899999999999998</v>
      </c>
      <c r="R1548">
        <f t="shared" si="193"/>
        <v>26.272727272727273</v>
      </c>
      <c r="S1548" t="str">
        <f t="shared" si="196"/>
        <v>photography</v>
      </c>
      <c r="T1548" t="str">
        <f t="shared" si="197"/>
        <v>nature</v>
      </c>
      <c r="U1548" t="str">
        <f t="shared" si="198"/>
        <v>July</v>
      </c>
      <c r="V1548" t="str">
        <f t="shared" si="199"/>
        <v>2014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94"/>
        <v>42782.426875000005</v>
      </c>
      <c r="L1549" s="13">
        <f t="shared" si="19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92"/>
        <v>0</v>
      </c>
      <c r="R1549" t="e">
        <f t="shared" si="193"/>
        <v>#DIV/0!</v>
      </c>
      <c r="S1549" t="str">
        <f t="shared" si="196"/>
        <v>photography</v>
      </c>
      <c r="T1549" t="str">
        <f t="shared" si="197"/>
        <v>nature</v>
      </c>
      <c r="U1549" t="str">
        <f t="shared" si="198"/>
        <v>February</v>
      </c>
      <c r="V1549" t="str">
        <f t="shared" si="199"/>
        <v>2017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94"/>
        <v>42286.88217592593</v>
      </c>
      <c r="L1550" s="13">
        <f t="shared" si="19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92"/>
        <v>8.5714285714285715E-2</v>
      </c>
      <c r="R1550">
        <f t="shared" si="193"/>
        <v>60</v>
      </c>
      <c r="S1550" t="str">
        <f t="shared" si="196"/>
        <v>photography</v>
      </c>
      <c r="T1550" t="str">
        <f t="shared" si="197"/>
        <v>nature</v>
      </c>
      <c r="U1550" t="str">
        <f t="shared" si="198"/>
        <v>October</v>
      </c>
      <c r="V1550" t="str">
        <f t="shared" si="199"/>
        <v>2015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94"/>
        <v>42281.136099537034</v>
      </c>
      <c r="L1551" s="13">
        <f t="shared" si="19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92"/>
        <v>0.34</v>
      </c>
      <c r="R1551">
        <f t="shared" si="193"/>
        <v>28.333333333333332</v>
      </c>
      <c r="S1551" t="str">
        <f t="shared" si="196"/>
        <v>photography</v>
      </c>
      <c r="T1551" t="str">
        <f t="shared" si="197"/>
        <v>nature</v>
      </c>
      <c r="U1551" t="str">
        <f t="shared" si="198"/>
        <v>October</v>
      </c>
      <c r="V1551" t="str">
        <f t="shared" si="199"/>
        <v>2015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94"/>
        <v>42472.449467592596</v>
      </c>
      <c r="L1552" s="13">
        <f t="shared" si="19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92"/>
        <v>0.13466666666666666</v>
      </c>
      <c r="R1552">
        <f t="shared" si="193"/>
        <v>14.428571428571429</v>
      </c>
      <c r="S1552" t="str">
        <f t="shared" si="196"/>
        <v>photography</v>
      </c>
      <c r="T1552" t="str">
        <f t="shared" si="197"/>
        <v>nature</v>
      </c>
      <c r="U1552" t="str">
        <f t="shared" si="198"/>
        <v>April</v>
      </c>
      <c r="V1552" t="str">
        <f t="shared" si="199"/>
        <v>2016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94"/>
        <v>42121.824525462958</v>
      </c>
      <c r="L1553" s="13">
        <f t="shared" si="19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92"/>
        <v>0</v>
      </c>
      <c r="R1553" t="e">
        <f t="shared" si="193"/>
        <v>#DIV/0!</v>
      </c>
      <c r="S1553" t="str">
        <f t="shared" si="196"/>
        <v>photography</v>
      </c>
      <c r="T1553" t="str">
        <f t="shared" si="197"/>
        <v>nature</v>
      </c>
      <c r="U1553" t="str">
        <f t="shared" si="198"/>
        <v>April</v>
      </c>
      <c r="V1553" t="str">
        <f t="shared" si="199"/>
        <v>2015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94"/>
        <v>41892.688750000001</v>
      </c>
      <c r="L1554" s="13">
        <f t="shared" si="19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92"/>
        <v>0.49186046511627907</v>
      </c>
      <c r="R1554">
        <f t="shared" si="193"/>
        <v>132.1875</v>
      </c>
      <c r="S1554" t="str">
        <f t="shared" si="196"/>
        <v>photography</v>
      </c>
      <c r="T1554" t="str">
        <f t="shared" si="197"/>
        <v>nature</v>
      </c>
      <c r="U1554" t="str">
        <f t="shared" si="198"/>
        <v>September</v>
      </c>
      <c r="V1554" t="str">
        <f t="shared" si="199"/>
        <v>2014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94"/>
        <v>42219.282951388886</v>
      </c>
      <c r="L1555" s="13">
        <f t="shared" si="19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92"/>
        <v>0</v>
      </c>
      <c r="R1555" t="e">
        <f t="shared" si="193"/>
        <v>#DIV/0!</v>
      </c>
      <c r="S1555" t="str">
        <f t="shared" si="196"/>
        <v>photography</v>
      </c>
      <c r="T1555" t="str">
        <f t="shared" si="197"/>
        <v>nature</v>
      </c>
      <c r="U1555" t="str">
        <f t="shared" si="198"/>
        <v>August</v>
      </c>
      <c r="V1555" t="str">
        <f t="shared" si="199"/>
        <v>2015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94"/>
        <v>42188.252199074079</v>
      </c>
      <c r="L1556" s="13">
        <f t="shared" si="19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92"/>
        <v>0</v>
      </c>
      <c r="R1556" t="e">
        <f t="shared" si="193"/>
        <v>#DIV/0!</v>
      </c>
      <c r="S1556" t="str">
        <f t="shared" si="196"/>
        <v>photography</v>
      </c>
      <c r="T1556" t="str">
        <f t="shared" si="197"/>
        <v>nature</v>
      </c>
      <c r="U1556" t="str">
        <f t="shared" si="198"/>
        <v>July</v>
      </c>
      <c r="V1556" t="str">
        <f t="shared" si="199"/>
        <v>2015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94"/>
        <v>42241.613796296297</v>
      </c>
      <c r="L1557" s="13">
        <f t="shared" si="19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92"/>
        <v>0</v>
      </c>
      <c r="R1557" t="e">
        <f t="shared" si="193"/>
        <v>#DIV/0!</v>
      </c>
      <c r="S1557" t="str">
        <f t="shared" si="196"/>
        <v>photography</v>
      </c>
      <c r="T1557" t="str">
        <f t="shared" si="197"/>
        <v>nature</v>
      </c>
      <c r="U1557" t="str">
        <f t="shared" si="198"/>
        <v>August</v>
      </c>
      <c r="V1557" t="str">
        <f t="shared" si="199"/>
        <v>2015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94"/>
        <v>42525.153055555551</v>
      </c>
      <c r="L1558" s="13">
        <f t="shared" si="19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92"/>
        <v>0.45133333333333331</v>
      </c>
      <c r="R1558">
        <f t="shared" si="193"/>
        <v>56.416666666666664</v>
      </c>
      <c r="S1558" t="str">
        <f t="shared" si="196"/>
        <v>photography</v>
      </c>
      <c r="T1558" t="str">
        <f t="shared" si="197"/>
        <v>nature</v>
      </c>
      <c r="U1558" t="str">
        <f t="shared" si="198"/>
        <v>June</v>
      </c>
      <c r="V1558" t="str">
        <f t="shared" si="199"/>
        <v>2016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94"/>
        <v>41871.65315972222</v>
      </c>
      <c r="L1559" s="13">
        <f t="shared" si="19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92"/>
        <v>0.04</v>
      </c>
      <c r="R1559">
        <f t="shared" si="193"/>
        <v>100</v>
      </c>
      <c r="S1559" t="str">
        <f t="shared" si="196"/>
        <v>photography</v>
      </c>
      <c r="T1559" t="str">
        <f t="shared" si="197"/>
        <v>nature</v>
      </c>
      <c r="U1559" t="str">
        <f t="shared" si="198"/>
        <v>August</v>
      </c>
      <c r="V1559" t="str">
        <f t="shared" si="199"/>
        <v>2014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94"/>
        <v>42185.397673611107</v>
      </c>
      <c r="L1560" s="13">
        <f t="shared" si="19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92"/>
        <v>4.6666666666666669E-2</v>
      </c>
      <c r="R1560">
        <f t="shared" si="193"/>
        <v>11.666666666666666</v>
      </c>
      <c r="S1560" t="str">
        <f t="shared" si="196"/>
        <v>photography</v>
      </c>
      <c r="T1560" t="str">
        <f t="shared" si="197"/>
        <v>nature</v>
      </c>
      <c r="U1560" t="str">
        <f t="shared" si="198"/>
        <v>June</v>
      </c>
      <c r="V1560" t="str">
        <f t="shared" si="199"/>
        <v>2015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94"/>
        <v>42108.05322916666</v>
      </c>
      <c r="L1561" s="13">
        <f t="shared" si="19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92"/>
        <v>3.3333333333333335E-3</v>
      </c>
      <c r="R1561">
        <f t="shared" si="193"/>
        <v>50</v>
      </c>
      <c r="S1561" t="str">
        <f t="shared" si="196"/>
        <v>photography</v>
      </c>
      <c r="T1561" t="str">
        <f t="shared" si="197"/>
        <v>nature</v>
      </c>
      <c r="U1561" t="str">
        <f t="shared" si="198"/>
        <v>April</v>
      </c>
      <c r="V1561" t="str">
        <f t="shared" si="199"/>
        <v>2015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94"/>
        <v>41936.020752314813</v>
      </c>
      <c r="L1562" s="13">
        <f t="shared" si="19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92"/>
        <v>3.7600000000000001E-2</v>
      </c>
      <c r="R1562">
        <f t="shared" si="193"/>
        <v>23.5</v>
      </c>
      <c r="S1562" t="str">
        <f t="shared" si="196"/>
        <v>photography</v>
      </c>
      <c r="T1562" t="str">
        <f t="shared" si="197"/>
        <v>nature</v>
      </c>
      <c r="U1562" t="str">
        <f t="shared" si="198"/>
        <v>October</v>
      </c>
      <c r="V1562" t="str">
        <f t="shared" si="19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94"/>
        <v>41555.041701388887</v>
      </c>
      <c r="L1563" s="13">
        <f t="shared" si="19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92"/>
        <v>6.7000000000000002E-3</v>
      </c>
      <c r="R1563">
        <f t="shared" si="193"/>
        <v>67</v>
      </c>
      <c r="S1563" t="str">
        <f t="shared" si="196"/>
        <v>publishing</v>
      </c>
      <c r="T1563" t="str">
        <f t="shared" si="197"/>
        <v>art books</v>
      </c>
      <c r="U1563" t="str">
        <f t="shared" si="198"/>
        <v>October</v>
      </c>
      <c r="V1563" t="str">
        <f t="shared" si="19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94"/>
        <v>40079.566157407404</v>
      </c>
      <c r="L1564" s="13">
        <f t="shared" si="19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92"/>
        <v>0</v>
      </c>
      <c r="R1564" t="e">
        <f t="shared" si="193"/>
        <v>#DIV/0!</v>
      </c>
      <c r="S1564" t="str">
        <f t="shared" si="196"/>
        <v>publishing</v>
      </c>
      <c r="T1564" t="str">
        <f t="shared" si="197"/>
        <v>art books</v>
      </c>
      <c r="U1564" t="str">
        <f t="shared" si="198"/>
        <v>September</v>
      </c>
      <c r="V1564" t="str">
        <f t="shared" si="19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94"/>
        <v>41652.742488425924</v>
      </c>
      <c r="L1565" s="13">
        <f t="shared" si="19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92"/>
        <v>1.4166666666666666E-2</v>
      </c>
      <c r="R1565">
        <f t="shared" si="193"/>
        <v>42.5</v>
      </c>
      <c r="S1565" t="str">
        <f t="shared" si="196"/>
        <v>publishing</v>
      </c>
      <c r="T1565" t="str">
        <f t="shared" si="197"/>
        <v>art books</v>
      </c>
      <c r="U1565" t="str">
        <f t="shared" si="198"/>
        <v>January</v>
      </c>
      <c r="V1565" t="str">
        <f t="shared" si="19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94"/>
        <v>42121.367002314815</v>
      </c>
      <c r="L1566" s="13">
        <f t="shared" si="19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92"/>
        <v>1E-3</v>
      </c>
      <c r="R1566">
        <f t="shared" si="193"/>
        <v>10</v>
      </c>
      <c r="S1566" t="str">
        <f t="shared" si="196"/>
        <v>publishing</v>
      </c>
      <c r="T1566" t="str">
        <f t="shared" si="197"/>
        <v>art books</v>
      </c>
      <c r="U1566" t="str">
        <f t="shared" si="198"/>
        <v>April</v>
      </c>
      <c r="V1566" t="str">
        <f t="shared" si="19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94"/>
        <v>40672.729872685188</v>
      </c>
      <c r="L1567" s="13">
        <f t="shared" si="19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92"/>
        <v>2.5000000000000001E-2</v>
      </c>
      <c r="R1567">
        <f t="shared" si="193"/>
        <v>100</v>
      </c>
      <c r="S1567" t="str">
        <f t="shared" si="196"/>
        <v>publishing</v>
      </c>
      <c r="T1567" t="str">
        <f t="shared" si="197"/>
        <v>art books</v>
      </c>
      <c r="U1567" t="str">
        <f t="shared" si="198"/>
        <v>May</v>
      </c>
      <c r="V1567" t="str">
        <f t="shared" si="19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94"/>
        <v>42549.916712962964</v>
      </c>
      <c r="L1568" s="13">
        <f t="shared" si="19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92"/>
        <v>0.21249999999999999</v>
      </c>
      <c r="R1568">
        <f t="shared" si="193"/>
        <v>108.05084745762711</v>
      </c>
      <c r="S1568" t="str">
        <f t="shared" si="196"/>
        <v>publishing</v>
      </c>
      <c r="T1568" t="str">
        <f t="shared" si="197"/>
        <v>art books</v>
      </c>
      <c r="U1568" t="str">
        <f t="shared" si="198"/>
        <v>June</v>
      </c>
      <c r="V1568" t="str">
        <f t="shared" si="19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94"/>
        <v>41671.936863425923</v>
      </c>
      <c r="L1569" s="13">
        <f t="shared" si="195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92"/>
        <v>4.1176470588235294E-2</v>
      </c>
      <c r="R1569">
        <f t="shared" si="193"/>
        <v>26.923076923076923</v>
      </c>
      <c r="S1569" t="str">
        <f t="shared" si="196"/>
        <v>publishing</v>
      </c>
      <c r="T1569" t="str">
        <f t="shared" si="197"/>
        <v>art books</v>
      </c>
      <c r="U1569" t="str">
        <f t="shared" si="198"/>
        <v>February</v>
      </c>
      <c r="V1569" t="str">
        <f t="shared" si="19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94"/>
        <v>41962.062326388885</v>
      </c>
      <c r="L1570" s="13">
        <f t="shared" si="19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92"/>
        <v>0.13639999999999999</v>
      </c>
      <c r="R1570">
        <f t="shared" si="193"/>
        <v>155</v>
      </c>
      <c r="S1570" t="str">
        <f t="shared" si="196"/>
        <v>publishing</v>
      </c>
      <c r="T1570" t="str">
        <f t="shared" si="197"/>
        <v>art books</v>
      </c>
      <c r="U1570" t="str">
        <f t="shared" si="198"/>
        <v>November</v>
      </c>
      <c r="V1570" t="str">
        <f t="shared" si="19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94"/>
        <v>41389.679560185185</v>
      </c>
      <c r="L1571" s="13">
        <f t="shared" si="19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92"/>
        <v>0</v>
      </c>
      <c r="R1571" t="e">
        <f t="shared" si="193"/>
        <v>#DIV/0!</v>
      </c>
      <c r="S1571" t="str">
        <f t="shared" si="196"/>
        <v>publishing</v>
      </c>
      <c r="T1571" t="str">
        <f t="shared" si="197"/>
        <v>art books</v>
      </c>
      <c r="U1571" t="str">
        <f t="shared" si="198"/>
        <v>April</v>
      </c>
      <c r="V1571" t="str">
        <f t="shared" si="19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94"/>
        <v>42438.813449074078</v>
      </c>
      <c r="L1572" s="13">
        <f t="shared" si="19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92"/>
        <v>0.41399999999999998</v>
      </c>
      <c r="R1572">
        <f t="shared" si="193"/>
        <v>47.769230769230766</v>
      </c>
      <c r="S1572" t="str">
        <f t="shared" si="196"/>
        <v>publishing</v>
      </c>
      <c r="T1572" t="str">
        <f t="shared" si="197"/>
        <v>art books</v>
      </c>
      <c r="U1572" t="str">
        <f t="shared" si="198"/>
        <v>March</v>
      </c>
      <c r="V1572" t="str">
        <f t="shared" si="19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94"/>
        <v>42144.769479166673</v>
      </c>
      <c r="L1573" s="13">
        <f t="shared" si="19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92"/>
        <v>6.6115702479338841E-3</v>
      </c>
      <c r="R1573">
        <f t="shared" si="193"/>
        <v>20</v>
      </c>
      <c r="S1573" t="str">
        <f t="shared" si="196"/>
        <v>publishing</v>
      </c>
      <c r="T1573" t="str">
        <f t="shared" si="197"/>
        <v>art books</v>
      </c>
      <c r="U1573" t="str">
        <f t="shared" si="198"/>
        <v>May</v>
      </c>
      <c r="V1573" t="str">
        <f t="shared" si="19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94"/>
        <v>42404.033090277779</v>
      </c>
      <c r="L1574" s="13">
        <f t="shared" si="19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92"/>
        <v>0.05</v>
      </c>
      <c r="R1574">
        <f t="shared" si="193"/>
        <v>41.666666666666664</v>
      </c>
      <c r="S1574" t="str">
        <f t="shared" si="196"/>
        <v>publishing</v>
      </c>
      <c r="T1574" t="str">
        <f t="shared" si="197"/>
        <v>art books</v>
      </c>
      <c r="U1574" t="str">
        <f t="shared" si="198"/>
        <v>February</v>
      </c>
      <c r="V1574" t="str">
        <f t="shared" si="19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94"/>
        <v>42786.000023148154</v>
      </c>
      <c r="L1575" s="13">
        <f t="shared" si="19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92"/>
        <v>2.4777777777777777E-2</v>
      </c>
      <c r="R1575">
        <f t="shared" si="193"/>
        <v>74.333333333333329</v>
      </c>
      <c r="S1575" t="str">
        <f t="shared" si="196"/>
        <v>publishing</v>
      </c>
      <c r="T1575" t="str">
        <f t="shared" si="197"/>
        <v>art books</v>
      </c>
      <c r="U1575" t="str">
        <f t="shared" si="198"/>
        <v>February</v>
      </c>
      <c r="V1575" t="str">
        <f t="shared" si="19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94"/>
        <v>42017.927418981482</v>
      </c>
      <c r="L1576" s="13">
        <f t="shared" si="19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92"/>
        <v>5.0599999999999999E-2</v>
      </c>
      <c r="R1576">
        <f t="shared" si="193"/>
        <v>84.333333333333329</v>
      </c>
      <c r="S1576" t="str">
        <f t="shared" si="196"/>
        <v>publishing</v>
      </c>
      <c r="T1576" t="str">
        <f t="shared" si="197"/>
        <v>art books</v>
      </c>
      <c r="U1576" t="str">
        <f t="shared" si="198"/>
        <v>January</v>
      </c>
      <c r="V1576" t="str">
        <f t="shared" si="19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94"/>
        <v>41799.524259259262</v>
      </c>
      <c r="L1577" s="13">
        <f t="shared" si="19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92"/>
        <v>0.2291</v>
      </c>
      <c r="R1577">
        <f t="shared" si="193"/>
        <v>65.457142857142856</v>
      </c>
      <c r="S1577" t="str">
        <f t="shared" si="196"/>
        <v>publishing</v>
      </c>
      <c r="T1577" t="str">
        <f t="shared" si="197"/>
        <v>art books</v>
      </c>
      <c r="U1577" t="str">
        <f t="shared" si="198"/>
        <v>June</v>
      </c>
      <c r="V1577" t="str">
        <f t="shared" si="19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94"/>
        <v>42140.879259259258</v>
      </c>
      <c r="L1578" s="13">
        <f t="shared" si="19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92"/>
        <v>0.13</v>
      </c>
      <c r="R1578">
        <f t="shared" si="193"/>
        <v>65</v>
      </c>
      <c r="S1578" t="str">
        <f t="shared" si="196"/>
        <v>publishing</v>
      </c>
      <c r="T1578" t="str">
        <f t="shared" si="197"/>
        <v>art books</v>
      </c>
      <c r="U1578" t="str">
        <f t="shared" si="198"/>
        <v>May</v>
      </c>
      <c r="V1578" t="str">
        <f t="shared" si="19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94"/>
        <v>41054.847777777781</v>
      </c>
      <c r="L1579" s="13">
        <f t="shared" si="19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92"/>
        <v>5.4999999999999997E-3</v>
      </c>
      <c r="R1579">
        <f t="shared" si="193"/>
        <v>27.5</v>
      </c>
      <c r="S1579" t="str">
        <f t="shared" si="196"/>
        <v>publishing</v>
      </c>
      <c r="T1579" t="str">
        <f t="shared" si="197"/>
        <v>art books</v>
      </c>
      <c r="U1579" t="str">
        <f t="shared" si="198"/>
        <v>May</v>
      </c>
      <c r="V1579" t="str">
        <f t="shared" si="19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94"/>
        <v>40399.065868055557</v>
      </c>
      <c r="L1580" s="13">
        <f t="shared" si="19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92"/>
        <v>0.10806536636794939</v>
      </c>
      <c r="R1580">
        <f t="shared" si="193"/>
        <v>51.25</v>
      </c>
      <c r="S1580" t="str">
        <f t="shared" si="196"/>
        <v>publishing</v>
      </c>
      <c r="T1580" t="str">
        <f t="shared" si="197"/>
        <v>art books</v>
      </c>
      <c r="U1580" t="str">
        <f t="shared" si="198"/>
        <v>August</v>
      </c>
      <c r="V1580" t="str">
        <f t="shared" si="19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94"/>
        <v>41481.996423611112</v>
      </c>
      <c r="L1581" s="13">
        <f t="shared" si="19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92"/>
        <v>8.4008400840084006E-3</v>
      </c>
      <c r="R1581">
        <f t="shared" si="193"/>
        <v>14</v>
      </c>
      <c r="S1581" t="str">
        <f t="shared" si="196"/>
        <v>publishing</v>
      </c>
      <c r="T1581" t="str">
        <f t="shared" si="197"/>
        <v>art books</v>
      </c>
      <c r="U1581" t="str">
        <f t="shared" si="198"/>
        <v>July</v>
      </c>
      <c r="V1581" t="str">
        <f t="shared" si="19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94"/>
        <v>40990.050069444449</v>
      </c>
      <c r="L1582" s="13">
        <f t="shared" si="19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92"/>
        <v>0</v>
      </c>
      <c r="R1582" t="e">
        <f t="shared" si="193"/>
        <v>#DIV/0!</v>
      </c>
      <c r="S1582" t="str">
        <f t="shared" si="196"/>
        <v>publishing</v>
      </c>
      <c r="T1582" t="str">
        <f t="shared" si="197"/>
        <v>art books</v>
      </c>
      <c r="U1582" t="str">
        <f t="shared" si="198"/>
        <v>March</v>
      </c>
      <c r="V1582" t="str">
        <f t="shared" si="199"/>
        <v>2012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94"/>
        <v>42325.448958333334</v>
      </c>
      <c r="L1583" s="13">
        <f t="shared" si="19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92"/>
        <v>5.0000000000000001E-3</v>
      </c>
      <c r="R1583">
        <f t="shared" si="193"/>
        <v>5</v>
      </c>
      <c r="S1583" t="str">
        <f t="shared" si="196"/>
        <v>photography</v>
      </c>
      <c r="T1583" t="str">
        <f t="shared" si="197"/>
        <v>places</v>
      </c>
      <c r="U1583" t="str">
        <f t="shared" si="198"/>
        <v>November</v>
      </c>
      <c r="V1583" t="str">
        <f t="shared" si="199"/>
        <v>2015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94"/>
        <v>42246.789965277778</v>
      </c>
      <c r="L1584" s="13">
        <f t="shared" si="19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92"/>
        <v>9.2999999999999999E-2</v>
      </c>
      <c r="R1584">
        <f t="shared" si="193"/>
        <v>31</v>
      </c>
      <c r="S1584" t="str">
        <f t="shared" si="196"/>
        <v>photography</v>
      </c>
      <c r="T1584" t="str">
        <f t="shared" si="197"/>
        <v>places</v>
      </c>
      <c r="U1584" t="str">
        <f t="shared" si="198"/>
        <v>August</v>
      </c>
      <c r="V1584" t="str">
        <f t="shared" si="199"/>
        <v>2015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94"/>
        <v>41877.904988425929</v>
      </c>
      <c r="L1585" s="13">
        <f t="shared" si="19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92"/>
        <v>7.5000000000000002E-4</v>
      </c>
      <c r="R1585">
        <f t="shared" si="193"/>
        <v>15</v>
      </c>
      <c r="S1585" t="str">
        <f t="shared" si="196"/>
        <v>photography</v>
      </c>
      <c r="T1585" t="str">
        <f t="shared" si="197"/>
        <v>places</v>
      </c>
      <c r="U1585" t="str">
        <f t="shared" si="198"/>
        <v>August</v>
      </c>
      <c r="V1585" t="str">
        <f t="shared" si="199"/>
        <v>2014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94"/>
        <v>41779.649317129632</v>
      </c>
      <c r="L1586" s="13">
        <f t="shared" si="19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92"/>
        <v>0</v>
      </c>
      <c r="R1586" t="e">
        <f t="shared" si="193"/>
        <v>#DIV/0!</v>
      </c>
      <c r="S1586" t="str">
        <f t="shared" si="196"/>
        <v>photography</v>
      </c>
      <c r="T1586" t="str">
        <f t="shared" si="197"/>
        <v>places</v>
      </c>
      <c r="U1586" t="str">
        <f t="shared" si="198"/>
        <v>May</v>
      </c>
      <c r="V1586" t="str">
        <f t="shared" si="199"/>
        <v>2014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94"/>
        <v>42707.895462962959</v>
      </c>
      <c r="L1587" s="13">
        <f t="shared" si="19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92"/>
        <v>0.79</v>
      </c>
      <c r="R1587">
        <f t="shared" si="193"/>
        <v>131.66666666666666</v>
      </c>
      <c r="S1587" t="str">
        <f t="shared" si="196"/>
        <v>photography</v>
      </c>
      <c r="T1587" t="str">
        <f t="shared" si="197"/>
        <v>places</v>
      </c>
      <c r="U1587" t="str">
        <f t="shared" si="198"/>
        <v>December</v>
      </c>
      <c r="V1587" t="str">
        <f t="shared" si="199"/>
        <v>2016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94"/>
        <v>42069.104421296302</v>
      </c>
      <c r="L1588" s="13">
        <f t="shared" si="19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92"/>
        <v>0</v>
      </c>
      <c r="R1588" t="e">
        <f t="shared" si="193"/>
        <v>#DIV/0!</v>
      </c>
      <c r="S1588" t="str">
        <f t="shared" si="196"/>
        <v>photography</v>
      </c>
      <c r="T1588" t="str">
        <f t="shared" si="197"/>
        <v>places</v>
      </c>
      <c r="U1588" t="str">
        <f t="shared" si="198"/>
        <v>March</v>
      </c>
      <c r="V1588" t="str">
        <f t="shared" si="199"/>
        <v>2015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94"/>
        <v>41956.950983796298</v>
      </c>
      <c r="L1589" s="13">
        <f t="shared" si="19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92"/>
        <v>1.3333333333333334E-4</v>
      </c>
      <c r="R1589">
        <f t="shared" si="193"/>
        <v>1</v>
      </c>
      <c r="S1589" t="str">
        <f t="shared" si="196"/>
        <v>photography</v>
      </c>
      <c r="T1589" t="str">
        <f t="shared" si="197"/>
        <v>places</v>
      </c>
      <c r="U1589" t="str">
        <f t="shared" si="198"/>
        <v>November</v>
      </c>
      <c r="V1589" t="str">
        <f t="shared" si="199"/>
        <v>2014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94"/>
        <v>42005.24998842593</v>
      </c>
      <c r="L1590" s="13">
        <f t="shared" si="19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92"/>
        <v>0</v>
      </c>
      <c r="R1590" t="e">
        <f t="shared" si="193"/>
        <v>#DIV/0!</v>
      </c>
      <c r="S1590" t="str">
        <f t="shared" si="196"/>
        <v>photography</v>
      </c>
      <c r="T1590" t="str">
        <f t="shared" si="197"/>
        <v>places</v>
      </c>
      <c r="U1590" t="str">
        <f t="shared" si="198"/>
        <v>January</v>
      </c>
      <c r="V1590" t="str">
        <f t="shared" si="199"/>
        <v>2015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94"/>
        <v>42256.984791666662</v>
      </c>
      <c r="L1591" s="13">
        <f t="shared" si="19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92"/>
        <v>0</v>
      </c>
      <c r="R1591" t="e">
        <f t="shared" si="193"/>
        <v>#DIV/0!</v>
      </c>
      <c r="S1591" t="str">
        <f t="shared" si="196"/>
        <v>photography</v>
      </c>
      <c r="T1591" t="str">
        <f t="shared" si="197"/>
        <v>places</v>
      </c>
      <c r="U1591" t="str">
        <f t="shared" si="198"/>
        <v>September</v>
      </c>
      <c r="V1591" t="str">
        <f t="shared" si="199"/>
        <v>2015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94"/>
        <v>42240.857222222221</v>
      </c>
      <c r="L1592" s="13">
        <f t="shared" si="19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92"/>
        <v>1.7000000000000001E-2</v>
      </c>
      <c r="R1592">
        <f t="shared" si="193"/>
        <v>510</v>
      </c>
      <c r="S1592" t="str">
        <f t="shared" si="196"/>
        <v>photography</v>
      </c>
      <c r="T1592" t="str">
        <f t="shared" si="197"/>
        <v>places</v>
      </c>
      <c r="U1592" t="str">
        <f t="shared" si="198"/>
        <v>August</v>
      </c>
      <c r="V1592" t="str">
        <f t="shared" si="199"/>
        <v>2015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94"/>
        <v>42433.726168981477</v>
      </c>
      <c r="L1593" s="13">
        <f t="shared" si="19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92"/>
        <v>0.29228571428571426</v>
      </c>
      <c r="R1593">
        <f t="shared" si="193"/>
        <v>44.478260869565219</v>
      </c>
      <c r="S1593" t="str">
        <f t="shared" si="196"/>
        <v>photography</v>
      </c>
      <c r="T1593" t="str">
        <f t="shared" si="197"/>
        <v>places</v>
      </c>
      <c r="U1593" t="str">
        <f t="shared" si="198"/>
        <v>March</v>
      </c>
      <c r="V1593" t="str">
        <f t="shared" si="199"/>
        <v>2016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94"/>
        <v>42046.072743055556</v>
      </c>
      <c r="L1594" s="13">
        <f t="shared" si="19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92"/>
        <v>0</v>
      </c>
      <c r="R1594" t="e">
        <f t="shared" si="193"/>
        <v>#DIV/0!</v>
      </c>
      <c r="S1594" t="str">
        <f t="shared" si="196"/>
        <v>photography</v>
      </c>
      <c r="T1594" t="str">
        <f t="shared" si="197"/>
        <v>places</v>
      </c>
      <c r="U1594" t="str">
        <f t="shared" si="198"/>
        <v>February</v>
      </c>
      <c r="V1594" t="str">
        <f t="shared" si="199"/>
        <v>2015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94"/>
        <v>42033.845543981486</v>
      </c>
      <c r="L1595" s="13">
        <f t="shared" si="19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92"/>
        <v>1.3636363636363637E-4</v>
      </c>
      <c r="R1595">
        <f t="shared" si="193"/>
        <v>1</v>
      </c>
      <c r="S1595" t="str">
        <f t="shared" si="196"/>
        <v>photography</v>
      </c>
      <c r="T1595" t="str">
        <f t="shared" si="197"/>
        <v>places</v>
      </c>
      <c r="U1595" t="str">
        <f t="shared" si="198"/>
        <v>January</v>
      </c>
      <c r="V1595" t="str">
        <f t="shared" si="199"/>
        <v>2015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94"/>
        <v>42445.712754629625</v>
      </c>
      <c r="L1596" s="13">
        <f t="shared" si="19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92"/>
        <v>0.20499999999999999</v>
      </c>
      <c r="R1596">
        <f t="shared" si="193"/>
        <v>20.5</v>
      </c>
      <c r="S1596" t="str">
        <f t="shared" si="196"/>
        <v>photography</v>
      </c>
      <c r="T1596" t="str">
        <f t="shared" si="197"/>
        <v>places</v>
      </c>
      <c r="U1596" t="str">
        <f t="shared" si="198"/>
        <v>March</v>
      </c>
      <c r="V1596" t="str">
        <f t="shared" si="199"/>
        <v>2016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94"/>
        <v>41780.050092592595</v>
      </c>
      <c r="L1597" s="13">
        <f t="shared" si="19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92"/>
        <v>2.8E-3</v>
      </c>
      <c r="R1597">
        <f t="shared" si="193"/>
        <v>40</v>
      </c>
      <c r="S1597" t="str">
        <f t="shared" si="196"/>
        <v>photography</v>
      </c>
      <c r="T1597" t="str">
        <f t="shared" si="197"/>
        <v>places</v>
      </c>
      <c r="U1597" t="str">
        <f t="shared" si="198"/>
        <v>May</v>
      </c>
      <c r="V1597" t="str">
        <f t="shared" si="199"/>
        <v>2014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94"/>
        <v>41941.430196759262</v>
      </c>
      <c r="L1598" s="13">
        <f t="shared" si="19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92"/>
        <v>2.3076923076923078E-2</v>
      </c>
      <c r="R1598">
        <f t="shared" si="193"/>
        <v>25</v>
      </c>
      <c r="S1598" t="str">
        <f t="shared" si="196"/>
        <v>photography</v>
      </c>
      <c r="T1598" t="str">
        <f t="shared" si="197"/>
        <v>places</v>
      </c>
      <c r="U1598" t="str">
        <f t="shared" si="198"/>
        <v>October</v>
      </c>
      <c r="V1598" t="str">
        <f t="shared" si="199"/>
        <v>2014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94"/>
        <v>42603.354131944448</v>
      </c>
      <c r="L1599" s="13">
        <f t="shared" si="19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92"/>
        <v>0</v>
      </c>
      <c r="R1599" t="e">
        <f t="shared" si="193"/>
        <v>#DIV/0!</v>
      </c>
      <c r="S1599" t="str">
        <f t="shared" si="196"/>
        <v>photography</v>
      </c>
      <c r="T1599" t="str">
        <f t="shared" si="197"/>
        <v>places</v>
      </c>
      <c r="U1599" t="str">
        <f t="shared" si="198"/>
        <v>August</v>
      </c>
      <c r="V1599" t="str">
        <f t="shared" si="199"/>
        <v>2016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94"/>
        <v>42151.667337962965</v>
      </c>
      <c r="L1600" s="13">
        <f t="shared" si="19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92"/>
        <v>1.25E-3</v>
      </c>
      <c r="R1600">
        <f t="shared" si="193"/>
        <v>1</v>
      </c>
      <c r="S1600" t="str">
        <f t="shared" si="196"/>
        <v>photography</v>
      </c>
      <c r="T1600" t="str">
        <f t="shared" si="197"/>
        <v>places</v>
      </c>
      <c r="U1600" t="str">
        <f t="shared" si="198"/>
        <v>May</v>
      </c>
      <c r="V1600" t="str">
        <f t="shared" si="199"/>
        <v>2015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94"/>
        <v>42438.53907407407</v>
      </c>
      <c r="L1601" s="13">
        <f t="shared" si="19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92"/>
        <v>0</v>
      </c>
      <c r="R1601" t="e">
        <f t="shared" si="193"/>
        <v>#DIV/0!</v>
      </c>
      <c r="S1601" t="str">
        <f t="shared" si="196"/>
        <v>photography</v>
      </c>
      <c r="T1601" t="str">
        <f t="shared" si="197"/>
        <v>places</v>
      </c>
      <c r="U1601" t="str">
        <f t="shared" si="198"/>
        <v>March</v>
      </c>
      <c r="V1601" t="str">
        <f t="shared" si="199"/>
        <v>2016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94"/>
        <v>41791.057314814818</v>
      </c>
      <c r="L1602" s="13">
        <f t="shared" si="19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200">E1602/D1602</f>
        <v>7.3400000000000007E-2</v>
      </c>
      <c r="R1602">
        <f t="shared" ref="R1602:R1665" si="201">E1602/N1602</f>
        <v>40.777777777777779</v>
      </c>
      <c r="S1602" t="str">
        <f t="shared" si="196"/>
        <v>photography</v>
      </c>
      <c r="T1602" t="str">
        <f t="shared" si="197"/>
        <v>places</v>
      </c>
      <c r="U1602" t="str">
        <f t="shared" si="198"/>
        <v>June</v>
      </c>
      <c r="V1602" t="str">
        <f t="shared" si="199"/>
        <v>2014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202">(((J1603/60)/60)/24)+DATE(1970,1,1)</f>
        <v>40638.092974537038</v>
      </c>
      <c r="L1603" s="13">
        <f t="shared" ref="L1603:L1666" si="203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200"/>
        <v>1.082492</v>
      </c>
      <c r="R1603">
        <f t="shared" si="201"/>
        <v>48.325535714285714</v>
      </c>
      <c r="S1603" t="str">
        <f t="shared" ref="S1603:S1666" si="204">LEFT(P1603,FIND("/",P1603)-1)</f>
        <v>music</v>
      </c>
      <c r="T1603" t="str">
        <f t="shared" ref="T1603:T1666" si="205">RIGHT(P1603,LEN(P1603)-FIND("/",P1603))</f>
        <v>rock</v>
      </c>
      <c r="U1603" t="str">
        <f t="shared" ref="U1603:U1666" si="206">TEXT(K1603,"mmmm")</f>
        <v>April</v>
      </c>
      <c r="V1603" t="str">
        <f t="shared" ref="V1603:V1666" si="207">TEXT(L1603,"YYYY")</f>
        <v>2011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202"/>
        <v>40788.297650462962</v>
      </c>
      <c r="L1604" s="13">
        <f t="shared" si="2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200"/>
        <v>1.0016666666666667</v>
      </c>
      <c r="R1604">
        <f t="shared" si="201"/>
        <v>46.953125</v>
      </c>
      <c r="S1604" t="str">
        <f t="shared" si="204"/>
        <v>music</v>
      </c>
      <c r="T1604" t="str">
        <f t="shared" si="205"/>
        <v>rock</v>
      </c>
      <c r="U1604" t="str">
        <f t="shared" si="206"/>
        <v>September</v>
      </c>
      <c r="V1604" t="str">
        <f t="shared" si="207"/>
        <v>2011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202"/>
        <v>40876.169664351852</v>
      </c>
      <c r="L1605" s="13">
        <f t="shared" si="2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200"/>
        <v>1.0003299999999999</v>
      </c>
      <c r="R1605">
        <f t="shared" si="201"/>
        <v>66.688666666666663</v>
      </c>
      <c r="S1605" t="str">
        <f t="shared" si="204"/>
        <v>music</v>
      </c>
      <c r="T1605" t="str">
        <f t="shared" si="205"/>
        <v>rock</v>
      </c>
      <c r="U1605" t="str">
        <f t="shared" si="206"/>
        <v>November</v>
      </c>
      <c r="V1605" t="str">
        <f t="shared" si="207"/>
        <v>2012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202"/>
        <v>40945.845312500001</v>
      </c>
      <c r="L1606" s="13">
        <f t="shared" si="20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200"/>
        <v>1.2210714285714286</v>
      </c>
      <c r="R1606">
        <f t="shared" si="201"/>
        <v>48.842857142857142</v>
      </c>
      <c r="S1606" t="str">
        <f t="shared" si="204"/>
        <v>music</v>
      </c>
      <c r="T1606" t="str">
        <f t="shared" si="205"/>
        <v>rock</v>
      </c>
      <c r="U1606" t="str">
        <f t="shared" si="206"/>
        <v>February</v>
      </c>
      <c r="V1606" t="str">
        <f t="shared" si="207"/>
        <v>2012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202"/>
        <v>40747.012881944444</v>
      </c>
      <c r="L1607" s="13">
        <f t="shared" si="2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200"/>
        <v>1.0069333333333335</v>
      </c>
      <c r="R1607">
        <f t="shared" si="201"/>
        <v>137.30909090909091</v>
      </c>
      <c r="S1607" t="str">
        <f t="shared" si="204"/>
        <v>music</v>
      </c>
      <c r="T1607" t="str">
        <f t="shared" si="205"/>
        <v>rock</v>
      </c>
      <c r="U1607" t="str">
        <f t="shared" si="206"/>
        <v>July</v>
      </c>
      <c r="V1607" t="str">
        <f t="shared" si="207"/>
        <v>2011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202"/>
        <v>40536.111550925925</v>
      </c>
      <c r="L1608" s="13">
        <f t="shared" si="2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200"/>
        <v>1.01004125</v>
      </c>
      <c r="R1608">
        <f t="shared" si="201"/>
        <v>87.829673913043479</v>
      </c>
      <c r="S1608" t="str">
        <f t="shared" si="204"/>
        <v>music</v>
      </c>
      <c r="T1608" t="str">
        <f t="shared" si="205"/>
        <v>rock</v>
      </c>
      <c r="U1608" t="str">
        <f t="shared" si="206"/>
        <v>December</v>
      </c>
      <c r="V1608" t="str">
        <f t="shared" si="207"/>
        <v>2011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202"/>
        <v>41053.80846064815</v>
      </c>
      <c r="L1609" s="13">
        <f t="shared" si="2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200"/>
        <v>1.4511000000000001</v>
      </c>
      <c r="R1609">
        <f t="shared" si="201"/>
        <v>70.785365853658533</v>
      </c>
      <c r="S1609" t="str">
        <f t="shared" si="204"/>
        <v>music</v>
      </c>
      <c r="T1609" t="str">
        <f t="shared" si="205"/>
        <v>rock</v>
      </c>
      <c r="U1609" t="str">
        <f t="shared" si="206"/>
        <v>May</v>
      </c>
      <c r="V1609" t="str">
        <f t="shared" si="207"/>
        <v>2012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202"/>
        <v>41607.83085648148</v>
      </c>
      <c r="L1610" s="13">
        <f t="shared" si="20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200"/>
        <v>1.0125</v>
      </c>
      <c r="R1610">
        <f t="shared" si="201"/>
        <v>52.826086956521742</v>
      </c>
      <c r="S1610" t="str">
        <f t="shared" si="204"/>
        <v>music</v>
      </c>
      <c r="T1610" t="str">
        <f t="shared" si="205"/>
        <v>rock</v>
      </c>
      <c r="U1610" t="str">
        <f t="shared" si="206"/>
        <v>November</v>
      </c>
      <c r="V1610" t="str">
        <f t="shared" si="207"/>
        <v>2014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202"/>
        <v>40796.001261574071</v>
      </c>
      <c r="L1611" s="13">
        <f t="shared" si="2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200"/>
        <v>1.1833333333333333</v>
      </c>
      <c r="R1611">
        <f t="shared" si="201"/>
        <v>443.75</v>
      </c>
      <c r="S1611" t="str">
        <f t="shared" si="204"/>
        <v>music</v>
      </c>
      <c r="T1611" t="str">
        <f t="shared" si="205"/>
        <v>rock</v>
      </c>
      <c r="U1611" t="str">
        <f t="shared" si="206"/>
        <v>September</v>
      </c>
      <c r="V1611" t="str">
        <f t="shared" si="207"/>
        <v>2011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202"/>
        <v>41228.924884259257</v>
      </c>
      <c r="L1612" s="13">
        <f t="shared" si="2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200"/>
        <v>2.7185000000000001</v>
      </c>
      <c r="R1612">
        <f t="shared" si="201"/>
        <v>48.544642857142854</v>
      </c>
      <c r="S1612" t="str">
        <f t="shared" si="204"/>
        <v>music</v>
      </c>
      <c r="T1612" t="str">
        <f t="shared" si="205"/>
        <v>rock</v>
      </c>
      <c r="U1612" t="str">
        <f t="shared" si="206"/>
        <v>November</v>
      </c>
      <c r="V1612" t="str">
        <f t="shared" si="207"/>
        <v>2012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202"/>
        <v>41409.00037037037</v>
      </c>
      <c r="L1613" s="13">
        <f t="shared" si="2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200"/>
        <v>1.25125</v>
      </c>
      <c r="R1613">
        <f t="shared" si="201"/>
        <v>37.074074074074076</v>
      </c>
      <c r="S1613" t="str">
        <f t="shared" si="204"/>
        <v>music</v>
      </c>
      <c r="T1613" t="str">
        <f t="shared" si="205"/>
        <v>rock</v>
      </c>
      <c r="U1613" t="str">
        <f t="shared" si="206"/>
        <v>May</v>
      </c>
      <c r="V1613" t="str">
        <f t="shared" si="207"/>
        <v>2013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202"/>
        <v>41246.874814814815</v>
      </c>
      <c r="L1614" s="13">
        <f t="shared" si="2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200"/>
        <v>1.1000000000000001</v>
      </c>
      <c r="R1614">
        <f t="shared" si="201"/>
        <v>50</v>
      </c>
      <c r="S1614" t="str">
        <f t="shared" si="204"/>
        <v>music</v>
      </c>
      <c r="T1614" t="str">
        <f t="shared" si="205"/>
        <v>rock</v>
      </c>
      <c r="U1614" t="str">
        <f t="shared" si="206"/>
        <v>December</v>
      </c>
      <c r="V1614" t="str">
        <f t="shared" si="207"/>
        <v>2013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202"/>
        <v>41082.069467592592</v>
      </c>
      <c r="L1615" s="13">
        <f t="shared" si="2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200"/>
        <v>1.0149999999999999</v>
      </c>
      <c r="R1615">
        <f t="shared" si="201"/>
        <v>39.03846153846154</v>
      </c>
      <c r="S1615" t="str">
        <f t="shared" si="204"/>
        <v>music</v>
      </c>
      <c r="T1615" t="str">
        <f t="shared" si="205"/>
        <v>rock</v>
      </c>
      <c r="U1615" t="str">
        <f t="shared" si="206"/>
        <v>June</v>
      </c>
      <c r="V1615" t="str">
        <f t="shared" si="207"/>
        <v>2012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202"/>
        <v>41794.981122685182</v>
      </c>
      <c r="L1616" s="13">
        <f t="shared" si="2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200"/>
        <v>1.0269999999999999</v>
      </c>
      <c r="R1616">
        <f t="shared" si="201"/>
        <v>66.688311688311686</v>
      </c>
      <c r="S1616" t="str">
        <f t="shared" si="204"/>
        <v>music</v>
      </c>
      <c r="T1616" t="str">
        <f t="shared" si="205"/>
        <v>rock</v>
      </c>
      <c r="U1616" t="str">
        <f t="shared" si="206"/>
        <v>June</v>
      </c>
      <c r="V1616" t="str">
        <f t="shared" si="207"/>
        <v>2014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202"/>
        <v>40845.050879629627</v>
      </c>
      <c r="L1617" s="13">
        <f t="shared" si="2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200"/>
        <v>1.1412500000000001</v>
      </c>
      <c r="R1617">
        <f t="shared" si="201"/>
        <v>67.132352941176464</v>
      </c>
      <c r="S1617" t="str">
        <f t="shared" si="204"/>
        <v>music</v>
      </c>
      <c r="T1617" t="str">
        <f t="shared" si="205"/>
        <v>rock</v>
      </c>
      <c r="U1617" t="str">
        <f t="shared" si="206"/>
        <v>October</v>
      </c>
      <c r="V1617" t="str">
        <f t="shared" si="207"/>
        <v>2011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202"/>
        <v>41194.715520833335</v>
      </c>
      <c r="L1618" s="13">
        <f t="shared" si="2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200"/>
        <v>1.042</v>
      </c>
      <c r="R1618">
        <f t="shared" si="201"/>
        <v>66.369426751592357</v>
      </c>
      <c r="S1618" t="str">
        <f t="shared" si="204"/>
        <v>music</v>
      </c>
      <c r="T1618" t="str">
        <f t="shared" si="205"/>
        <v>rock</v>
      </c>
      <c r="U1618" t="str">
        <f t="shared" si="206"/>
        <v>October</v>
      </c>
      <c r="V1618" t="str">
        <f t="shared" si="207"/>
        <v>2012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202"/>
        <v>41546.664212962962</v>
      </c>
      <c r="L1619" s="13">
        <f t="shared" si="2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200"/>
        <v>1.4585714285714286</v>
      </c>
      <c r="R1619">
        <f t="shared" si="201"/>
        <v>64.620253164556956</v>
      </c>
      <c r="S1619" t="str">
        <f t="shared" si="204"/>
        <v>music</v>
      </c>
      <c r="T1619" t="str">
        <f t="shared" si="205"/>
        <v>rock</v>
      </c>
      <c r="U1619" t="str">
        <f t="shared" si="206"/>
        <v>September</v>
      </c>
      <c r="V1619" t="str">
        <f t="shared" si="207"/>
        <v>2013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202"/>
        <v>41301.654340277775</v>
      </c>
      <c r="L1620" s="13">
        <f t="shared" si="2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200"/>
        <v>1.0506666666666666</v>
      </c>
      <c r="R1620">
        <f t="shared" si="201"/>
        <v>58.370370370370374</v>
      </c>
      <c r="S1620" t="str">
        <f t="shared" si="204"/>
        <v>music</v>
      </c>
      <c r="T1620" t="str">
        <f t="shared" si="205"/>
        <v>rock</v>
      </c>
      <c r="U1620" t="str">
        <f t="shared" si="206"/>
        <v>January</v>
      </c>
      <c r="V1620" t="str">
        <f t="shared" si="207"/>
        <v>2013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202"/>
        <v>41876.18618055556</v>
      </c>
      <c r="L1621" s="13">
        <f t="shared" si="20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200"/>
        <v>1.3333333333333333</v>
      </c>
      <c r="R1621">
        <f t="shared" si="201"/>
        <v>86.956521739130437</v>
      </c>
      <c r="S1621" t="str">
        <f t="shared" si="204"/>
        <v>music</v>
      </c>
      <c r="T1621" t="str">
        <f t="shared" si="205"/>
        <v>rock</v>
      </c>
      <c r="U1621" t="str">
        <f t="shared" si="206"/>
        <v>August</v>
      </c>
      <c r="V1621" t="str">
        <f t="shared" si="207"/>
        <v>2014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202"/>
        <v>41321.339583333334</v>
      </c>
      <c r="L1622" s="13">
        <f t="shared" si="2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200"/>
        <v>1.1299999999999999</v>
      </c>
      <c r="R1622">
        <f t="shared" si="201"/>
        <v>66.470588235294116</v>
      </c>
      <c r="S1622" t="str">
        <f t="shared" si="204"/>
        <v>music</v>
      </c>
      <c r="T1622" t="str">
        <f t="shared" si="205"/>
        <v>rock</v>
      </c>
      <c r="U1622" t="str">
        <f t="shared" si="206"/>
        <v>February</v>
      </c>
      <c r="V1622" t="str">
        <f t="shared" si="207"/>
        <v>2013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202"/>
        <v>41003.60665509259</v>
      </c>
      <c r="L1623" s="13">
        <f t="shared" si="2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200"/>
        <v>1.212</v>
      </c>
      <c r="R1623">
        <f t="shared" si="201"/>
        <v>163.78378378378378</v>
      </c>
      <c r="S1623" t="str">
        <f t="shared" si="204"/>
        <v>music</v>
      </c>
      <c r="T1623" t="str">
        <f t="shared" si="205"/>
        <v>rock</v>
      </c>
      <c r="U1623" t="str">
        <f t="shared" si="206"/>
        <v>April</v>
      </c>
      <c r="V1623" t="str">
        <f t="shared" si="207"/>
        <v>2012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202"/>
        <v>41950.29483796296</v>
      </c>
      <c r="L1624" s="13">
        <f t="shared" si="2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200"/>
        <v>1.0172463768115942</v>
      </c>
      <c r="R1624">
        <f t="shared" si="201"/>
        <v>107.98461538461538</v>
      </c>
      <c r="S1624" t="str">
        <f t="shared" si="204"/>
        <v>music</v>
      </c>
      <c r="T1624" t="str">
        <f t="shared" si="205"/>
        <v>rock</v>
      </c>
      <c r="U1624" t="str">
        <f t="shared" si="206"/>
        <v>November</v>
      </c>
      <c r="V1624" t="str">
        <f t="shared" si="207"/>
        <v>2014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202"/>
        <v>41453.688530092593</v>
      </c>
      <c r="L1625" s="13">
        <f t="shared" si="2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200"/>
        <v>1.0106666666666666</v>
      </c>
      <c r="R1625">
        <f t="shared" si="201"/>
        <v>42.111111111111114</v>
      </c>
      <c r="S1625" t="str">
        <f t="shared" si="204"/>
        <v>music</v>
      </c>
      <c r="T1625" t="str">
        <f t="shared" si="205"/>
        <v>rock</v>
      </c>
      <c r="U1625" t="str">
        <f t="shared" si="206"/>
        <v>June</v>
      </c>
      <c r="V1625" t="str">
        <f t="shared" si="207"/>
        <v>2013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202"/>
        <v>41243.367303240739</v>
      </c>
      <c r="L1626" s="13">
        <f t="shared" si="2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200"/>
        <v>1.18</v>
      </c>
      <c r="R1626">
        <f t="shared" si="201"/>
        <v>47.2</v>
      </c>
      <c r="S1626" t="str">
        <f t="shared" si="204"/>
        <v>music</v>
      </c>
      <c r="T1626" t="str">
        <f t="shared" si="205"/>
        <v>rock</v>
      </c>
      <c r="U1626" t="str">
        <f t="shared" si="206"/>
        <v>November</v>
      </c>
      <c r="V1626" t="str">
        <f t="shared" si="207"/>
        <v>2013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202"/>
        <v>41135.699687500004</v>
      </c>
      <c r="L1627" s="13">
        <f t="shared" si="2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200"/>
        <v>1.5533333333333332</v>
      </c>
      <c r="R1627">
        <f t="shared" si="201"/>
        <v>112.01923076923077</v>
      </c>
      <c r="S1627" t="str">
        <f t="shared" si="204"/>
        <v>music</v>
      </c>
      <c r="T1627" t="str">
        <f t="shared" si="205"/>
        <v>rock</v>
      </c>
      <c r="U1627" t="str">
        <f t="shared" si="206"/>
        <v>August</v>
      </c>
      <c r="V1627" t="str">
        <f t="shared" si="207"/>
        <v>2012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202"/>
        <v>41579.847997685189</v>
      </c>
      <c r="L1628" s="13">
        <f t="shared" si="2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200"/>
        <v>1.0118750000000001</v>
      </c>
      <c r="R1628">
        <f t="shared" si="201"/>
        <v>74.953703703703709</v>
      </c>
      <c r="S1628" t="str">
        <f t="shared" si="204"/>
        <v>music</v>
      </c>
      <c r="T1628" t="str">
        <f t="shared" si="205"/>
        <v>rock</v>
      </c>
      <c r="U1628" t="str">
        <f t="shared" si="206"/>
        <v>November</v>
      </c>
      <c r="V1628" t="str">
        <f t="shared" si="207"/>
        <v>2013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202"/>
        <v>41205.707048611112</v>
      </c>
      <c r="L1629" s="13">
        <f t="shared" si="2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200"/>
        <v>1.17</v>
      </c>
      <c r="R1629">
        <f t="shared" si="201"/>
        <v>61.578947368421055</v>
      </c>
      <c r="S1629" t="str">
        <f t="shared" si="204"/>
        <v>music</v>
      </c>
      <c r="T1629" t="str">
        <f t="shared" si="205"/>
        <v>rock</v>
      </c>
      <c r="U1629" t="str">
        <f t="shared" si="206"/>
        <v>October</v>
      </c>
      <c r="V1629" t="str">
        <f t="shared" si="207"/>
        <v>2012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202"/>
        <v>41774.737060185187</v>
      </c>
      <c r="L1630" s="13">
        <f t="shared" si="2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200"/>
        <v>1.00925</v>
      </c>
      <c r="R1630">
        <f t="shared" si="201"/>
        <v>45.875</v>
      </c>
      <c r="S1630" t="str">
        <f t="shared" si="204"/>
        <v>music</v>
      </c>
      <c r="T1630" t="str">
        <f t="shared" si="205"/>
        <v>rock</v>
      </c>
      <c r="U1630" t="str">
        <f t="shared" si="206"/>
        <v>May</v>
      </c>
      <c r="V1630" t="str">
        <f t="shared" si="207"/>
        <v>2014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202"/>
        <v>41645.867280092592</v>
      </c>
      <c r="L1631" s="13">
        <f t="shared" si="2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200"/>
        <v>1.0366666666666666</v>
      </c>
      <c r="R1631">
        <f t="shared" si="201"/>
        <v>75.853658536585371</v>
      </c>
      <c r="S1631" t="str">
        <f t="shared" si="204"/>
        <v>music</v>
      </c>
      <c r="T1631" t="str">
        <f t="shared" si="205"/>
        <v>rock</v>
      </c>
      <c r="U1631" t="str">
        <f t="shared" si="206"/>
        <v>January</v>
      </c>
      <c r="V1631" t="str">
        <f t="shared" si="207"/>
        <v>2014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202"/>
        <v>40939.837673611109</v>
      </c>
      <c r="L1632" s="13">
        <f t="shared" si="2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200"/>
        <v>2.6524999999999999</v>
      </c>
      <c r="R1632">
        <f t="shared" si="201"/>
        <v>84.206349206349202</v>
      </c>
      <c r="S1632" t="str">
        <f t="shared" si="204"/>
        <v>music</v>
      </c>
      <c r="T1632" t="str">
        <f t="shared" si="205"/>
        <v>rock</v>
      </c>
      <c r="U1632" t="str">
        <f t="shared" si="206"/>
        <v>January</v>
      </c>
      <c r="V1632" t="str">
        <f t="shared" si="207"/>
        <v>2012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202"/>
        <v>41164.859502314815</v>
      </c>
      <c r="L1633" s="13">
        <f t="shared" si="2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200"/>
        <v>1.5590999999999999</v>
      </c>
      <c r="R1633">
        <f t="shared" si="201"/>
        <v>117.22556390977444</v>
      </c>
      <c r="S1633" t="str">
        <f t="shared" si="204"/>
        <v>music</v>
      </c>
      <c r="T1633" t="str">
        <f t="shared" si="205"/>
        <v>rock</v>
      </c>
      <c r="U1633" t="str">
        <f t="shared" si="206"/>
        <v>September</v>
      </c>
      <c r="V1633" t="str">
        <f t="shared" si="207"/>
        <v>2012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202"/>
        <v>40750.340902777774</v>
      </c>
      <c r="L1634" s="13">
        <f t="shared" si="20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200"/>
        <v>1.0162500000000001</v>
      </c>
      <c r="R1634">
        <f t="shared" si="201"/>
        <v>86.489361702127653</v>
      </c>
      <c r="S1634" t="str">
        <f t="shared" si="204"/>
        <v>music</v>
      </c>
      <c r="T1634" t="str">
        <f t="shared" si="205"/>
        <v>rock</v>
      </c>
      <c r="U1634" t="str">
        <f t="shared" si="206"/>
        <v>July</v>
      </c>
      <c r="V1634" t="str">
        <f t="shared" si="207"/>
        <v>2011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202"/>
        <v>40896.883750000001</v>
      </c>
      <c r="L1635" s="13">
        <f t="shared" si="2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200"/>
        <v>1</v>
      </c>
      <c r="R1635">
        <f t="shared" si="201"/>
        <v>172.41379310344828</v>
      </c>
      <c r="S1635" t="str">
        <f t="shared" si="204"/>
        <v>music</v>
      </c>
      <c r="T1635" t="str">
        <f t="shared" si="205"/>
        <v>rock</v>
      </c>
      <c r="U1635" t="str">
        <f t="shared" si="206"/>
        <v>December</v>
      </c>
      <c r="V1635" t="str">
        <f t="shared" si="207"/>
        <v>2012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202"/>
        <v>40658.189826388887</v>
      </c>
      <c r="L1636" s="13">
        <f t="shared" si="2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200"/>
        <v>1.0049999999999999</v>
      </c>
      <c r="R1636">
        <f t="shared" si="201"/>
        <v>62.8125</v>
      </c>
      <c r="S1636" t="str">
        <f t="shared" si="204"/>
        <v>music</v>
      </c>
      <c r="T1636" t="str">
        <f t="shared" si="205"/>
        <v>rock</v>
      </c>
      <c r="U1636" t="str">
        <f t="shared" si="206"/>
        <v>April</v>
      </c>
      <c r="V1636" t="str">
        <f t="shared" si="207"/>
        <v>2011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202"/>
        <v>42502.868761574078</v>
      </c>
      <c r="L1637" s="13">
        <f t="shared" si="2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200"/>
        <v>1.2529999999999999</v>
      </c>
      <c r="R1637">
        <f t="shared" si="201"/>
        <v>67.729729729729726</v>
      </c>
      <c r="S1637" t="str">
        <f t="shared" si="204"/>
        <v>music</v>
      </c>
      <c r="T1637" t="str">
        <f t="shared" si="205"/>
        <v>rock</v>
      </c>
      <c r="U1637" t="str">
        <f t="shared" si="206"/>
        <v>May</v>
      </c>
      <c r="V1637" t="str">
        <f t="shared" si="207"/>
        <v>2016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202"/>
        <v>40663.08666666667</v>
      </c>
      <c r="L1638" s="13">
        <f t="shared" si="2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200"/>
        <v>1.0355555555555556</v>
      </c>
      <c r="R1638">
        <f t="shared" si="201"/>
        <v>53.5632183908046</v>
      </c>
      <c r="S1638" t="str">
        <f t="shared" si="204"/>
        <v>music</v>
      </c>
      <c r="T1638" t="str">
        <f t="shared" si="205"/>
        <v>rock</v>
      </c>
      <c r="U1638" t="str">
        <f t="shared" si="206"/>
        <v>April</v>
      </c>
      <c r="V1638" t="str">
        <f t="shared" si="207"/>
        <v>2011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202"/>
        <v>40122.751620370371</v>
      </c>
      <c r="L1639" s="13">
        <f t="shared" si="20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200"/>
        <v>1.038</v>
      </c>
      <c r="R1639">
        <f t="shared" si="201"/>
        <v>34.6</v>
      </c>
      <c r="S1639" t="str">
        <f t="shared" si="204"/>
        <v>music</v>
      </c>
      <c r="T1639" t="str">
        <f t="shared" si="205"/>
        <v>rock</v>
      </c>
      <c r="U1639" t="str">
        <f t="shared" si="206"/>
        <v>November</v>
      </c>
      <c r="V1639" t="str">
        <f t="shared" si="207"/>
        <v>2009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202"/>
        <v>41288.68712962963</v>
      </c>
      <c r="L1640" s="13">
        <f t="shared" si="2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200"/>
        <v>1.05</v>
      </c>
      <c r="R1640">
        <f t="shared" si="201"/>
        <v>38.888888888888886</v>
      </c>
      <c r="S1640" t="str">
        <f t="shared" si="204"/>
        <v>music</v>
      </c>
      <c r="T1640" t="str">
        <f t="shared" si="205"/>
        <v>rock</v>
      </c>
      <c r="U1640" t="str">
        <f t="shared" si="206"/>
        <v>January</v>
      </c>
      <c r="V1640" t="str">
        <f t="shared" si="207"/>
        <v>2013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202"/>
        <v>40941.652372685188</v>
      </c>
      <c r="L1641" s="13">
        <f t="shared" si="2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200"/>
        <v>1</v>
      </c>
      <c r="R1641">
        <f t="shared" si="201"/>
        <v>94.736842105263165</v>
      </c>
      <c r="S1641" t="str">
        <f t="shared" si="204"/>
        <v>music</v>
      </c>
      <c r="T1641" t="str">
        <f t="shared" si="205"/>
        <v>rock</v>
      </c>
      <c r="U1641" t="str">
        <f t="shared" si="206"/>
        <v>February</v>
      </c>
      <c r="V1641" t="str">
        <f t="shared" si="207"/>
        <v>2012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202"/>
        <v>40379.23096064815</v>
      </c>
      <c r="L1642" s="13">
        <f t="shared" si="2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200"/>
        <v>1.6986000000000001</v>
      </c>
      <c r="R1642">
        <f t="shared" si="201"/>
        <v>39.967058823529413</v>
      </c>
      <c r="S1642" t="str">
        <f t="shared" si="204"/>
        <v>music</v>
      </c>
      <c r="T1642" t="str">
        <f t="shared" si="205"/>
        <v>rock</v>
      </c>
      <c r="U1642" t="str">
        <f t="shared" si="206"/>
        <v>July</v>
      </c>
      <c r="V1642" t="str">
        <f t="shared" si="207"/>
        <v>2010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202"/>
        <v>41962.596574074079</v>
      </c>
      <c r="L1643" s="13">
        <f t="shared" si="2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200"/>
        <v>1.014</v>
      </c>
      <c r="R1643">
        <f t="shared" si="201"/>
        <v>97.5</v>
      </c>
      <c r="S1643" t="str">
        <f t="shared" si="204"/>
        <v>music</v>
      </c>
      <c r="T1643" t="str">
        <f t="shared" si="205"/>
        <v>pop</v>
      </c>
      <c r="U1643" t="str">
        <f t="shared" si="206"/>
        <v>November</v>
      </c>
      <c r="V1643" t="str">
        <f t="shared" si="207"/>
        <v>2014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202"/>
        <v>40688.024618055555</v>
      </c>
      <c r="L1644" s="13">
        <f t="shared" si="2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200"/>
        <v>1</v>
      </c>
      <c r="R1644">
        <f t="shared" si="201"/>
        <v>42.857142857142854</v>
      </c>
      <c r="S1644" t="str">
        <f t="shared" si="204"/>
        <v>music</v>
      </c>
      <c r="T1644" t="str">
        <f t="shared" si="205"/>
        <v>pop</v>
      </c>
      <c r="U1644" t="str">
        <f t="shared" si="206"/>
        <v>May</v>
      </c>
      <c r="V1644" t="str">
        <f t="shared" si="207"/>
        <v>2011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202"/>
        <v>41146.824212962965</v>
      </c>
      <c r="L1645" s="13">
        <f t="shared" si="2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200"/>
        <v>1.2470000000000001</v>
      </c>
      <c r="R1645">
        <f t="shared" si="201"/>
        <v>168.51351351351352</v>
      </c>
      <c r="S1645" t="str">
        <f t="shared" si="204"/>
        <v>music</v>
      </c>
      <c r="T1645" t="str">
        <f t="shared" si="205"/>
        <v>pop</v>
      </c>
      <c r="U1645" t="str">
        <f t="shared" si="206"/>
        <v>August</v>
      </c>
      <c r="V1645" t="str">
        <f t="shared" si="207"/>
        <v>2012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202"/>
        <v>41175.05972222222</v>
      </c>
      <c r="L1646" s="13">
        <f t="shared" si="20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200"/>
        <v>1.095</v>
      </c>
      <c r="R1646">
        <f t="shared" si="201"/>
        <v>85.546875</v>
      </c>
      <c r="S1646" t="str">
        <f t="shared" si="204"/>
        <v>music</v>
      </c>
      <c r="T1646" t="str">
        <f t="shared" si="205"/>
        <v>pop</v>
      </c>
      <c r="U1646" t="str">
        <f t="shared" si="206"/>
        <v>September</v>
      </c>
      <c r="V1646" t="str">
        <f t="shared" si="207"/>
        <v>2012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202"/>
        <v>41521.617361111108</v>
      </c>
      <c r="L1647" s="13">
        <f t="shared" si="20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200"/>
        <v>1.1080000000000001</v>
      </c>
      <c r="R1647">
        <f t="shared" si="201"/>
        <v>554</v>
      </c>
      <c r="S1647" t="str">
        <f t="shared" si="204"/>
        <v>music</v>
      </c>
      <c r="T1647" t="str">
        <f t="shared" si="205"/>
        <v>pop</v>
      </c>
      <c r="U1647" t="str">
        <f t="shared" si="206"/>
        <v>September</v>
      </c>
      <c r="V1647" t="str">
        <f t="shared" si="207"/>
        <v>2013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202"/>
        <v>41833.450266203705</v>
      </c>
      <c r="L1648" s="13">
        <f t="shared" si="20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200"/>
        <v>1.1020000000000001</v>
      </c>
      <c r="R1648">
        <f t="shared" si="201"/>
        <v>26.554216867469879</v>
      </c>
      <c r="S1648" t="str">
        <f t="shared" si="204"/>
        <v>music</v>
      </c>
      <c r="T1648" t="str">
        <f t="shared" si="205"/>
        <v>pop</v>
      </c>
      <c r="U1648" t="str">
        <f t="shared" si="206"/>
        <v>July</v>
      </c>
      <c r="V1648" t="str">
        <f t="shared" si="207"/>
        <v>2014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202"/>
        <v>41039.409456018519</v>
      </c>
      <c r="L1649" s="13">
        <f t="shared" si="2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200"/>
        <v>1.0471999999999999</v>
      </c>
      <c r="R1649">
        <f t="shared" si="201"/>
        <v>113.82608695652173</v>
      </c>
      <c r="S1649" t="str">
        <f t="shared" si="204"/>
        <v>music</v>
      </c>
      <c r="T1649" t="str">
        <f t="shared" si="205"/>
        <v>pop</v>
      </c>
      <c r="U1649" t="str">
        <f t="shared" si="206"/>
        <v>May</v>
      </c>
      <c r="V1649" t="str">
        <f t="shared" si="207"/>
        <v>2012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202"/>
        <v>40592.704652777778</v>
      </c>
      <c r="L1650" s="13">
        <f t="shared" si="2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200"/>
        <v>1.2526086956521738</v>
      </c>
      <c r="R1650">
        <f t="shared" si="201"/>
        <v>32.011111111111113</v>
      </c>
      <c r="S1650" t="str">
        <f t="shared" si="204"/>
        <v>music</v>
      </c>
      <c r="T1650" t="str">
        <f t="shared" si="205"/>
        <v>pop</v>
      </c>
      <c r="U1650" t="str">
        <f t="shared" si="206"/>
        <v>February</v>
      </c>
      <c r="V1650" t="str">
        <f t="shared" si="207"/>
        <v>2011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202"/>
        <v>41737.684664351851</v>
      </c>
      <c r="L1651" s="13">
        <f t="shared" si="2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200"/>
        <v>1.0058763157894737</v>
      </c>
      <c r="R1651">
        <f t="shared" si="201"/>
        <v>47.189259259259259</v>
      </c>
      <c r="S1651" t="str">
        <f t="shared" si="204"/>
        <v>music</v>
      </c>
      <c r="T1651" t="str">
        <f t="shared" si="205"/>
        <v>pop</v>
      </c>
      <c r="U1651" t="str">
        <f t="shared" si="206"/>
        <v>April</v>
      </c>
      <c r="V1651" t="str">
        <f t="shared" si="207"/>
        <v>2014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202"/>
        <v>41526.435613425929</v>
      </c>
      <c r="L1652" s="13">
        <f t="shared" si="2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200"/>
        <v>1.4155</v>
      </c>
      <c r="R1652">
        <f t="shared" si="201"/>
        <v>88.46875</v>
      </c>
      <c r="S1652" t="str">
        <f t="shared" si="204"/>
        <v>music</v>
      </c>
      <c r="T1652" t="str">
        <f t="shared" si="205"/>
        <v>pop</v>
      </c>
      <c r="U1652" t="str">
        <f t="shared" si="206"/>
        <v>September</v>
      </c>
      <c r="V1652" t="str">
        <f t="shared" si="207"/>
        <v>2013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202"/>
        <v>40625.900694444441</v>
      </c>
      <c r="L1653" s="13">
        <f t="shared" si="2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200"/>
        <v>1.0075000000000001</v>
      </c>
      <c r="R1653">
        <f t="shared" si="201"/>
        <v>100.75</v>
      </c>
      <c r="S1653" t="str">
        <f t="shared" si="204"/>
        <v>music</v>
      </c>
      <c r="T1653" t="str">
        <f t="shared" si="205"/>
        <v>pop</v>
      </c>
      <c r="U1653" t="str">
        <f t="shared" si="206"/>
        <v>March</v>
      </c>
      <c r="V1653" t="str">
        <f t="shared" si="207"/>
        <v>2011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202"/>
        <v>41572.492974537039</v>
      </c>
      <c r="L1654" s="13">
        <f t="shared" si="2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200"/>
        <v>1.0066666666666666</v>
      </c>
      <c r="R1654">
        <f t="shared" si="201"/>
        <v>64.714285714285708</v>
      </c>
      <c r="S1654" t="str">
        <f t="shared" si="204"/>
        <v>music</v>
      </c>
      <c r="T1654" t="str">
        <f t="shared" si="205"/>
        <v>pop</v>
      </c>
      <c r="U1654" t="str">
        <f t="shared" si="206"/>
        <v>October</v>
      </c>
      <c r="V1654" t="str">
        <f t="shared" si="207"/>
        <v>2013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202"/>
        <v>40626.834444444445</v>
      </c>
      <c r="L1655" s="13">
        <f t="shared" si="2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200"/>
        <v>1.7423040000000001</v>
      </c>
      <c r="R1655">
        <f t="shared" si="201"/>
        <v>51.854285714285716</v>
      </c>
      <c r="S1655" t="str">
        <f t="shared" si="204"/>
        <v>music</v>
      </c>
      <c r="T1655" t="str">
        <f t="shared" si="205"/>
        <v>pop</v>
      </c>
      <c r="U1655" t="str">
        <f t="shared" si="206"/>
        <v>March</v>
      </c>
      <c r="V1655" t="str">
        <f t="shared" si="207"/>
        <v>2011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202"/>
        <v>40987.890740740739</v>
      </c>
      <c r="L1656" s="13">
        <f t="shared" si="2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200"/>
        <v>1.199090909090909</v>
      </c>
      <c r="R1656">
        <f t="shared" si="201"/>
        <v>38.794117647058826</v>
      </c>
      <c r="S1656" t="str">
        <f t="shared" si="204"/>
        <v>music</v>
      </c>
      <c r="T1656" t="str">
        <f t="shared" si="205"/>
        <v>pop</v>
      </c>
      <c r="U1656" t="str">
        <f t="shared" si="206"/>
        <v>March</v>
      </c>
      <c r="V1656" t="str">
        <f t="shared" si="207"/>
        <v>2012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202"/>
        <v>40974.791898148149</v>
      </c>
      <c r="L1657" s="13">
        <f t="shared" si="2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200"/>
        <v>1.4286666666666668</v>
      </c>
      <c r="R1657">
        <f t="shared" si="201"/>
        <v>44.645833333333336</v>
      </c>
      <c r="S1657" t="str">
        <f t="shared" si="204"/>
        <v>music</v>
      </c>
      <c r="T1657" t="str">
        <f t="shared" si="205"/>
        <v>pop</v>
      </c>
      <c r="U1657" t="str">
        <f t="shared" si="206"/>
        <v>March</v>
      </c>
      <c r="V1657" t="str">
        <f t="shared" si="207"/>
        <v>2012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202"/>
        <v>41226.928842592592</v>
      </c>
      <c r="L1658" s="13">
        <f t="shared" si="2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200"/>
        <v>1.0033493333333334</v>
      </c>
      <c r="R1658">
        <f t="shared" si="201"/>
        <v>156.77333333333334</v>
      </c>
      <c r="S1658" t="str">
        <f t="shared" si="204"/>
        <v>music</v>
      </c>
      <c r="T1658" t="str">
        <f t="shared" si="205"/>
        <v>pop</v>
      </c>
      <c r="U1658" t="str">
        <f t="shared" si="206"/>
        <v>November</v>
      </c>
      <c r="V1658" t="str">
        <f t="shared" si="207"/>
        <v>2012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202"/>
        <v>41023.782037037039</v>
      </c>
      <c r="L1659" s="13">
        <f t="shared" si="2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200"/>
        <v>1.0493380000000001</v>
      </c>
      <c r="R1659">
        <f t="shared" si="201"/>
        <v>118.70339366515837</v>
      </c>
      <c r="S1659" t="str">
        <f t="shared" si="204"/>
        <v>music</v>
      </c>
      <c r="T1659" t="str">
        <f t="shared" si="205"/>
        <v>pop</v>
      </c>
      <c r="U1659" t="str">
        <f t="shared" si="206"/>
        <v>April</v>
      </c>
      <c r="V1659" t="str">
        <f t="shared" si="207"/>
        <v>2012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202"/>
        <v>41223.22184027778</v>
      </c>
      <c r="L1660" s="13">
        <f t="shared" si="2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200"/>
        <v>1.3223333333333334</v>
      </c>
      <c r="R1660">
        <f t="shared" si="201"/>
        <v>74.149532710280369</v>
      </c>
      <c r="S1660" t="str">
        <f t="shared" si="204"/>
        <v>music</v>
      </c>
      <c r="T1660" t="str">
        <f t="shared" si="205"/>
        <v>pop</v>
      </c>
      <c r="U1660" t="str">
        <f t="shared" si="206"/>
        <v>November</v>
      </c>
      <c r="V1660" t="str">
        <f t="shared" si="207"/>
        <v>2012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202"/>
        <v>41596.913437499999</v>
      </c>
      <c r="L1661" s="13">
        <f t="shared" si="203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200"/>
        <v>1.1279999999999999</v>
      </c>
      <c r="R1661">
        <f t="shared" si="201"/>
        <v>12.533333333333333</v>
      </c>
      <c r="S1661" t="str">
        <f t="shared" si="204"/>
        <v>music</v>
      </c>
      <c r="T1661" t="str">
        <f t="shared" si="205"/>
        <v>pop</v>
      </c>
      <c r="U1661" t="str">
        <f t="shared" si="206"/>
        <v>November</v>
      </c>
      <c r="V1661" t="str">
        <f t="shared" si="207"/>
        <v>2013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202"/>
        <v>42459.693865740745</v>
      </c>
      <c r="L1662" s="13">
        <f t="shared" si="2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200"/>
        <v>12.5375</v>
      </c>
      <c r="R1662">
        <f t="shared" si="201"/>
        <v>27.861111111111111</v>
      </c>
      <c r="S1662" t="str">
        <f t="shared" si="204"/>
        <v>music</v>
      </c>
      <c r="T1662" t="str">
        <f t="shared" si="205"/>
        <v>pop</v>
      </c>
      <c r="U1662" t="str">
        <f t="shared" si="206"/>
        <v>March</v>
      </c>
      <c r="V1662" t="str">
        <f t="shared" si="207"/>
        <v>2016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202"/>
        <v>42343.998043981483</v>
      </c>
      <c r="L1663" s="13">
        <f t="shared" si="203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200"/>
        <v>1.0250632911392406</v>
      </c>
      <c r="R1663">
        <f t="shared" si="201"/>
        <v>80.178217821782184</v>
      </c>
      <c r="S1663" t="str">
        <f t="shared" si="204"/>
        <v>music</v>
      </c>
      <c r="T1663" t="str">
        <f t="shared" si="205"/>
        <v>pop</v>
      </c>
      <c r="U1663" t="str">
        <f t="shared" si="206"/>
        <v>December</v>
      </c>
      <c r="V1663" t="str">
        <f t="shared" si="207"/>
        <v>2016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202"/>
        <v>40848.198333333334</v>
      </c>
      <c r="L1664" s="13">
        <f t="shared" si="2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200"/>
        <v>1.026375</v>
      </c>
      <c r="R1664">
        <f t="shared" si="201"/>
        <v>132.43548387096774</v>
      </c>
      <c r="S1664" t="str">
        <f t="shared" si="204"/>
        <v>music</v>
      </c>
      <c r="T1664" t="str">
        <f t="shared" si="205"/>
        <v>pop</v>
      </c>
      <c r="U1664" t="str">
        <f t="shared" si="206"/>
        <v>November</v>
      </c>
      <c r="V1664" t="str">
        <f t="shared" si="207"/>
        <v>2011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202"/>
        <v>42006.02207175926</v>
      </c>
      <c r="L1665" s="13">
        <f t="shared" si="2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200"/>
        <v>1.08</v>
      </c>
      <c r="R1665">
        <f t="shared" si="201"/>
        <v>33.75</v>
      </c>
      <c r="S1665" t="str">
        <f t="shared" si="204"/>
        <v>music</v>
      </c>
      <c r="T1665" t="str">
        <f t="shared" si="205"/>
        <v>pop</v>
      </c>
      <c r="U1665" t="str">
        <f t="shared" si="206"/>
        <v>January</v>
      </c>
      <c r="V1665" t="str">
        <f t="shared" si="207"/>
        <v>2015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202"/>
        <v>40939.761782407404</v>
      </c>
      <c r="L1666" s="13">
        <f t="shared" si="2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208">E1666/D1666</f>
        <v>1.2240879999999998</v>
      </c>
      <c r="R1666">
        <f t="shared" ref="R1666:R1729" si="209">E1666/N1666</f>
        <v>34.384494382022467</v>
      </c>
      <c r="S1666" t="str">
        <f t="shared" si="204"/>
        <v>music</v>
      </c>
      <c r="T1666" t="str">
        <f t="shared" si="205"/>
        <v>pop</v>
      </c>
      <c r="U1666" t="str">
        <f t="shared" si="206"/>
        <v>January</v>
      </c>
      <c r="V1666" t="str">
        <f t="shared" si="207"/>
        <v>2012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210">(((J1667/60)/60)/24)+DATE(1970,1,1)</f>
        <v>40564.649456018517</v>
      </c>
      <c r="L1667" s="13">
        <f t="shared" ref="L1667:L1730" si="211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208"/>
        <v>1.1945714285714286</v>
      </c>
      <c r="R1667">
        <f t="shared" si="209"/>
        <v>44.956989247311824</v>
      </c>
      <c r="S1667" t="str">
        <f t="shared" ref="S1667:S1730" si="212">LEFT(P1667,FIND("/",P1667)-1)</f>
        <v>music</v>
      </c>
      <c r="T1667" t="str">
        <f t="shared" ref="T1667:T1730" si="213">RIGHT(P1667,LEN(P1667)-FIND("/",P1667))</f>
        <v>pop</v>
      </c>
      <c r="U1667" t="str">
        <f t="shared" ref="U1667:U1730" si="214">TEXT(K1667,"mmmm")</f>
        <v>January</v>
      </c>
      <c r="V1667" t="str">
        <f t="shared" ref="V1667:V1730" si="215">TEXT(L1667,"YYYY")</f>
        <v>2011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210"/>
        <v>41331.253159722226</v>
      </c>
      <c r="L1668" s="13">
        <f t="shared" si="211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208"/>
        <v>1.6088</v>
      </c>
      <c r="R1668">
        <f t="shared" si="209"/>
        <v>41.04081632653061</v>
      </c>
      <c r="S1668" t="str">
        <f t="shared" si="212"/>
        <v>music</v>
      </c>
      <c r="T1668" t="str">
        <f t="shared" si="213"/>
        <v>pop</v>
      </c>
      <c r="U1668" t="str">
        <f t="shared" si="214"/>
        <v>February</v>
      </c>
      <c r="V1668" t="str">
        <f t="shared" si="215"/>
        <v>2013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210"/>
        <v>41682.0705787037</v>
      </c>
      <c r="L1669" s="13">
        <f t="shared" si="211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208"/>
        <v>1.2685294117647059</v>
      </c>
      <c r="R1669">
        <f t="shared" si="209"/>
        <v>52.597560975609753</v>
      </c>
      <c r="S1669" t="str">
        <f t="shared" si="212"/>
        <v>music</v>
      </c>
      <c r="T1669" t="str">
        <f t="shared" si="213"/>
        <v>pop</v>
      </c>
      <c r="U1669" t="str">
        <f t="shared" si="214"/>
        <v>February</v>
      </c>
      <c r="V1669" t="str">
        <f t="shared" si="215"/>
        <v>2014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210"/>
        <v>40845.14975694444</v>
      </c>
      <c r="L1670" s="13">
        <f t="shared" si="211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208"/>
        <v>1.026375</v>
      </c>
      <c r="R1670">
        <f t="shared" si="209"/>
        <v>70.784482758620683</v>
      </c>
      <c r="S1670" t="str">
        <f t="shared" si="212"/>
        <v>music</v>
      </c>
      <c r="T1670" t="str">
        <f t="shared" si="213"/>
        <v>pop</v>
      </c>
      <c r="U1670" t="str">
        <f t="shared" si="214"/>
        <v>October</v>
      </c>
      <c r="V1670" t="str">
        <f t="shared" si="215"/>
        <v>2011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210"/>
        <v>42461.885138888887</v>
      </c>
      <c r="L1671" s="13">
        <f t="shared" si="211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208"/>
        <v>1.3975</v>
      </c>
      <c r="R1671">
        <f t="shared" si="209"/>
        <v>53.75</v>
      </c>
      <c r="S1671" t="str">
        <f t="shared" si="212"/>
        <v>music</v>
      </c>
      <c r="T1671" t="str">
        <f t="shared" si="213"/>
        <v>pop</v>
      </c>
      <c r="U1671" t="str">
        <f t="shared" si="214"/>
        <v>April</v>
      </c>
      <c r="V1671" t="str">
        <f t="shared" si="215"/>
        <v>2016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210"/>
        <v>40313.930543981485</v>
      </c>
      <c r="L1672" s="13">
        <f t="shared" si="211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208"/>
        <v>1.026</v>
      </c>
      <c r="R1672">
        <f t="shared" si="209"/>
        <v>44.608695652173914</v>
      </c>
      <c r="S1672" t="str">
        <f t="shared" si="212"/>
        <v>music</v>
      </c>
      <c r="T1672" t="str">
        <f t="shared" si="213"/>
        <v>pop</v>
      </c>
      <c r="U1672" t="str">
        <f t="shared" si="214"/>
        <v>May</v>
      </c>
      <c r="V1672" t="str">
        <f t="shared" si="215"/>
        <v>2010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210"/>
        <v>42553.54414351852</v>
      </c>
      <c r="L1673" s="13">
        <f t="shared" si="211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208"/>
        <v>1.0067349999999999</v>
      </c>
      <c r="R1673">
        <f t="shared" si="209"/>
        <v>26.148961038961041</v>
      </c>
      <c r="S1673" t="str">
        <f t="shared" si="212"/>
        <v>music</v>
      </c>
      <c r="T1673" t="str">
        <f t="shared" si="213"/>
        <v>pop</v>
      </c>
      <c r="U1673" t="str">
        <f t="shared" si="214"/>
        <v>July</v>
      </c>
      <c r="V1673" t="str">
        <f t="shared" si="215"/>
        <v>2016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210"/>
        <v>41034.656597222223</v>
      </c>
      <c r="L1674" s="13">
        <f t="shared" si="211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208"/>
        <v>1.1294117647058823</v>
      </c>
      <c r="R1674">
        <f t="shared" si="209"/>
        <v>39.183673469387756</v>
      </c>
      <c r="S1674" t="str">
        <f t="shared" si="212"/>
        <v>music</v>
      </c>
      <c r="T1674" t="str">
        <f t="shared" si="213"/>
        <v>pop</v>
      </c>
      <c r="U1674" t="str">
        <f t="shared" si="214"/>
        <v>May</v>
      </c>
      <c r="V1674" t="str">
        <f t="shared" si="215"/>
        <v>2012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210"/>
        <v>42039.878379629634</v>
      </c>
      <c r="L1675" s="13">
        <f t="shared" si="211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208"/>
        <v>1.2809523809523808</v>
      </c>
      <c r="R1675">
        <f t="shared" si="209"/>
        <v>45.593220338983052</v>
      </c>
      <c r="S1675" t="str">
        <f t="shared" si="212"/>
        <v>music</v>
      </c>
      <c r="T1675" t="str">
        <f t="shared" si="213"/>
        <v>pop</v>
      </c>
      <c r="U1675" t="str">
        <f t="shared" si="214"/>
        <v>February</v>
      </c>
      <c r="V1675" t="str">
        <f t="shared" si="215"/>
        <v>2015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210"/>
        <v>42569.605393518519</v>
      </c>
      <c r="L1676" s="13">
        <f t="shared" si="211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208"/>
        <v>2.0169999999999999</v>
      </c>
      <c r="R1676">
        <f t="shared" si="209"/>
        <v>89.247787610619469</v>
      </c>
      <c r="S1676" t="str">
        <f t="shared" si="212"/>
        <v>music</v>
      </c>
      <c r="T1676" t="str">
        <f t="shared" si="213"/>
        <v>pop</v>
      </c>
      <c r="U1676" t="str">
        <f t="shared" si="214"/>
        <v>July</v>
      </c>
      <c r="V1676" t="str">
        <f t="shared" si="215"/>
        <v>2016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210"/>
        <v>40802.733101851853</v>
      </c>
      <c r="L1677" s="13">
        <f t="shared" si="211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208"/>
        <v>1.37416</v>
      </c>
      <c r="R1677">
        <f t="shared" si="209"/>
        <v>40.416470588235299</v>
      </c>
      <c r="S1677" t="str">
        <f t="shared" si="212"/>
        <v>music</v>
      </c>
      <c r="T1677" t="str">
        <f t="shared" si="213"/>
        <v>pop</v>
      </c>
      <c r="U1677" t="str">
        <f t="shared" si="214"/>
        <v>September</v>
      </c>
      <c r="V1677" t="str">
        <f t="shared" si="215"/>
        <v>2011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210"/>
        <v>40973.72623842593</v>
      </c>
      <c r="L1678" s="13">
        <f t="shared" si="211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208"/>
        <v>1.1533333333333333</v>
      </c>
      <c r="R1678">
        <f t="shared" si="209"/>
        <v>82.38095238095238</v>
      </c>
      <c r="S1678" t="str">
        <f t="shared" si="212"/>
        <v>music</v>
      </c>
      <c r="T1678" t="str">
        <f t="shared" si="213"/>
        <v>pop</v>
      </c>
      <c r="U1678" t="str">
        <f t="shared" si="214"/>
        <v>March</v>
      </c>
      <c r="V1678" t="str">
        <f t="shared" si="215"/>
        <v>2012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210"/>
        <v>42416.407129629632</v>
      </c>
      <c r="L1679" s="13">
        <f t="shared" si="211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208"/>
        <v>1.1166666666666667</v>
      </c>
      <c r="R1679">
        <f t="shared" si="209"/>
        <v>159.52380952380952</v>
      </c>
      <c r="S1679" t="str">
        <f t="shared" si="212"/>
        <v>music</v>
      </c>
      <c r="T1679" t="str">
        <f t="shared" si="213"/>
        <v>pop</v>
      </c>
      <c r="U1679" t="str">
        <f t="shared" si="214"/>
        <v>February</v>
      </c>
      <c r="V1679" t="str">
        <f t="shared" si="215"/>
        <v>2016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210"/>
        <v>41662.854988425926</v>
      </c>
      <c r="L1680" s="13">
        <f t="shared" si="211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208"/>
        <v>1.1839999999999999</v>
      </c>
      <c r="R1680">
        <f t="shared" si="209"/>
        <v>36.244897959183675</v>
      </c>
      <c r="S1680" t="str">
        <f t="shared" si="212"/>
        <v>music</v>
      </c>
      <c r="T1680" t="str">
        <f t="shared" si="213"/>
        <v>pop</v>
      </c>
      <c r="U1680" t="str">
        <f t="shared" si="214"/>
        <v>January</v>
      </c>
      <c r="V1680" t="str">
        <f t="shared" si="215"/>
        <v>2014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210"/>
        <v>40723.068807870368</v>
      </c>
      <c r="L1681" s="13">
        <f t="shared" si="211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208"/>
        <v>1.75</v>
      </c>
      <c r="R1681">
        <f t="shared" si="209"/>
        <v>62.5</v>
      </c>
      <c r="S1681" t="str">
        <f t="shared" si="212"/>
        <v>music</v>
      </c>
      <c r="T1681" t="str">
        <f t="shared" si="213"/>
        <v>pop</v>
      </c>
      <c r="U1681" t="str">
        <f t="shared" si="214"/>
        <v>June</v>
      </c>
      <c r="V1681" t="str">
        <f t="shared" si="215"/>
        <v>2011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210"/>
        <v>41802.757719907408</v>
      </c>
      <c r="L1682" s="13">
        <f t="shared" si="211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208"/>
        <v>1.175</v>
      </c>
      <c r="R1682">
        <f t="shared" si="209"/>
        <v>47</v>
      </c>
      <c r="S1682" t="str">
        <f t="shared" si="212"/>
        <v>music</v>
      </c>
      <c r="T1682" t="str">
        <f t="shared" si="213"/>
        <v>pop</v>
      </c>
      <c r="U1682" t="str">
        <f t="shared" si="214"/>
        <v>June</v>
      </c>
      <c r="V1682" t="str">
        <f t="shared" si="215"/>
        <v>2014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210"/>
        <v>42774.121342592596</v>
      </c>
      <c r="L1683" s="13">
        <f t="shared" si="211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208"/>
        <v>1.0142212307692309</v>
      </c>
      <c r="R1683">
        <f t="shared" si="209"/>
        <v>74.575090497737563</v>
      </c>
      <c r="S1683" t="str">
        <f t="shared" si="212"/>
        <v>music</v>
      </c>
      <c r="T1683" t="str">
        <f t="shared" si="213"/>
        <v>faith</v>
      </c>
      <c r="U1683" t="str">
        <f t="shared" si="214"/>
        <v>February</v>
      </c>
      <c r="V1683" t="str">
        <f t="shared" si="215"/>
        <v>2017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210"/>
        <v>42779.21365740741</v>
      </c>
      <c r="L1684" s="13">
        <f t="shared" si="211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208"/>
        <v>0</v>
      </c>
      <c r="R1684" t="e">
        <f t="shared" si="209"/>
        <v>#DIV/0!</v>
      </c>
      <c r="S1684" t="str">
        <f t="shared" si="212"/>
        <v>music</v>
      </c>
      <c r="T1684" t="str">
        <f t="shared" si="213"/>
        <v>faith</v>
      </c>
      <c r="U1684" t="str">
        <f t="shared" si="214"/>
        <v>February</v>
      </c>
      <c r="V1684" t="str">
        <f t="shared" si="215"/>
        <v>2017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210"/>
        <v>42808.781689814816</v>
      </c>
      <c r="L1685" s="13">
        <f t="shared" si="211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208"/>
        <v>0.21714285714285714</v>
      </c>
      <c r="R1685">
        <f t="shared" si="209"/>
        <v>76</v>
      </c>
      <c r="S1685" t="str">
        <f t="shared" si="212"/>
        <v>music</v>
      </c>
      <c r="T1685" t="str">
        <f t="shared" si="213"/>
        <v>faith</v>
      </c>
      <c r="U1685" t="str">
        <f t="shared" si="214"/>
        <v>March</v>
      </c>
      <c r="V1685" t="str">
        <f t="shared" si="215"/>
        <v>2017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210"/>
        <v>42783.815289351856</v>
      </c>
      <c r="L1686" s="13">
        <f t="shared" si="211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208"/>
        <v>1.0912500000000001</v>
      </c>
      <c r="R1686">
        <f t="shared" si="209"/>
        <v>86.43564356435644</v>
      </c>
      <c r="S1686" t="str">
        <f t="shared" si="212"/>
        <v>music</v>
      </c>
      <c r="T1686" t="str">
        <f t="shared" si="213"/>
        <v>faith</v>
      </c>
      <c r="U1686" t="str">
        <f t="shared" si="214"/>
        <v>February</v>
      </c>
      <c r="V1686" t="str">
        <f t="shared" si="215"/>
        <v>2017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210"/>
        <v>42788.2502662037</v>
      </c>
      <c r="L1687" s="13">
        <f t="shared" si="211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208"/>
        <v>1.0285714285714285</v>
      </c>
      <c r="R1687">
        <f t="shared" si="209"/>
        <v>24</v>
      </c>
      <c r="S1687" t="str">
        <f t="shared" si="212"/>
        <v>music</v>
      </c>
      <c r="T1687" t="str">
        <f t="shared" si="213"/>
        <v>faith</v>
      </c>
      <c r="U1687" t="str">
        <f t="shared" si="214"/>
        <v>February</v>
      </c>
      <c r="V1687" t="str">
        <f t="shared" si="215"/>
        <v>2017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210"/>
        <v>42792.843969907408</v>
      </c>
      <c r="L1688" s="13">
        <f t="shared" si="211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208"/>
        <v>3.5999999999999999E-3</v>
      </c>
      <c r="R1688">
        <f t="shared" si="209"/>
        <v>18</v>
      </c>
      <c r="S1688" t="str">
        <f t="shared" si="212"/>
        <v>music</v>
      </c>
      <c r="T1688" t="str">
        <f t="shared" si="213"/>
        <v>faith</v>
      </c>
      <c r="U1688" t="str">
        <f t="shared" si="214"/>
        <v>February</v>
      </c>
      <c r="V1688" t="str">
        <f t="shared" si="215"/>
        <v>2017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210"/>
        <v>42802.046817129631</v>
      </c>
      <c r="L1689" s="13">
        <f t="shared" si="211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208"/>
        <v>0.3125</v>
      </c>
      <c r="R1689">
        <f t="shared" si="209"/>
        <v>80.128205128205124</v>
      </c>
      <c r="S1689" t="str">
        <f t="shared" si="212"/>
        <v>music</v>
      </c>
      <c r="T1689" t="str">
        <f t="shared" si="213"/>
        <v>faith</v>
      </c>
      <c r="U1689" t="str">
        <f t="shared" si="214"/>
        <v>March</v>
      </c>
      <c r="V1689" t="str">
        <f t="shared" si="215"/>
        <v>2017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210"/>
        <v>42804.534652777773</v>
      </c>
      <c r="L1690" s="13">
        <f t="shared" si="211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208"/>
        <v>0.443</v>
      </c>
      <c r="R1690">
        <f t="shared" si="209"/>
        <v>253.14285714285714</v>
      </c>
      <c r="S1690" t="str">
        <f t="shared" si="212"/>
        <v>music</v>
      </c>
      <c r="T1690" t="str">
        <f t="shared" si="213"/>
        <v>faith</v>
      </c>
      <c r="U1690" t="str">
        <f t="shared" si="214"/>
        <v>March</v>
      </c>
      <c r="V1690" t="str">
        <f t="shared" si="215"/>
        <v>2017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210"/>
        <v>42780.942476851851</v>
      </c>
      <c r="L1691" s="13">
        <f t="shared" si="211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208"/>
        <v>1</v>
      </c>
      <c r="R1691">
        <f t="shared" si="209"/>
        <v>171.42857142857142</v>
      </c>
      <c r="S1691" t="str">
        <f t="shared" si="212"/>
        <v>music</v>
      </c>
      <c r="T1691" t="str">
        <f t="shared" si="213"/>
        <v>faith</v>
      </c>
      <c r="U1691" t="str">
        <f t="shared" si="214"/>
        <v>February</v>
      </c>
      <c r="V1691" t="str">
        <f t="shared" si="215"/>
        <v>2017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210"/>
        <v>42801.43104166667</v>
      </c>
      <c r="L1692" s="13">
        <f t="shared" si="211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208"/>
        <v>0.254</v>
      </c>
      <c r="R1692">
        <f t="shared" si="209"/>
        <v>57.727272727272727</v>
      </c>
      <c r="S1692" t="str">
        <f t="shared" si="212"/>
        <v>music</v>
      </c>
      <c r="T1692" t="str">
        <f t="shared" si="213"/>
        <v>faith</v>
      </c>
      <c r="U1692" t="str">
        <f t="shared" si="214"/>
        <v>March</v>
      </c>
      <c r="V1692" t="str">
        <f t="shared" si="215"/>
        <v>2017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210"/>
        <v>42795.701481481476</v>
      </c>
      <c r="L1693" s="13">
        <f t="shared" si="211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208"/>
        <v>0.33473333333333333</v>
      </c>
      <c r="R1693">
        <f t="shared" si="209"/>
        <v>264.26315789473682</v>
      </c>
      <c r="S1693" t="str">
        <f t="shared" si="212"/>
        <v>music</v>
      </c>
      <c r="T1693" t="str">
        <f t="shared" si="213"/>
        <v>faith</v>
      </c>
      <c r="U1693" t="str">
        <f t="shared" si="214"/>
        <v>March</v>
      </c>
      <c r="V1693" t="str">
        <f t="shared" si="215"/>
        <v>2017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210"/>
        <v>42788.151238425926</v>
      </c>
      <c r="L1694" s="13">
        <f t="shared" si="211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208"/>
        <v>0.47799999999999998</v>
      </c>
      <c r="R1694">
        <f t="shared" si="209"/>
        <v>159.33333333333334</v>
      </c>
      <c r="S1694" t="str">
        <f t="shared" si="212"/>
        <v>music</v>
      </c>
      <c r="T1694" t="str">
        <f t="shared" si="213"/>
        <v>faith</v>
      </c>
      <c r="U1694" t="str">
        <f t="shared" si="214"/>
        <v>February</v>
      </c>
      <c r="V1694" t="str">
        <f t="shared" si="215"/>
        <v>2017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210"/>
        <v>42803.920277777783</v>
      </c>
      <c r="L1695" s="13">
        <f t="shared" si="211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208"/>
        <v>9.3333333333333338E-2</v>
      </c>
      <c r="R1695">
        <f t="shared" si="209"/>
        <v>35</v>
      </c>
      <c r="S1695" t="str">
        <f t="shared" si="212"/>
        <v>music</v>
      </c>
      <c r="T1695" t="str">
        <f t="shared" si="213"/>
        <v>faith</v>
      </c>
      <c r="U1695" t="str">
        <f t="shared" si="214"/>
        <v>March</v>
      </c>
      <c r="V1695" t="str">
        <f t="shared" si="215"/>
        <v>2017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210"/>
        <v>42791.669837962967</v>
      </c>
      <c r="L1696" s="13">
        <f t="shared" si="211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208"/>
        <v>5.0000000000000001E-4</v>
      </c>
      <c r="R1696">
        <f t="shared" si="209"/>
        <v>5</v>
      </c>
      <c r="S1696" t="str">
        <f t="shared" si="212"/>
        <v>music</v>
      </c>
      <c r="T1696" t="str">
        <f t="shared" si="213"/>
        <v>faith</v>
      </c>
      <c r="U1696" t="str">
        <f t="shared" si="214"/>
        <v>February</v>
      </c>
      <c r="V1696" t="str">
        <f t="shared" si="215"/>
        <v>2017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210"/>
        <v>42801.031412037039</v>
      </c>
      <c r="L1697" s="13">
        <f t="shared" si="211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208"/>
        <v>0.11708333333333333</v>
      </c>
      <c r="R1697">
        <f t="shared" si="209"/>
        <v>61.086956521739133</v>
      </c>
      <c r="S1697" t="str">
        <f t="shared" si="212"/>
        <v>music</v>
      </c>
      <c r="T1697" t="str">
        <f t="shared" si="213"/>
        <v>faith</v>
      </c>
      <c r="U1697" t="str">
        <f t="shared" si="214"/>
        <v>March</v>
      </c>
      <c r="V1697" t="str">
        <f t="shared" si="215"/>
        <v>2017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210"/>
        <v>42796.069571759261</v>
      </c>
      <c r="L1698" s="13">
        <f t="shared" si="211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208"/>
        <v>0</v>
      </c>
      <c r="R1698" t="e">
        <f t="shared" si="209"/>
        <v>#DIV/0!</v>
      </c>
      <c r="S1698" t="str">
        <f t="shared" si="212"/>
        <v>music</v>
      </c>
      <c r="T1698" t="str">
        <f t="shared" si="213"/>
        <v>faith</v>
      </c>
      <c r="U1698" t="str">
        <f t="shared" si="214"/>
        <v>March</v>
      </c>
      <c r="V1698" t="str">
        <f t="shared" si="215"/>
        <v>2017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210"/>
        <v>42805.032962962956</v>
      </c>
      <c r="L1699" s="13">
        <f t="shared" si="211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208"/>
        <v>0.20208000000000001</v>
      </c>
      <c r="R1699">
        <f t="shared" si="209"/>
        <v>114.81818181818181</v>
      </c>
      <c r="S1699" t="str">
        <f t="shared" si="212"/>
        <v>music</v>
      </c>
      <c r="T1699" t="str">
        <f t="shared" si="213"/>
        <v>faith</v>
      </c>
      <c r="U1699" t="str">
        <f t="shared" si="214"/>
        <v>March</v>
      </c>
      <c r="V1699" t="str">
        <f t="shared" si="215"/>
        <v>2017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210"/>
        <v>42796.207870370374</v>
      </c>
      <c r="L1700" s="13">
        <f t="shared" si="211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208"/>
        <v>0</v>
      </c>
      <c r="R1700" t="e">
        <f t="shared" si="209"/>
        <v>#DIV/0!</v>
      </c>
      <c r="S1700" t="str">
        <f t="shared" si="212"/>
        <v>music</v>
      </c>
      <c r="T1700" t="str">
        <f t="shared" si="213"/>
        <v>faith</v>
      </c>
      <c r="U1700" t="str">
        <f t="shared" si="214"/>
        <v>March</v>
      </c>
      <c r="V1700" t="str">
        <f t="shared" si="215"/>
        <v>2017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210"/>
        <v>42806.863946759258</v>
      </c>
      <c r="L1701" s="13">
        <f t="shared" si="211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208"/>
        <v>4.2311459353574929E-2</v>
      </c>
      <c r="R1701">
        <f t="shared" si="209"/>
        <v>54</v>
      </c>
      <c r="S1701" t="str">
        <f t="shared" si="212"/>
        <v>music</v>
      </c>
      <c r="T1701" t="str">
        <f t="shared" si="213"/>
        <v>faith</v>
      </c>
      <c r="U1701" t="str">
        <f t="shared" si="214"/>
        <v>March</v>
      </c>
      <c r="V1701" t="str">
        <f t="shared" si="215"/>
        <v>2017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210"/>
        <v>42796.071643518517</v>
      </c>
      <c r="L1702" s="13">
        <f t="shared" si="211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208"/>
        <v>0.2606</v>
      </c>
      <c r="R1702">
        <f t="shared" si="209"/>
        <v>65.974683544303801</v>
      </c>
      <c r="S1702" t="str">
        <f t="shared" si="212"/>
        <v>music</v>
      </c>
      <c r="T1702" t="str">
        <f t="shared" si="213"/>
        <v>faith</v>
      </c>
      <c r="U1702" t="str">
        <f t="shared" si="214"/>
        <v>March</v>
      </c>
      <c r="V1702" t="str">
        <f t="shared" si="215"/>
        <v>2017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210"/>
        <v>41989.664409722223</v>
      </c>
      <c r="L1703" s="13">
        <f t="shared" si="211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208"/>
        <v>1.9801980198019802E-3</v>
      </c>
      <c r="R1703">
        <f t="shared" si="209"/>
        <v>5</v>
      </c>
      <c r="S1703" t="str">
        <f t="shared" si="212"/>
        <v>music</v>
      </c>
      <c r="T1703" t="str">
        <f t="shared" si="213"/>
        <v>faith</v>
      </c>
      <c r="U1703" t="str">
        <f t="shared" si="214"/>
        <v>December</v>
      </c>
      <c r="V1703" t="str">
        <f t="shared" si="215"/>
        <v>2015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210"/>
        <v>42063.869791666672</v>
      </c>
      <c r="L1704" s="13">
        <f t="shared" si="211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208"/>
        <v>6.0606060606060605E-5</v>
      </c>
      <c r="R1704">
        <f t="shared" si="209"/>
        <v>1</v>
      </c>
      <c r="S1704" t="str">
        <f t="shared" si="212"/>
        <v>music</v>
      </c>
      <c r="T1704" t="str">
        <f t="shared" si="213"/>
        <v>faith</v>
      </c>
      <c r="U1704" t="str">
        <f t="shared" si="214"/>
        <v>February</v>
      </c>
      <c r="V1704" t="str">
        <f t="shared" si="215"/>
        <v>2015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210"/>
        <v>42187.281678240746</v>
      </c>
      <c r="L1705" s="13">
        <f t="shared" si="211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208"/>
        <v>1.0200000000000001E-2</v>
      </c>
      <c r="R1705">
        <f t="shared" si="209"/>
        <v>25.5</v>
      </c>
      <c r="S1705" t="str">
        <f t="shared" si="212"/>
        <v>music</v>
      </c>
      <c r="T1705" t="str">
        <f t="shared" si="213"/>
        <v>faith</v>
      </c>
      <c r="U1705" t="str">
        <f t="shared" si="214"/>
        <v>July</v>
      </c>
      <c r="V1705" t="str">
        <f t="shared" si="215"/>
        <v>2015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210"/>
        <v>42021.139733796299</v>
      </c>
      <c r="L1706" s="13">
        <f t="shared" si="211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208"/>
        <v>0.65100000000000002</v>
      </c>
      <c r="R1706">
        <f t="shared" si="209"/>
        <v>118.36363636363636</v>
      </c>
      <c r="S1706" t="str">
        <f t="shared" si="212"/>
        <v>music</v>
      </c>
      <c r="T1706" t="str">
        <f t="shared" si="213"/>
        <v>faith</v>
      </c>
      <c r="U1706" t="str">
        <f t="shared" si="214"/>
        <v>January</v>
      </c>
      <c r="V1706" t="str">
        <f t="shared" si="215"/>
        <v>2015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210"/>
        <v>42245.016736111109</v>
      </c>
      <c r="L1707" s="13">
        <f t="shared" si="211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208"/>
        <v>0</v>
      </c>
      <c r="R1707" t="e">
        <f t="shared" si="209"/>
        <v>#DIV/0!</v>
      </c>
      <c r="S1707" t="str">
        <f t="shared" si="212"/>
        <v>music</v>
      </c>
      <c r="T1707" t="str">
        <f t="shared" si="213"/>
        <v>faith</v>
      </c>
      <c r="U1707" t="str">
        <f t="shared" si="214"/>
        <v>August</v>
      </c>
      <c r="V1707" t="str">
        <f t="shared" si="215"/>
        <v>2015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210"/>
        <v>42179.306388888886</v>
      </c>
      <c r="L1708" s="13">
        <f t="shared" si="211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208"/>
        <v>0</v>
      </c>
      <c r="R1708" t="e">
        <f t="shared" si="209"/>
        <v>#DIV/0!</v>
      </c>
      <c r="S1708" t="str">
        <f t="shared" si="212"/>
        <v>music</v>
      </c>
      <c r="T1708" t="str">
        <f t="shared" si="213"/>
        <v>faith</v>
      </c>
      <c r="U1708" t="str">
        <f t="shared" si="214"/>
        <v>June</v>
      </c>
      <c r="V1708" t="str">
        <f t="shared" si="215"/>
        <v>2015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210"/>
        <v>42427.721006944441</v>
      </c>
      <c r="L1709" s="13">
        <f t="shared" si="211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208"/>
        <v>9.74E-2</v>
      </c>
      <c r="R1709">
        <f t="shared" si="209"/>
        <v>54.111111111111114</v>
      </c>
      <c r="S1709" t="str">
        <f t="shared" si="212"/>
        <v>music</v>
      </c>
      <c r="T1709" t="str">
        <f t="shared" si="213"/>
        <v>faith</v>
      </c>
      <c r="U1709" t="str">
        <f t="shared" si="214"/>
        <v>February</v>
      </c>
      <c r="V1709" t="str">
        <f t="shared" si="215"/>
        <v>2016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210"/>
        <v>42451.866967592592</v>
      </c>
      <c r="L1710" s="13">
        <f t="shared" si="211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208"/>
        <v>0</v>
      </c>
      <c r="R1710" t="e">
        <f t="shared" si="209"/>
        <v>#DIV/0!</v>
      </c>
      <c r="S1710" t="str">
        <f t="shared" si="212"/>
        <v>music</v>
      </c>
      <c r="T1710" t="str">
        <f t="shared" si="213"/>
        <v>faith</v>
      </c>
      <c r="U1710" t="str">
        <f t="shared" si="214"/>
        <v>March</v>
      </c>
      <c r="V1710" t="str">
        <f t="shared" si="215"/>
        <v>2016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210"/>
        <v>41841.56381944444</v>
      </c>
      <c r="L1711" s="13">
        <f t="shared" si="211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208"/>
        <v>4.8571428571428571E-2</v>
      </c>
      <c r="R1711">
        <f t="shared" si="209"/>
        <v>21.25</v>
      </c>
      <c r="S1711" t="str">
        <f t="shared" si="212"/>
        <v>music</v>
      </c>
      <c r="T1711" t="str">
        <f t="shared" si="213"/>
        <v>faith</v>
      </c>
      <c r="U1711" t="str">
        <f t="shared" si="214"/>
        <v>July</v>
      </c>
      <c r="V1711" t="str">
        <f t="shared" si="215"/>
        <v>2014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210"/>
        <v>42341.59129629629</v>
      </c>
      <c r="L1712" s="13">
        <f t="shared" si="211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208"/>
        <v>6.7999999999999996E-3</v>
      </c>
      <c r="R1712">
        <f t="shared" si="209"/>
        <v>34</v>
      </c>
      <c r="S1712" t="str">
        <f t="shared" si="212"/>
        <v>music</v>
      </c>
      <c r="T1712" t="str">
        <f t="shared" si="213"/>
        <v>faith</v>
      </c>
      <c r="U1712" t="str">
        <f t="shared" si="214"/>
        <v>December</v>
      </c>
      <c r="V1712" t="str">
        <f t="shared" si="215"/>
        <v>2016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210"/>
        <v>41852.646226851852</v>
      </c>
      <c r="L1713" s="13">
        <f t="shared" si="211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208"/>
        <v>0.105</v>
      </c>
      <c r="R1713">
        <f t="shared" si="209"/>
        <v>525</v>
      </c>
      <c r="S1713" t="str">
        <f t="shared" si="212"/>
        <v>music</v>
      </c>
      <c r="T1713" t="str">
        <f t="shared" si="213"/>
        <v>faith</v>
      </c>
      <c r="U1713" t="str">
        <f t="shared" si="214"/>
        <v>August</v>
      </c>
      <c r="V1713" t="str">
        <f t="shared" si="215"/>
        <v>2014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210"/>
        <v>42125.913807870369</v>
      </c>
      <c r="L1714" s="13">
        <f t="shared" si="211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208"/>
        <v>0</v>
      </c>
      <c r="R1714" t="e">
        <f t="shared" si="209"/>
        <v>#DIV/0!</v>
      </c>
      <c r="S1714" t="str">
        <f t="shared" si="212"/>
        <v>music</v>
      </c>
      <c r="T1714" t="str">
        <f t="shared" si="213"/>
        <v>faith</v>
      </c>
      <c r="U1714" t="str">
        <f t="shared" si="214"/>
        <v>May</v>
      </c>
      <c r="V1714" t="str">
        <f t="shared" si="215"/>
        <v>2015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210"/>
        <v>41887.801064814819</v>
      </c>
      <c r="L1715" s="13">
        <f t="shared" si="211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208"/>
        <v>1.6666666666666666E-2</v>
      </c>
      <c r="R1715">
        <f t="shared" si="209"/>
        <v>50</v>
      </c>
      <c r="S1715" t="str">
        <f t="shared" si="212"/>
        <v>music</v>
      </c>
      <c r="T1715" t="str">
        <f t="shared" si="213"/>
        <v>faith</v>
      </c>
      <c r="U1715" t="str">
        <f t="shared" si="214"/>
        <v>September</v>
      </c>
      <c r="V1715" t="str">
        <f t="shared" si="215"/>
        <v>2014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210"/>
        <v>42095.918530092589</v>
      </c>
      <c r="L1716" s="13">
        <f t="shared" si="211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208"/>
        <v>7.868E-2</v>
      </c>
      <c r="R1716">
        <f t="shared" si="209"/>
        <v>115.70588235294117</v>
      </c>
      <c r="S1716" t="str">
        <f t="shared" si="212"/>
        <v>music</v>
      </c>
      <c r="T1716" t="str">
        <f t="shared" si="213"/>
        <v>faith</v>
      </c>
      <c r="U1716" t="str">
        <f t="shared" si="214"/>
        <v>April</v>
      </c>
      <c r="V1716" t="str">
        <f t="shared" si="215"/>
        <v>2015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210"/>
        <v>42064.217418981483</v>
      </c>
      <c r="L1717" s="13">
        <f t="shared" si="211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208"/>
        <v>2.2000000000000001E-3</v>
      </c>
      <c r="R1717">
        <f t="shared" si="209"/>
        <v>5.5</v>
      </c>
      <c r="S1717" t="str">
        <f t="shared" si="212"/>
        <v>music</v>
      </c>
      <c r="T1717" t="str">
        <f t="shared" si="213"/>
        <v>faith</v>
      </c>
      <c r="U1717" t="str">
        <f t="shared" si="214"/>
        <v>March</v>
      </c>
      <c r="V1717" t="str">
        <f t="shared" si="215"/>
        <v>2015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210"/>
        <v>42673.577534722222</v>
      </c>
      <c r="L1718" s="13">
        <f t="shared" si="211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208"/>
        <v>7.4999999999999997E-2</v>
      </c>
      <c r="R1718">
        <f t="shared" si="209"/>
        <v>50</v>
      </c>
      <c r="S1718" t="str">
        <f t="shared" si="212"/>
        <v>music</v>
      </c>
      <c r="T1718" t="str">
        <f t="shared" si="213"/>
        <v>faith</v>
      </c>
      <c r="U1718" t="str">
        <f t="shared" si="214"/>
        <v>October</v>
      </c>
      <c r="V1718" t="str">
        <f t="shared" si="215"/>
        <v>2016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210"/>
        <v>42460.98192129629</v>
      </c>
      <c r="L1719" s="13">
        <f t="shared" si="211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208"/>
        <v>0.42725880551301687</v>
      </c>
      <c r="R1719">
        <f t="shared" si="209"/>
        <v>34.024390243902438</v>
      </c>
      <c r="S1719" t="str">
        <f t="shared" si="212"/>
        <v>music</v>
      </c>
      <c r="T1719" t="str">
        <f t="shared" si="213"/>
        <v>faith</v>
      </c>
      <c r="U1719" t="str">
        <f t="shared" si="214"/>
        <v>March</v>
      </c>
      <c r="V1719" t="str">
        <f t="shared" si="215"/>
        <v>2016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210"/>
        <v>42460.610520833332</v>
      </c>
      <c r="L1720" s="13">
        <f t="shared" si="211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208"/>
        <v>2.142857142857143E-3</v>
      </c>
      <c r="R1720">
        <f t="shared" si="209"/>
        <v>37.5</v>
      </c>
      <c r="S1720" t="str">
        <f t="shared" si="212"/>
        <v>music</v>
      </c>
      <c r="T1720" t="str">
        <f t="shared" si="213"/>
        <v>faith</v>
      </c>
      <c r="U1720" t="str">
        <f t="shared" si="214"/>
        <v>March</v>
      </c>
      <c r="V1720" t="str">
        <f t="shared" si="215"/>
        <v>2016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210"/>
        <v>41869.534618055557</v>
      </c>
      <c r="L1721" s="13">
        <f t="shared" si="211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208"/>
        <v>8.7500000000000008E-3</v>
      </c>
      <c r="R1721">
        <f t="shared" si="209"/>
        <v>11.666666666666666</v>
      </c>
      <c r="S1721" t="str">
        <f t="shared" si="212"/>
        <v>music</v>
      </c>
      <c r="T1721" t="str">
        <f t="shared" si="213"/>
        <v>faith</v>
      </c>
      <c r="U1721" t="str">
        <f t="shared" si="214"/>
        <v>August</v>
      </c>
      <c r="V1721" t="str">
        <f t="shared" si="215"/>
        <v>2014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210"/>
        <v>41922.783229166671</v>
      </c>
      <c r="L1722" s="13">
        <f t="shared" si="211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208"/>
        <v>5.6250000000000001E-2</v>
      </c>
      <c r="R1722">
        <f t="shared" si="209"/>
        <v>28.125</v>
      </c>
      <c r="S1722" t="str">
        <f t="shared" si="212"/>
        <v>music</v>
      </c>
      <c r="T1722" t="str">
        <f t="shared" si="213"/>
        <v>faith</v>
      </c>
      <c r="U1722" t="str">
        <f t="shared" si="214"/>
        <v>October</v>
      </c>
      <c r="V1722" t="str">
        <f t="shared" si="215"/>
        <v>2014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210"/>
        <v>42319.461377314816</v>
      </c>
      <c r="L1723" s="13">
        <f t="shared" si="211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208"/>
        <v>0</v>
      </c>
      <c r="R1723" t="e">
        <f t="shared" si="209"/>
        <v>#DIV/0!</v>
      </c>
      <c r="S1723" t="str">
        <f t="shared" si="212"/>
        <v>music</v>
      </c>
      <c r="T1723" t="str">
        <f t="shared" si="213"/>
        <v>faith</v>
      </c>
      <c r="U1723" t="str">
        <f t="shared" si="214"/>
        <v>November</v>
      </c>
      <c r="V1723" t="str">
        <f t="shared" si="215"/>
        <v>2015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210"/>
        <v>42425.960983796293</v>
      </c>
      <c r="L1724" s="13">
        <f t="shared" si="211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208"/>
        <v>3.4722222222222224E-4</v>
      </c>
      <c r="R1724">
        <f t="shared" si="209"/>
        <v>1</v>
      </c>
      <c r="S1724" t="str">
        <f t="shared" si="212"/>
        <v>music</v>
      </c>
      <c r="T1724" t="str">
        <f t="shared" si="213"/>
        <v>faith</v>
      </c>
      <c r="U1724" t="str">
        <f t="shared" si="214"/>
        <v>February</v>
      </c>
      <c r="V1724" t="str">
        <f t="shared" si="215"/>
        <v>2016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210"/>
        <v>42129.82540509259</v>
      </c>
      <c r="L1725" s="13">
        <f t="shared" si="211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208"/>
        <v>6.5000000000000002E-2</v>
      </c>
      <c r="R1725">
        <f t="shared" si="209"/>
        <v>216.66666666666666</v>
      </c>
      <c r="S1725" t="str">
        <f t="shared" si="212"/>
        <v>music</v>
      </c>
      <c r="T1725" t="str">
        <f t="shared" si="213"/>
        <v>faith</v>
      </c>
      <c r="U1725" t="str">
        <f t="shared" si="214"/>
        <v>May</v>
      </c>
      <c r="V1725" t="str">
        <f t="shared" si="215"/>
        <v>2015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210"/>
        <v>41912.932430555556</v>
      </c>
      <c r="L1726" s="13">
        <f t="shared" si="211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208"/>
        <v>5.8333333333333336E-3</v>
      </c>
      <c r="R1726">
        <f t="shared" si="209"/>
        <v>8.75</v>
      </c>
      <c r="S1726" t="str">
        <f t="shared" si="212"/>
        <v>music</v>
      </c>
      <c r="T1726" t="str">
        <f t="shared" si="213"/>
        <v>faith</v>
      </c>
      <c r="U1726" t="str">
        <f t="shared" si="214"/>
        <v>September</v>
      </c>
      <c r="V1726" t="str">
        <f t="shared" si="215"/>
        <v>2014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210"/>
        <v>41845.968159722222</v>
      </c>
      <c r="L1727" s="13">
        <f t="shared" si="211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208"/>
        <v>0.10181818181818182</v>
      </c>
      <c r="R1727">
        <f t="shared" si="209"/>
        <v>62.222222222222221</v>
      </c>
      <c r="S1727" t="str">
        <f t="shared" si="212"/>
        <v>music</v>
      </c>
      <c r="T1727" t="str">
        <f t="shared" si="213"/>
        <v>faith</v>
      </c>
      <c r="U1727" t="str">
        <f t="shared" si="214"/>
        <v>July</v>
      </c>
      <c r="V1727" t="str">
        <f t="shared" si="215"/>
        <v>2014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210"/>
        <v>41788.919722222221</v>
      </c>
      <c r="L1728" s="13">
        <f t="shared" si="211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208"/>
        <v>0.33784615384615385</v>
      </c>
      <c r="R1728">
        <f t="shared" si="209"/>
        <v>137.25</v>
      </c>
      <c r="S1728" t="str">
        <f t="shared" si="212"/>
        <v>music</v>
      </c>
      <c r="T1728" t="str">
        <f t="shared" si="213"/>
        <v>faith</v>
      </c>
      <c r="U1728" t="str">
        <f t="shared" si="214"/>
        <v>May</v>
      </c>
      <c r="V1728" t="str">
        <f t="shared" si="215"/>
        <v>2014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210"/>
        <v>42044.927974537044</v>
      </c>
      <c r="L1729" s="13">
        <f t="shared" si="211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208"/>
        <v>3.3333333333333332E-4</v>
      </c>
      <c r="R1729">
        <f t="shared" si="209"/>
        <v>1</v>
      </c>
      <c r="S1729" t="str">
        <f t="shared" si="212"/>
        <v>music</v>
      </c>
      <c r="T1729" t="str">
        <f t="shared" si="213"/>
        <v>faith</v>
      </c>
      <c r="U1729" t="str">
        <f t="shared" si="214"/>
        <v>February</v>
      </c>
      <c r="V1729" t="str">
        <f t="shared" si="215"/>
        <v>2015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210"/>
        <v>42268.625856481478</v>
      </c>
      <c r="L1730" s="13">
        <f t="shared" si="211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216">E1730/D1730</f>
        <v>0.68400000000000005</v>
      </c>
      <c r="R1730">
        <f t="shared" ref="R1730:R1793" si="217">E1730/N1730</f>
        <v>122.14285714285714</v>
      </c>
      <c r="S1730" t="str">
        <f t="shared" si="212"/>
        <v>music</v>
      </c>
      <c r="T1730" t="str">
        <f t="shared" si="213"/>
        <v>faith</v>
      </c>
      <c r="U1730" t="str">
        <f t="shared" si="214"/>
        <v>September</v>
      </c>
      <c r="V1730" t="str">
        <f t="shared" si="215"/>
        <v>2015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218">(((J1731/60)/60)/24)+DATE(1970,1,1)</f>
        <v>42471.052152777775</v>
      </c>
      <c r="L1731" s="13">
        <f t="shared" ref="L1731:L1794" si="21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216"/>
        <v>0</v>
      </c>
      <c r="R1731" t="e">
        <f t="shared" si="217"/>
        <v>#DIV/0!</v>
      </c>
      <c r="S1731" t="str">
        <f t="shared" ref="S1731:S1794" si="220">LEFT(P1731,FIND("/",P1731)-1)</f>
        <v>music</v>
      </c>
      <c r="T1731" t="str">
        <f t="shared" ref="T1731:T1794" si="221">RIGHT(P1731,LEN(P1731)-FIND("/",P1731))</f>
        <v>faith</v>
      </c>
      <c r="U1731" t="str">
        <f t="shared" ref="U1731:U1794" si="222">TEXT(K1731,"mmmm")</f>
        <v>April</v>
      </c>
      <c r="V1731" t="str">
        <f t="shared" ref="V1731:V1794" si="223">TEXT(L1731,"YYYY")</f>
        <v>2016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218"/>
        <v>42272.087766203709</v>
      </c>
      <c r="L1732" s="13">
        <f t="shared" si="21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216"/>
        <v>0</v>
      </c>
      <c r="R1732" t="e">
        <f t="shared" si="217"/>
        <v>#DIV/0!</v>
      </c>
      <c r="S1732" t="str">
        <f t="shared" si="220"/>
        <v>music</v>
      </c>
      <c r="T1732" t="str">
        <f t="shared" si="221"/>
        <v>faith</v>
      </c>
      <c r="U1732" t="str">
        <f t="shared" si="222"/>
        <v>September</v>
      </c>
      <c r="V1732" t="str">
        <f t="shared" si="223"/>
        <v>2015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218"/>
        <v>42152.906851851847</v>
      </c>
      <c r="L1733" s="13">
        <f t="shared" si="219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216"/>
        <v>0</v>
      </c>
      <c r="R1733" t="e">
        <f t="shared" si="217"/>
        <v>#DIV/0!</v>
      </c>
      <c r="S1733" t="str">
        <f t="shared" si="220"/>
        <v>music</v>
      </c>
      <c r="T1733" t="str">
        <f t="shared" si="221"/>
        <v>faith</v>
      </c>
      <c r="U1733" t="str">
        <f t="shared" si="222"/>
        <v>May</v>
      </c>
      <c r="V1733" t="str">
        <f t="shared" si="223"/>
        <v>2015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218"/>
        <v>42325.683807870373</v>
      </c>
      <c r="L1734" s="13">
        <f t="shared" si="21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216"/>
        <v>0</v>
      </c>
      <c r="R1734" t="e">
        <f t="shared" si="217"/>
        <v>#DIV/0!</v>
      </c>
      <c r="S1734" t="str">
        <f t="shared" si="220"/>
        <v>music</v>
      </c>
      <c r="T1734" t="str">
        <f t="shared" si="221"/>
        <v>faith</v>
      </c>
      <c r="U1734" t="str">
        <f t="shared" si="222"/>
        <v>November</v>
      </c>
      <c r="V1734" t="str">
        <f t="shared" si="223"/>
        <v>2016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218"/>
        <v>42614.675625000003</v>
      </c>
      <c r="L1735" s="13">
        <f t="shared" si="21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216"/>
        <v>0</v>
      </c>
      <c r="R1735" t="e">
        <f t="shared" si="217"/>
        <v>#DIV/0!</v>
      </c>
      <c r="S1735" t="str">
        <f t="shared" si="220"/>
        <v>music</v>
      </c>
      <c r="T1735" t="str">
        <f t="shared" si="221"/>
        <v>faith</v>
      </c>
      <c r="U1735" t="str">
        <f t="shared" si="222"/>
        <v>September</v>
      </c>
      <c r="V1735" t="str">
        <f t="shared" si="223"/>
        <v>2016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218"/>
        <v>42102.036527777775</v>
      </c>
      <c r="L1736" s="13">
        <f t="shared" si="21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216"/>
        <v>2.2222222222222223E-4</v>
      </c>
      <c r="R1736">
        <f t="shared" si="217"/>
        <v>1</v>
      </c>
      <c r="S1736" t="str">
        <f t="shared" si="220"/>
        <v>music</v>
      </c>
      <c r="T1736" t="str">
        <f t="shared" si="221"/>
        <v>faith</v>
      </c>
      <c r="U1736" t="str">
        <f t="shared" si="222"/>
        <v>April</v>
      </c>
      <c r="V1736" t="str">
        <f t="shared" si="223"/>
        <v>2015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218"/>
        <v>42559.814178240747</v>
      </c>
      <c r="L1737" s="13">
        <f t="shared" si="21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216"/>
        <v>0.11</v>
      </c>
      <c r="R1737">
        <f t="shared" si="217"/>
        <v>55</v>
      </c>
      <c r="S1737" t="str">
        <f t="shared" si="220"/>
        <v>music</v>
      </c>
      <c r="T1737" t="str">
        <f t="shared" si="221"/>
        <v>faith</v>
      </c>
      <c r="U1737" t="str">
        <f t="shared" si="222"/>
        <v>July</v>
      </c>
      <c r="V1737" t="str">
        <f t="shared" si="223"/>
        <v>2016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218"/>
        <v>42286.861493055556</v>
      </c>
      <c r="L1738" s="13">
        <f t="shared" si="21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216"/>
        <v>7.3333333333333332E-3</v>
      </c>
      <c r="R1738">
        <f t="shared" si="217"/>
        <v>22</v>
      </c>
      <c r="S1738" t="str">
        <f t="shared" si="220"/>
        <v>music</v>
      </c>
      <c r="T1738" t="str">
        <f t="shared" si="221"/>
        <v>faith</v>
      </c>
      <c r="U1738" t="str">
        <f t="shared" si="222"/>
        <v>October</v>
      </c>
      <c r="V1738" t="str">
        <f t="shared" si="223"/>
        <v>2015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218"/>
        <v>42175.948981481488</v>
      </c>
      <c r="L1739" s="13">
        <f t="shared" si="21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216"/>
        <v>0.21249999999999999</v>
      </c>
      <c r="R1739">
        <f t="shared" si="217"/>
        <v>56.666666666666664</v>
      </c>
      <c r="S1739" t="str">
        <f t="shared" si="220"/>
        <v>music</v>
      </c>
      <c r="T1739" t="str">
        <f t="shared" si="221"/>
        <v>faith</v>
      </c>
      <c r="U1739" t="str">
        <f t="shared" si="222"/>
        <v>June</v>
      </c>
      <c r="V1739" t="str">
        <f t="shared" si="223"/>
        <v>2015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218"/>
        <v>41884.874328703707</v>
      </c>
      <c r="L1740" s="13">
        <f t="shared" si="21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216"/>
        <v>4.0000000000000001E-3</v>
      </c>
      <c r="R1740">
        <f t="shared" si="217"/>
        <v>20</v>
      </c>
      <c r="S1740" t="str">
        <f t="shared" si="220"/>
        <v>music</v>
      </c>
      <c r="T1740" t="str">
        <f t="shared" si="221"/>
        <v>faith</v>
      </c>
      <c r="U1740" t="str">
        <f t="shared" si="222"/>
        <v>September</v>
      </c>
      <c r="V1740" t="str">
        <f t="shared" si="223"/>
        <v>2014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218"/>
        <v>42435.874212962968</v>
      </c>
      <c r="L1741" s="13">
        <f t="shared" si="21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216"/>
        <v>1E-3</v>
      </c>
      <c r="R1741">
        <f t="shared" si="217"/>
        <v>1</v>
      </c>
      <c r="S1741" t="str">
        <f t="shared" si="220"/>
        <v>music</v>
      </c>
      <c r="T1741" t="str">
        <f t="shared" si="221"/>
        <v>faith</v>
      </c>
      <c r="U1741" t="str">
        <f t="shared" si="222"/>
        <v>March</v>
      </c>
      <c r="V1741" t="str">
        <f t="shared" si="223"/>
        <v>2016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218"/>
        <v>42171.817384259266</v>
      </c>
      <c r="L1742" s="13">
        <f t="shared" si="21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216"/>
        <v>0</v>
      </c>
      <c r="R1742" t="e">
        <f t="shared" si="217"/>
        <v>#DIV/0!</v>
      </c>
      <c r="S1742" t="str">
        <f t="shared" si="220"/>
        <v>music</v>
      </c>
      <c r="T1742" t="str">
        <f t="shared" si="221"/>
        <v>faith</v>
      </c>
      <c r="U1742" t="str">
        <f t="shared" si="222"/>
        <v>June</v>
      </c>
      <c r="V1742" t="str">
        <f t="shared" si="223"/>
        <v>2015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218"/>
        <v>42120.628136574072</v>
      </c>
      <c r="L1743" s="13">
        <f t="shared" si="21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216"/>
        <v>1.1083333333333334</v>
      </c>
      <c r="R1743">
        <f t="shared" si="217"/>
        <v>25.576923076923077</v>
      </c>
      <c r="S1743" t="str">
        <f t="shared" si="220"/>
        <v>photography</v>
      </c>
      <c r="T1743" t="str">
        <f t="shared" si="221"/>
        <v>photobooks</v>
      </c>
      <c r="U1743" t="str">
        <f t="shared" si="222"/>
        <v>April</v>
      </c>
      <c r="V1743" t="str">
        <f t="shared" si="223"/>
        <v>2015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218"/>
        <v>42710.876967592587</v>
      </c>
      <c r="L1744" s="13">
        <f t="shared" si="219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216"/>
        <v>1.0874999999999999</v>
      </c>
      <c r="R1744">
        <f t="shared" si="217"/>
        <v>63.970588235294116</v>
      </c>
      <c r="S1744" t="str">
        <f t="shared" si="220"/>
        <v>photography</v>
      </c>
      <c r="T1744" t="str">
        <f t="shared" si="221"/>
        <v>photobooks</v>
      </c>
      <c r="U1744" t="str">
        <f t="shared" si="222"/>
        <v>December</v>
      </c>
      <c r="V1744" t="str">
        <f t="shared" si="223"/>
        <v>2017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218"/>
        <v>42586.925636574073</v>
      </c>
      <c r="L1745" s="13">
        <f t="shared" si="21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216"/>
        <v>1.0041666666666667</v>
      </c>
      <c r="R1745">
        <f t="shared" si="217"/>
        <v>89.925373134328353</v>
      </c>
      <c r="S1745" t="str">
        <f t="shared" si="220"/>
        <v>photography</v>
      </c>
      <c r="T1745" t="str">
        <f t="shared" si="221"/>
        <v>photobooks</v>
      </c>
      <c r="U1745" t="str">
        <f t="shared" si="222"/>
        <v>August</v>
      </c>
      <c r="V1745" t="str">
        <f t="shared" si="223"/>
        <v>2016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218"/>
        <v>42026.605057870373</v>
      </c>
      <c r="L1746" s="13">
        <f t="shared" si="21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216"/>
        <v>1.1845454545454546</v>
      </c>
      <c r="R1746">
        <f t="shared" si="217"/>
        <v>93.071428571428569</v>
      </c>
      <c r="S1746" t="str">
        <f t="shared" si="220"/>
        <v>photography</v>
      </c>
      <c r="T1746" t="str">
        <f t="shared" si="221"/>
        <v>photobooks</v>
      </c>
      <c r="U1746" t="str">
        <f t="shared" si="222"/>
        <v>January</v>
      </c>
      <c r="V1746" t="str">
        <f t="shared" si="223"/>
        <v>2015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218"/>
        <v>42690.259699074071</v>
      </c>
      <c r="L1747" s="13">
        <f t="shared" si="21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216"/>
        <v>1.1401428571428571</v>
      </c>
      <c r="R1747">
        <f t="shared" si="217"/>
        <v>89.674157303370791</v>
      </c>
      <c r="S1747" t="str">
        <f t="shared" si="220"/>
        <v>photography</v>
      </c>
      <c r="T1747" t="str">
        <f t="shared" si="221"/>
        <v>photobooks</v>
      </c>
      <c r="U1747" t="str">
        <f t="shared" si="222"/>
        <v>November</v>
      </c>
      <c r="V1747" t="str">
        <f t="shared" si="223"/>
        <v>2016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218"/>
        <v>42668.176701388889</v>
      </c>
      <c r="L1748" s="13">
        <f t="shared" si="21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216"/>
        <v>1.4810000000000001</v>
      </c>
      <c r="R1748">
        <f t="shared" si="217"/>
        <v>207.61682242990653</v>
      </c>
      <c r="S1748" t="str">
        <f t="shared" si="220"/>
        <v>photography</v>
      </c>
      <c r="T1748" t="str">
        <f t="shared" si="221"/>
        <v>photobooks</v>
      </c>
      <c r="U1748" t="str">
        <f t="shared" si="222"/>
        <v>October</v>
      </c>
      <c r="V1748" t="str">
        <f t="shared" si="223"/>
        <v>2016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218"/>
        <v>42292.435532407413</v>
      </c>
      <c r="L1749" s="13">
        <f t="shared" si="219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216"/>
        <v>1.0495555555555556</v>
      </c>
      <c r="R1749">
        <f t="shared" si="217"/>
        <v>59.408805031446541</v>
      </c>
      <c r="S1749" t="str">
        <f t="shared" si="220"/>
        <v>photography</v>
      </c>
      <c r="T1749" t="str">
        <f t="shared" si="221"/>
        <v>photobooks</v>
      </c>
      <c r="U1749" t="str">
        <f t="shared" si="222"/>
        <v>October</v>
      </c>
      <c r="V1749" t="str">
        <f t="shared" si="223"/>
        <v>2015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218"/>
        <v>42219.950729166667</v>
      </c>
      <c r="L1750" s="13">
        <f t="shared" si="21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216"/>
        <v>1.29948</v>
      </c>
      <c r="R1750">
        <f t="shared" si="217"/>
        <v>358.97237569060775</v>
      </c>
      <c r="S1750" t="str">
        <f t="shared" si="220"/>
        <v>photography</v>
      </c>
      <c r="T1750" t="str">
        <f t="shared" si="221"/>
        <v>photobooks</v>
      </c>
      <c r="U1750" t="str">
        <f t="shared" si="222"/>
        <v>August</v>
      </c>
      <c r="V1750" t="str">
        <f t="shared" si="223"/>
        <v>2015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218"/>
        <v>42758.975937499999</v>
      </c>
      <c r="L1751" s="13">
        <f t="shared" si="21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216"/>
        <v>1.2348756218905472</v>
      </c>
      <c r="R1751">
        <f t="shared" si="217"/>
        <v>94.736641221374043</v>
      </c>
      <c r="S1751" t="str">
        <f t="shared" si="220"/>
        <v>photography</v>
      </c>
      <c r="T1751" t="str">
        <f t="shared" si="221"/>
        <v>photobooks</v>
      </c>
      <c r="U1751" t="str">
        <f t="shared" si="222"/>
        <v>January</v>
      </c>
      <c r="V1751" t="str">
        <f t="shared" si="223"/>
        <v>2017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218"/>
        <v>42454.836851851855</v>
      </c>
      <c r="L1752" s="13">
        <f t="shared" si="21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216"/>
        <v>2.0162</v>
      </c>
      <c r="R1752">
        <f t="shared" si="217"/>
        <v>80.647999999999996</v>
      </c>
      <c r="S1752" t="str">
        <f t="shared" si="220"/>
        <v>photography</v>
      </c>
      <c r="T1752" t="str">
        <f t="shared" si="221"/>
        <v>photobooks</v>
      </c>
      <c r="U1752" t="str">
        <f t="shared" si="222"/>
        <v>March</v>
      </c>
      <c r="V1752" t="str">
        <f t="shared" si="223"/>
        <v>2016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218"/>
        <v>42052.7815162037</v>
      </c>
      <c r="L1753" s="13">
        <f t="shared" si="21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216"/>
        <v>1.0289999999999999</v>
      </c>
      <c r="R1753">
        <f t="shared" si="217"/>
        <v>168.68852459016392</v>
      </c>
      <c r="S1753" t="str">
        <f t="shared" si="220"/>
        <v>photography</v>
      </c>
      <c r="T1753" t="str">
        <f t="shared" si="221"/>
        <v>photobooks</v>
      </c>
      <c r="U1753" t="str">
        <f t="shared" si="222"/>
        <v>February</v>
      </c>
      <c r="V1753" t="str">
        <f t="shared" si="223"/>
        <v>2015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218"/>
        <v>42627.253263888888</v>
      </c>
      <c r="L1754" s="13">
        <f t="shared" si="21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216"/>
        <v>2.6016666666666666</v>
      </c>
      <c r="R1754">
        <f t="shared" si="217"/>
        <v>34.68888888888889</v>
      </c>
      <c r="S1754" t="str">
        <f t="shared" si="220"/>
        <v>photography</v>
      </c>
      <c r="T1754" t="str">
        <f t="shared" si="221"/>
        <v>photobooks</v>
      </c>
      <c r="U1754" t="str">
        <f t="shared" si="222"/>
        <v>September</v>
      </c>
      <c r="V1754" t="str">
        <f t="shared" si="223"/>
        <v>2016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218"/>
        <v>42420.74962962963</v>
      </c>
      <c r="L1755" s="13">
        <f t="shared" si="21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216"/>
        <v>1.08</v>
      </c>
      <c r="R1755">
        <f t="shared" si="217"/>
        <v>462.85714285714283</v>
      </c>
      <c r="S1755" t="str">
        <f t="shared" si="220"/>
        <v>photography</v>
      </c>
      <c r="T1755" t="str">
        <f t="shared" si="221"/>
        <v>photobooks</v>
      </c>
      <c r="U1755" t="str">
        <f t="shared" si="222"/>
        <v>February</v>
      </c>
      <c r="V1755" t="str">
        <f t="shared" si="223"/>
        <v>2016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218"/>
        <v>42067.876770833333</v>
      </c>
      <c r="L1756" s="13">
        <f t="shared" si="21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216"/>
        <v>1.1052941176470588</v>
      </c>
      <c r="R1756">
        <f t="shared" si="217"/>
        <v>104.38888888888889</v>
      </c>
      <c r="S1756" t="str">
        <f t="shared" si="220"/>
        <v>photography</v>
      </c>
      <c r="T1756" t="str">
        <f t="shared" si="221"/>
        <v>photobooks</v>
      </c>
      <c r="U1756" t="str">
        <f t="shared" si="222"/>
        <v>March</v>
      </c>
      <c r="V1756" t="str">
        <f t="shared" si="223"/>
        <v>2015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218"/>
        <v>42252.788900462961</v>
      </c>
      <c r="L1757" s="13">
        <f t="shared" si="21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216"/>
        <v>1.2</v>
      </c>
      <c r="R1757">
        <f t="shared" si="217"/>
        <v>7.5</v>
      </c>
      <c r="S1757" t="str">
        <f t="shared" si="220"/>
        <v>photography</v>
      </c>
      <c r="T1757" t="str">
        <f t="shared" si="221"/>
        <v>photobooks</v>
      </c>
      <c r="U1757" t="str">
        <f t="shared" si="222"/>
        <v>September</v>
      </c>
      <c r="V1757" t="str">
        <f t="shared" si="223"/>
        <v>2015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218"/>
        <v>42571.167465277773</v>
      </c>
      <c r="L1758" s="13">
        <f t="shared" si="21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216"/>
        <v>1.0282909090909091</v>
      </c>
      <c r="R1758">
        <f t="shared" si="217"/>
        <v>47.13</v>
      </c>
      <c r="S1758" t="str">
        <f t="shared" si="220"/>
        <v>photography</v>
      </c>
      <c r="T1758" t="str">
        <f t="shared" si="221"/>
        <v>photobooks</v>
      </c>
      <c r="U1758" t="str">
        <f t="shared" si="222"/>
        <v>July</v>
      </c>
      <c r="V1758" t="str">
        <f t="shared" si="223"/>
        <v>2016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218"/>
        <v>42733.827349537038</v>
      </c>
      <c r="L1759" s="13">
        <f t="shared" si="21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216"/>
        <v>1.1599999999999999</v>
      </c>
      <c r="R1759">
        <f t="shared" si="217"/>
        <v>414.28571428571428</v>
      </c>
      <c r="S1759" t="str">
        <f t="shared" si="220"/>
        <v>photography</v>
      </c>
      <c r="T1759" t="str">
        <f t="shared" si="221"/>
        <v>photobooks</v>
      </c>
      <c r="U1759" t="str">
        <f t="shared" si="222"/>
        <v>December</v>
      </c>
      <c r="V1759" t="str">
        <f t="shared" si="223"/>
        <v>2017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218"/>
        <v>42505.955925925926</v>
      </c>
      <c r="L1760" s="13">
        <f t="shared" si="21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216"/>
        <v>1.147</v>
      </c>
      <c r="R1760">
        <f t="shared" si="217"/>
        <v>42.481481481481481</v>
      </c>
      <c r="S1760" t="str">
        <f t="shared" si="220"/>
        <v>photography</v>
      </c>
      <c r="T1760" t="str">
        <f t="shared" si="221"/>
        <v>photobooks</v>
      </c>
      <c r="U1760" t="str">
        <f t="shared" si="222"/>
        <v>May</v>
      </c>
      <c r="V1760" t="str">
        <f t="shared" si="223"/>
        <v>2016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218"/>
        <v>42068.829039351855</v>
      </c>
      <c r="L1761" s="13">
        <f t="shared" si="21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216"/>
        <v>1.0660000000000001</v>
      </c>
      <c r="R1761">
        <f t="shared" si="217"/>
        <v>108.77551020408163</v>
      </c>
      <c r="S1761" t="str">
        <f t="shared" si="220"/>
        <v>photography</v>
      </c>
      <c r="T1761" t="str">
        <f t="shared" si="221"/>
        <v>photobooks</v>
      </c>
      <c r="U1761" t="str">
        <f t="shared" si="222"/>
        <v>March</v>
      </c>
      <c r="V1761" t="str">
        <f t="shared" si="223"/>
        <v>2015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218"/>
        <v>42405.67260416667</v>
      </c>
      <c r="L1762" s="13">
        <f t="shared" si="21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216"/>
        <v>1.6544000000000001</v>
      </c>
      <c r="R1762">
        <f t="shared" si="217"/>
        <v>81.098039215686271</v>
      </c>
      <c r="S1762" t="str">
        <f t="shared" si="220"/>
        <v>photography</v>
      </c>
      <c r="T1762" t="str">
        <f t="shared" si="221"/>
        <v>photobooks</v>
      </c>
      <c r="U1762" t="str">
        <f t="shared" si="222"/>
        <v>February</v>
      </c>
      <c r="V1762" t="str">
        <f t="shared" si="223"/>
        <v>2016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218"/>
        <v>42209.567824074074</v>
      </c>
      <c r="L1763" s="13">
        <f t="shared" si="21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216"/>
        <v>1.55</v>
      </c>
      <c r="R1763">
        <f t="shared" si="217"/>
        <v>51.666666666666664</v>
      </c>
      <c r="S1763" t="str">
        <f t="shared" si="220"/>
        <v>photography</v>
      </c>
      <c r="T1763" t="str">
        <f t="shared" si="221"/>
        <v>photobooks</v>
      </c>
      <c r="U1763" t="str">
        <f t="shared" si="222"/>
        <v>July</v>
      </c>
      <c r="V1763" t="str">
        <f t="shared" si="223"/>
        <v>2015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218"/>
        <v>42410.982002314813</v>
      </c>
      <c r="L1764" s="13">
        <f t="shared" si="21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216"/>
        <v>8.85</v>
      </c>
      <c r="R1764">
        <f t="shared" si="217"/>
        <v>35.4</v>
      </c>
      <c r="S1764" t="str">
        <f t="shared" si="220"/>
        <v>photography</v>
      </c>
      <c r="T1764" t="str">
        <f t="shared" si="221"/>
        <v>photobooks</v>
      </c>
      <c r="U1764" t="str">
        <f t="shared" si="222"/>
        <v>February</v>
      </c>
      <c r="V1764" t="str">
        <f t="shared" si="223"/>
        <v>2016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218"/>
        <v>42636.868518518517</v>
      </c>
      <c r="L1765" s="13">
        <f t="shared" si="21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216"/>
        <v>1.0190833333333333</v>
      </c>
      <c r="R1765">
        <f t="shared" si="217"/>
        <v>103.63559322033899</v>
      </c>
      <c r="S1765" t="str">
        <f t="shared" si="220"/>
        <v>photography</v>
      </c>
      <c r="T1765" t="str">
        <f t="shared" si="221"/>
        <v>photobooks</v>
      </c>
      <c r="U1765" t="str">
        <f t="shared" si="222"/>
        <v>September</v>
      </c>
      <c r="V1765" t="str">
        <f t="shared" si="223"/>
        <v>2016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218"/>
        <v>41825.485868055555</v>
      </c>
      <c r="L1766" s="13">
        <f t="shared" si="21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216"/>
        <v>0.19600000000000001</v>
      </c>
      <c r="R1766">
        <f t="shared" si="217"/>
        <v>55.282051282051285</v>
      </c>
      <c r="S1766" t="str">
        <f t="shared" si="220"/>
        <v>photography</v>
      </c>
      <c r="T1766" t="str">
        <f t="shared" si="221"/>
        <v>photobooks</v>
      </c>
      <c r="U1766" t="str">
        <f t="shared" si="222"/>
        <v>July</v>
      </c>
      <c r="V1766" t="str">
        <f t="shared" si="223"/>
        <v>2014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218"/>
        <v>41834.980462962965</v>
      </c>
      <c r="L1767" s="13">
        <f t="shared" si="21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216"/>
        <v>0.59467839999999994</v>
      </c>
      <c r="R1767">
        <f t="shared" si="217"/>
        <v>72.16970873786407</v>
      </c>
      <c r="S1767" t="str">
        <f t="shared" si="220"/>
        <v>photography</v>
      </c>
      <c r="T1767" t="str">
        <f t="shared" si="221"/>
        <v>photobooks</v>
      </c>
      <c r="U1767" t="str">
        <f t="shared" si="222"/>
        <v>July</v>
      </c>
      <c r="V1767" t="str">
        <f t="shared" si="223"/>
        <v>2014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218"/>
        <v>41855.859814814816</v>
      </c>
      <c r="L1768" s="13">
        <f t="shared" si="21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216"/>
        <v>0</v>
      </c>
      <c r="R1768" t="e">
        <f t="shared" si="217"/>
        <v>#DIV/0!</v>
      </c>
      <c r="S1768" t="str">
        <f t="shared" si="220"/>
        <v>photography</v>
      </c>
      <c r="T1768" t="str">
        <f t="shared" si="221"/>
        <v>photobooks</v>
      </c>
      <c r="U1768" t="str">
        <f t="shared" si="222"/>
        <v>August</v>
      </c>
      <c r="V1768" t="str">
        <f t="shared" si="223"/>
        <v>2014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218"/>
        <v>41824.658379629633</v>
      </c>
      <c r="L1769" s="13">
        <f t="shared" si="21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216"/>
        <v>0.4572</v>
      </c>
      <c r="R1769">
        <f t="shared" si="217"/>
        <v>58.615384615384613</v>
      </c>
      <c r="S1769" t="str">
        <f t="shared" si="220"/>
        <v>photography</v>
      </c>
      <c r="T1769" t="str">
        <f t="shared" si="221"/>
        <v>photobooks</v>
      </c>
      <c r="U1769" t="str">
        <f t="shared" si="222"/>
        <v>July</v>
      </c>
      <c r="V1769" t="str">
        <f t="shared" si="223"/>
        <v>2014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218"/>
        <v>41849.560694444444</v>
      </c>
      <c r="L1770" s="13">
        <f t="shared" si="21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216"/>
        <v>3.7400000000000003E-2</v>
      </c>
      <c r="R1770">
        <f t="shared" si="217"/>
        <v>12.466666666666667</v>
      </c>
      <c r="S1770" t="str">
        <f t="shared" si="220"/>
        <v>photography</v>
      </c>
      <c r="T1770" t="str">
        <f t="shared" si="221"/>
        <v>photobooks</v>
      </c>
      <c r="U1770" t="str">
        <f t="shared" si="222"/>
        <v>July</v>
      </c>
      <c r="V1770" t="str">
        <f t="shared" si="223"/>
        <v>2014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218"/>
        <v>41987.818969907406</v>
      </c>
      <c r="L1771" s="13">
        <f t="shared" si="21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216"/>
        <v>2.7025E-2</v>
      </c>
      <c r="R1771">
        <f t="shared" si="217"/>
        <v>49.136363636363633</v>
      </c>
      <c r="S1771" t="str">
        <f t="shared" si="220"/>
        <v>photography</v>
      </c>
      <c r="T1771" t="str">
        <f t="shared" si="221"/>
        <v>photobooks</v>
      </c>
      <c r="U1771" t="str">
        <f t="shared" si="222"/>
        <v>December</v>
      </c>
      <c r="V1771" t="str">
        <f t="shared" si="223"/>
        <v>2015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218"/>
        <v>41891.780023148152</v>
      </c>
      <c r="L1772" s="13">
        <f t="shared" si="21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216"/>
        <v>0.56514285714285717</v>
      </c>
      <c r="R1772">
        <f t="shared" si="217"/>
        <v>150.5</v>
      </c>
      <c r="S1772" t="str">
        <f t="shared" si="220"/>
        <v>photography</v>
      </c>
      <c r="T1772" t="str">
        <f t="shared" si="221"/>
        <v>photobooks</v>
      </c>
      <c r="U1772" t="str">
        <f t="shared" si="222"/>
        <v>September</v>
      </c>
      <c r="V1772" t="str">
        <f t="shared" si="223"/>
        <v>2014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218"/>
        <v>41905.979629629634</v>
      </c>
      <c r="L1773" s="13">
        <f t="shared" si="21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216"/>
        <v>0.21309523809523809</v>
      </c>
      <c r="R1773">
        <f t="shared" si="217"/>
        <v>35.799999999999997</v>
      </c>
      <c r="S1773" t="str">
        <f t="shared" si="220"/>
        <v>photography</v>
      </c>
      <c r="T1773" t="str">
        <f t="shared" si="221"/>
        <v>photobooks</v>
      </c>
      <c r="U1773" t="str">
        <f t="shared" si="222"/>
        <v>September</v>
      </c>
      <c r="V1773" t="str">
        <f t="shared" si="223"/>
        <v>2014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218"/>
        <v>41766.718009259261</v>
      </c>
      <c r="L1774" s="13">
        <f t="shared" si="21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216"/>
        <v>0.156</v>
      </c>
      <c r="R1774">
        <f t="shared" si="217"/>
        <v>45.157894736842103</v>
      </c>
      <c r="S1774" t="str">
        <f t="shared" si="220"/>
        <v>photography</v>
      </c>
      <c r="T1774" t="str">
        <f t="shared" si="221"/>
        <v>photobooks</v>
      </c>
      <c r="U1774" t="str">
        <f t="shared" si="222"/>
        <v>May</v>
      </c>
      <c r="V1774" t="str">
        <f t="shared" si="223"/>
        <v>2014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218"/>
        <v>41978.760393518518</v>
      </c>
      <c r="L1775" s="13">
        <f t="shared" si="21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216"/>
        <v>6.2566666666666673E-2</v>
      </c>
      <c r="R1775">
        <f t="shared" si="217"/>
        <v>98.78947368421052</v>
      </c>
      <c r="S1775" t="str">
        <f t="shared" si="220"/>
        <v>photography</v>
      </c>
      <c r="T1775" t="str">
        <f t="shared" si="221"/>
        <v>photobooks</v>
      </c>
      <c r="U1775" t="str">
        <f t="shared" si="222"/>
        <v>December</v>
      </c>
      <c r="V1775" t="str">
        <f t="shared" si="223"/>
        <v>2015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218"/>
        <v>41930.218657407408</v>
      </c>
      <c r="L1776" s="13">
        <f t="shared" si="21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216"/>
        <v>0.4592</v>
      </c>
      <c r="R1776">
        <f t="shared" si="217"/>
        <v>88.307692307692307</v>
      </c>
      <c r="S1776" t="str">
        <f t="shared" si="220"/>
        <v>photography</v>
      </c>
      <c r="T1776" t="str">
        <f t="shared" si="221"/>
        <v>photobooks</v>
      </c>
      <c r="U1776" t="str">
        <f t="shared" si="222"/>
        <v>October</v>
      </c>
      <c r="V1776" t="str">
        <f t="shared" si="223"/>
        <v>2014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218"/>
        <v>41891.976388888892</v>
      </c>
      <c r="L1777" s="13">
        <f t="shared" si="21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216"/>
        <v>0.65101538461538466</v>
      </c>
      <c r="R1777">
        <f t="shared" si="217"/>
        <v>170.62903225806451</v>
      </c>
      <c r="S1777" t="str">
        <f t="shared" si="220"/>
        <v>photography</v>
      </c>
      <c r="T1777" t="str">
        <f t="shared" si="221"/>
        <v>photobooks</v>
      </c>
      <c r="U1777" t="str">
        <f t="shared" si="222"/>
        <v>September</v>
      </c>
      <c r="V1777" t="str">
        <f t="shared" si="223"/>
        <v>2014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218"/>
        <v>41905.95684027778</v>
      </c>
      <c r="L1778" s="13">
        <f t="shared" si="21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216"/>
        <v>6.7000000000000004E-2</v>
      </c>
      <c r="R1778">
        <f t="shared" si="217"/>
        <v>83.75</v>
      </c>
      <c r="S1778" t="str">
        <f t="shared" si="220"/>
        <v>photography</v>
      </c>
      <c r="T1778" t="str">
        <f t="shared" si="221"/>
        <v>photobooks</v>
      </c>
      <c r="U1778" t="str">
        <f t="shared" si="222"/>
        <v>September</v>
      </c>
      <c r="V1778" t="str">
        <f t="shared" si="223"/>
        <v>2014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218"/>
        <v>42025.357094907406</v>
      </c>
      <c r="L1779" s="13">
        <f t="shared" si="21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216"/>
        <v>0.135625</v>
      </c>
      <c r="R1779">
        <f t="shared" si="217"/>
        <v>65.099999999999994</v>
      </c>
      <c r="S1779" t="str">
        <f t="shared" si="220"/>
        <v>photography</v>
      </c>
      <c r="T1779" t="str">
        <f t="shared" si="221"/>
        <v>photobooks</v>
      </c>
      <c r="U1779" t="str">
        <f t="shared" si="222"/>
        <v>January</v>
      </c>
      <c r="V1779" t="str">
        <f t="shared" si="223"/>
        <v>2015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218"/>
        <v>42045.86336805555</v>
      </c>
      <c r="L1780" s="13">
        <f t="shared" si="21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216"/>
        <v>1.9900000000000001E-2</v>
      </c>
      <c r="R1780">
        <f t="shared" si="217"/>
        <v>66.333333333333329</v>
      </c>
      <c r="S1780" t="str">
        <f t="shared" si="220"/>
        <v>photography</v>
      </c>
      <c r="T1780" t="str">
        <f t="shared" si="221"/>
        <v>photobooks</v>
      </c>
      <c r="U1780" t="str">
        <f t="shared" si="222"/>
        <v>February</v>
      </c>
      <c r="V1780" t="str">
        <f t="shared" si="223"/>
        <v>2015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218"/>
        <v>42585.691898148143</v>
      </c>
      <c r="L1781" s="13">
        <f t="shared" si="21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216"/>
        <v>0.36236363636363639</v>
      </c>
      <c r="R1781">
        <f t="shared" si="217"/>
        <v>104.89473684210526</v>
      </c>
      <c r="S1781" t="str">
        <f t="shared" si="220"/>
        <v>photography</v>
      </c>
      <c r="T1781" t="str">
        <f t="shared" si="221"/>
        <v>photobooks</v>
      </c>
      <c r="U1781" t="str">
        <f t="shared" si="222"/>
        <v>August</v>
      </c>
      <c r="V1781" t="str">
        <f t="shared" si="223"/>
        <v>2016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218"/>
        <v>42493.600810185191</v>
      </c>
      <c r="L1782" s="13">
        <f t="shared" si="21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216"/>
        <v>0.39743333333333336</v>
      </c>
      <c r="R1782">
        <f t="shared" si="217"/>
        <v>78.440789473684205</v>
      </c>
      <c r="S1782" t="str">
        <f t="shared" si="220"/>
        <v>photography</v>
      </c>
      <c r="T1782" t="str">
        <f t="shared" si="221"/>
        <v>photobooks</v>
      </c>
      <c r="U1782" t="str">
        <f t="shared" si="222"/>
        <v>May</v>
      </c>
      <c r="V1782" t="str">
        <f t="shared" si="223"/>
        <v>2016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218"/>
        <v>42597.617418981477</v>
      </c>
      <c r="L1783" s="13">
        <f t="shared" si="21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216"/>
        <v>0.25763636363636366</v>
      </c>
      <c r="R1783">
        <f t="shared" si="217"/>
        <v>59.041666666666664</v>
      </c>
      <c r="S1783" t="str">
        <f t="shared" si="220"/>
        <v>photography</v>
      </c>
      <c r="T1783" t="str">
        <f t="shared" si="221"/>
        <v>photobooks</v>
      </c>
      <c r="U1783" t="str">
        <f t="shared" si="222"/>
        <v>August</v>
      </c>
      <c r="V1783" t="str">
        <f t="shared" si="223"/>
        <v>2016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218"/>
        <v>42388.575104166666</v>
      </c>
      <c r="L1784" s="13">
        <f t="shared" si="21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216"/>
        <v>0.15491428571428573</v>
      </c>
      <c r="R1784">
        <f t="shared" si="217"/>
        <v>71.34210526315789</v>
      </c>
      <c r="S1784" t="str">
        <f t="shared" si="220"/>
        <v>photography</v>
      </c>
      <c r="T1784" t="str">
        <f t="shared" si="221"/>
        <v>photobooks</v>
      </c>
      <c r="U1784" t="str">
        <f t="shared" si="222"/>
        <v>January</v>
      </c>
      <c r="V1784" t="str">
        <f t="shared" si="223"/>
        <v>2016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218"/>
        <v>42115.949976851851</v>
      </c>
      <c r="L1785" s="13">
        <f t="shared" si="21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216"/>
        <v>0.236925</v>
      </c>
      <c r="R1785">
        <f t="shared" si="217"/>
        <v>51.227027027027027</v>
      </c>
      <c r="S1785" t="str">
        <f t="shared" si="220"/>
        <v>photography</v>
      </c>
      <c r="T1785" t="str">
        <f t="shared" si="221"/>
        <v>photobooks</v>
      </c>
      <c r="U1785" t="str">
        <f t="shared" si="222"/>
        <v>April</v>
      </c>
      <c r="V1785" t="str">
        <f t="shared" si="223"/>
        <v>2015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218"/>
        <v>42003.655555555553</v>
      </c>
      <c r="L1786" s="13">
        <f t="shared" si="21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216"/>
        <v>0.39760000000000001</v>
      </c>
      <c r="R1786">
        <f t="shared" si="217"/>
        <v>60.242424242424242</v>
      </c>
      <c r="S1786" t="str">
        <f t="shared" si="220"/>
        <v>photography</v>
      </c>
      <c r="T1786" t="str">
        <f t="shared" si="221"/>
        <v>photobooks</v>
      </c>
      <c r="U1786" t="str">
        <f t="shared" si="222"/>
        <v>December</v>
      </c>
      <c r="V1786" t="str">
        <f t="shared" si="223"/>
        <v>2015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218"/>
        <v>41897.134895833333</v>
      </c>
      <c r="L1787" s="13">
        <f t="shared" si="219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216"/>
        <v>0.20220833333333332</v>
      </c>
      <c r="R1787">
        <f t="shared" si="217"/>
        <v>44.935185185185183</v>
      </c>
      <c r="S1787" t="str">
        <f t="shared" si="220"/>
        <v>photography</v>
      </c>
      <c r="T1787" t="str">
        <f t="shared" si="221"/>
        <v>photobooks</v>
      </c>
      <c r="U1787" t="str">
        <f t="shared" si="222"/>
        <v>September</v>
      </c>
      <c r="V1787" t="str">
        <f t="shared" si="223"/>
        <v>2014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218"/>
        <v>41958.550659722227</v>
      </c>
      <c r="L1788" s="13">
        <f t="shared" si="21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216"/>
        <v>0.47631578947368419</v>
      </c>
      <c r="R1788">
        <f t="shared" si="217"/>
        <v>31.206896551724139</v>
      </c>
      <c r="S1788" t="str">
        <f t="shared" si="220"/>
        <v>photography</v>
      </c>
      <c r="T1788" t="str">
        <f t="shared" si="221"/>
        <v>photobooks</v>
      </c>
      <c r="U1788" t="str">
        <f t="shared" si="222"/>
        <v>November</v>
      </c>
      <c r="V1788" t="str">
        <f t="shared" si="223"/>
        <v>2014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218"/>
        <v>42068.65552083333</v>
      </c>
      <c r="L1789" s="13">
        <f t="shared" si="21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216"/>
        <v>0.15329999999999999</v>
      </c>
      <c r="R1789">
        <f t="shared" si="217"/>
        <v>63.875</v>
      </c>
      <c r="S1789" t="str">
        <f t="shared" si="220"/>
        <v>photography</v>
      </c>
      <c r="T1789" t="str">
        <f t="shared" si="221"/>
        <v>photobooks</v>
      </c>
      <c r="U1789" t="str">
        <f t="shared" si="222"/>
        <v>March</v>
      </c>
      <c r="V1789" t="str">
        <f t="shared" si="223"/>
        <v>2015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218"/>
        <v>41913.94840277778</v>
      </c>
      <c r="L1790" s="13">
        <f t="shared" si="21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216"/>
        <v>1.3818181818181818E-2</v>
      </c>
      <c r="R1790">
        <f t="shared" si="217"/>
        <v>19</v>
      </c>
      <c r="S1790" t="str">
        <f t="shared" si="220"/>
        <v>photography</v>
      </c>
      <c r="T1790" t="str">
        <f t="shared" si="221"/>
        <v>photobooks</v>
      </c>
      <c r="U1790" t="str">
        <f t="shared" si="222"/>
        <v>October</v>
      </c>
      <c r="V1790" t="str">
        <f t="shared" si="223"/>
        <v>2014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218"/>
        <v>41956.250034722223</v>
      </c>
      <c r="L1791" s="13">
        <f t="shared" si="21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216"/>
        <v>5.0000000000000001E-3</v>
      </c>
      <c r="R1791">
        <f t="shared" si="217"/>
        <v>10</v>
      </c>
      <c r="S1791" t="str">
        <f t="shared" si="220"/>
        <v>photography</v>
      </c>
      <c r="T1791" t="str">
        <f t="shared" si="221"/>
        <v>photobooks</v>
      </c>
      <c r="U1791" t="str">
        <f t="shared" si="222"/>
        <v>November</v>
      </c>
      <c r="V1791" t="str">
        <f t="shared" si="223"/>
        <v>2015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218"/>
        <v>42010.674513888895</v>
      </c>
      <c r="L1792" s="13">
        <f t="shared" si="21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216"/>
        <v>4.9575757575757579E-2</v>
      </c>
      <c r="R1792">
        <f t="shared" si="217"/>
        <v>109.06666666666666</v>
      </c>
      <c r="S1792" t="str">
        <f t="shared" si="220"/>
        <v>photography</v>
      </c>
      <c r="T1792" t="str">
        <f t="shared" si="221"/>
        <v>photobooks</v>
      </c>
      <c r="U1792" t="str">
        <f t="shared" si="222"/>
        <v>January</v>
      </c>
      <c r="V1792" t="str">
        <f t="shared" si="223"/>
        <v>2015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218"/>
        <v>41973.740335648152</v>
      </c>
      <c r="L1793" s="13">
        <f t="shared" si="21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216"/>
        <v>3.5666666666666666E-2</v>
      </c>
      <c r="R1793">
        <f t="shared" si="217"/>
        <v>26.75</v>
      </c>
      <c r="S1793" t="str">
        <f t="shared" si="220"/>
        <v>photography</v>
      </c>
      <c r="T1793" t="str">
        <f t="shared" si="221"/>
        <v>photobooks</v>
      </c>
      <c r="U1793" t="str">
        <f t="shared" si="222"/>
        <v>November</v>
      </c>
      <c r="V1793" t="str">
        <f t="shared" si="223"/>
        <v>2015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218"/>
        <v>42189.031041666662</v>
      </c>
      <c r="L1794" s="13">
        <f t="shared" si="21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224">E1794/D1794</f>
        <v>0.61124000000000001</v>
      </c>
      <c r="R1794">
        <f t="shared" ref="R1794:R1857" si="225">E1794/N1794</f>
        <v>109.93525179856115</v>
      </c>
      <c r="S1794" t="str">
        <f t="shared" si="220"/>
        <v>photography</v>
      </c>
      <c r="T1794" t="str">
        <f t="shared" si="221"/>
        <v>photobooks</v>
      </c>
      <c r="U1794" t="str">
        <f t="shared" si="222"/>
        <v>July</v>
      </c>
      <c r="V1794" t="str">
        <f t="shared" si="223"/>
        <v>2015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226">(((J1795/60)/60)/24)+DATE(1970,1,1)</f>
        <v>41940.89166666667</v>
      </c>
      <c r="L1795" s="13">
        <f t="shared" ref="L1795:L1858" si="227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224"/>
        <v>1.3333333333333334E-2</v>
      </c>
      <c r="R1795">
        <f t="shared" si="225"/>
        <v>20</v>
      </c>
      <c r="S1795" t="str">
        <f t="shared" ref="S1795:S1858" si="228">LEFT(P1795,FIND("/",P1795)-1)</f>
        <v>photography</v>
      </c>
      <c r="T1795" t="str">
        <f t="shared" ref="T1795:T1858" si="229">RIGHT(P1795,LEN(P1795)-FIND("/",P1795))</f>
        <v>photobooks</v>
      </c>
      <c r="U1795" t="str">
        <f t="shared" ref="U1795:U1858" si="230">TEXT(K1795,"mmmm")</f>
        <v>October</v>
      </c>
      <c r="V1795" t="str">
        <f t="shared" ref="V1795:V1858" si="231">TEXT(L1795,"YYYY")</f>
        <v>2014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226"/>
        <v>42011.551180555558</v>
      </c>
      <c r="L1796" s="13">
        <f t="shared" si="227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224"/>
        <v>0.11077777777777778</v>
      </c>
      <c r="R1796">
        <f t="shared" si="225"/>
        <v>55.388888888888886</v>
      </c>
      <c r="S1796" t="str">
        <f t="shared" si="228"/>
        <v>photography</v>
      </c>
      <c r="T1796" t="str">
        <f t="shared" si="229"/>
        <v>photobooks</v>
      </c>
      <c r="U1796" t="str">
        <f t="shared" si="230"/>
        <v>January</v>
      </c>
      <c r="V1796" t="str">
        <f t="shared" si="231"/>
        <v>2015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226"/>
        <v>42628.288668981477</v>
      </c>
      <c r="L1797" s="13">
        <f t="shared" si="227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224"/>
        <v>0.38735714285714284</v>
      </c>
      <c r="R1797">
        <f t="shared" si="225"/>
        <v>133.90123456790124</v>
      </c>
      <c r="S1797" t="str">
        <f t="shared" si="228"/>
        <v>photography</v>
      </c>
      <c r="T1797" t="str">
        <f t="shared" si="229"/>
        <v>photobooks</v>
      </c>
      <c r="U1797" t="str">
        <f t="shared" si="230"/>
        <v>September</v>
      </c>
      <c r="V1797" t="str">
        <f t="shared" si="231"/>
        <v>2016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226"/>
        <v>42515.439421296294</v>
      </c>
      <c r="L1798" s="13">
        <f t="shared" si="227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224"/>
        <v>0.22052631578947368</v>
      </c>
      <c r="R1798">
        <f t="shared" si="225"/>
        <v>48.720930232558139</v>
      </c>
      <c r="S1798" t="str">
        <f t="shared" si="228"/>
        <v>photography</v>
      </c>
      <c r="T1798" t="str">
        <f t="shared" si="229"/>
        <v>photobooks</v>
      </c>
      <c r="U1798" t="str">
        <f t="shared" si="230"/>
        <v>May</v>
      </c>
      <c r="V1798" t="str">
        <f t="shared" si="231"/>
        <v>2016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226"/>
        <v>42689.56931712963</v>
      </c>
      <c r="L1799" s="13">
        <f t="shared" si="227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224"/>
        <v>0.67549999999999999</v>
      </c>
      <c r="R1799">
        <f t="shared" si="225"/>
        <v>48.25</v>
      </c>
      <c r="S1799" t="str">
        <f t="shared" si="228"/>
        <v>photography</v>
      </c>
      <c r="T1799" t="str">
        <f t="shared" si="229"/>
        <v>photobooks</v>
      </c>
      <c r="U1799" t="str">
        <f t="shared" si="230"/>
        <v>November</v>
      </c>
      <c r="V1799" t="str">
        <f t="shared" si="231"/>
        <v>2016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226"/>
        <v>42344.32677083333</v>
      </c>
      <c r="L1800" s="13">
        <f t="shared" si="227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224"/>
        <v>0.136375</v>
      </c>
      <c r="R1800">
        <f t="shared" si="225"/>
        <v>58.972972972972975</v>
      </c>
      <c r="S1800" t="str">
        <f t="shared" si="228"/>
        <v>photography</v>
      </c>
      <c r="T1800" t="str">
        <f t="shared" si="229"/>
        <v>photobooks</v>
      </c>
      <c r="U1800" t="str">
        <f t="shared" si="230"/>
        <v>December</v>
      </c>
      <c r="V1800" t="str">
        <f t="shared" si="231"/>
        <v>2016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226"/>
        <v>41934.842685185184</v>
      </c>
      <c r="L1801" s="13">
        <f t="shared" si="227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224"/>
        <v>1.7457500000000001E-2</v>
      </c>
      <c r="R1801">
        <f t="shared" si="225"/>
        <v>11.638333333333334</v>
      </c>
      <c r="S1801" t="str">
        <f t="shared" si="228"/>
        <v>photography</v>
      </c>
      <c r="T1801" t="str">
        <f t="shared" si="229"/>
        <v>photobooks</v>
      </c>
      <c r="U1801" t="str">
        <f t="shared" si="230"/>
        <v>October</v>
      </c>
      <c r="V1801" t="str">
        <f t="shared" si="231"/>
        <v>2014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226"/>
        <v>42623.606134259258</v>
      </c>
      <c r="L1802" s="13">
        <f t="shared" si="227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224"/>
        <v>0.20449632511889321</v>
      </c>
      <c r="R1802">
        <f t="shared" si="225"/>
        <v>83.716814159292042</v>
      </c>
      <c r="S1802" t="str">
        <f t="shared" si="228"/>
        <v>photography</v>
      </c>
      <c r="T1802" t="str">
        <f t="shared" si="229"/>
        <v>photobooks</v>
      </c>
      <c r="U1802" t="str">
        <f t="shared" si="230"/>
        <v>September</v>
      </c>
      <c r="V1802" t="str">
        <f t="shared" si="231"/>
        <v>2016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226"/>
        <v>42321.660509259258</v>
      </c>
      <c r="L1803" s="13">
        <f t="shared" si="227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224"/>
        <v>0.13852941176470587</v>
      </c>
      <c r="R1803">
        <f t="shared" si="225"/>
        <v>63.648648648648646</v>
      </c>
      <c r="S1803" t="str">
        <f t="shared" si="228"/>
        <v>photography</v>
      </c>
      <c r="T1803" t="str">
        <f t="shared" si="229"/>
        <v>photobooks</v>
      </c>
      <c r="U1803" t="str">
        <f t="shared" si="230"/>
        <v>November</v>
      </c>
      <c r="V1803" t="str">
        <f t="shared" si="231"/>
        <v>2015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226"/>
        <v>42159.47256944445</v>
      </c>
      <c r="L1804" s="13">
        <f t="shared" si="227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224"/>
        <v>0.48485714285714288</v>
      </c>
      <c r="R1804">
        <f t="shared" si="225"/>
        <v>94.277777777777771</v>
      </c>
      <c r="S1804" t="str">
        <f t="shared" si="228"/>
        <v>photography</v>
      </c>
      <c r="T1804" t="str">
        <f t="shared" si="229"/>
        <v>photobooks</v>
      </c>
      <c r="U1804" t="str">
        <f t="shared" si="230"/>
        <v>June</v>
      </c>
      <c r="V1804" t="str">
        <f t="shared" si="231"/>
        <v>2015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226"/>
        <v>42018.071550925932</v>
      </c>
      <c r="L1805" s="13">
        <f t="shared" si="227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224"/>
        <v>0.308</v>
      </c>
      <c r="R1805">
        <f t="shared" si="225"/>
        <v>71.86666666666666</v>
      </c>
      <c r="S1805" t="str">
        <f t="shared" si="228"/>
        <v>photography</v>
      </c>
      <c r="T1805" t="str">
        <f t="shared" si="229"/>
        <v>photobooks</v>
      </c>
      <c r="U1805" t="str">
        <f t="shared" si="230"/>
        <v>January</v>
      </c>
      <c r="V1805" t="str">
        <f t="shared" si="231"/>
        <v>2015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226"/>
        <v>42282.678287037037</v>
      </c>
      <c r="L1806" s="13">
        <f t="shared" si="227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224"/>
        <v>0.35174193548387095</v>
      </c>
      <c r="R1806">
        <f t="shared" si="225"/>
        <v>104.84615384615384</v>
      </c>
      <c r="S1806" t="str">
        <f t="shared" si="228"/>
        <v>photography</v>
      </c>
      <c r="T1806" t="str">
        <f t="shared" si="229"/>
        <v>photobooks</v>
      </c>
      <c r="U1806" t="str">
        <f t="shared" si="230"/>
        <v>October</v>
      </c>
      <c r="V1806" t="str">
        <f t="shared" si="231"/>
        <v>2015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226"/>
        <v>42247.803912037038</v>
      </c>
      <c r="L1807" s="13">
        <f t="shared" si="227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224"/>
        <v>0.36404444444444445</v>
      </c>
      <c r="R1807">
        <f t="shared" si="225"/>
        <v>67.139344262295083</v>
      </c>
      <c r="S1807" t="str">
        <f t="shared" si="228"/>
        <v>photography</v>
      </c>
      <c r="T1807" t="str">
        <f t="shared" si="229"/>
        <v>photobooks</v>
      </c>
      <c r="U1807" t="str">
        <f t="shared" si="230"/>
        <v>August</v>
      </c>
      <c r="V1807" t="str">
        <f t="shared" si="231"/>
        <v>2015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226"/>
        <v>41877.638298611113</v>
      </c>
      <c r="L1808" s="13">
        <f t="shared" si="227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224"/>
        <v>2.955E-2</v>
      </c>
      <c r="R1808">
        <f t="shared" si="225"/>
        <v>73.875</v>
      </c>
      <c r="S1808" t="str">
        <f t="shared" si="228"/>
        <v>photography</v>
      </c>
      <c r="T1808" t="str">
        <f t="shared" si="229"/>
        <v>photobooks</v>
      </c>
      <c r="U1808" t="str">
        <f t="shared" si="230"/>
        <v>August</v>
      </c>
      <c r="V1808" t="str">
        <f t="shared" si="231"/>
        <v>2014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226"/>
        <v>41880.068437499998</v>
      </c>
      <c r="L1809" s="13">
        <f t="shared" si="227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224"/>
        <v>0.1106</v>
      </c>
      <c r="R1809">
        <f t="shared" si="225"/>
        <v>69.125</v>
      </c>
      <c r="S1809" t="str">
        <f t="shared" si="228"/>
        <v>photography</v>
      </c>
      <c r="T1809" t="str">
        <f t="shared" si="229"/>
        <v>photobooks</v>
      </c>
      <c r="U1809" t="str">
        <f t="shared" si="230"/>
        <v>August</v>
      </c>
      <c r="V1809" t="str">
        <f t="shared" si="231"/>
        <v>2014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226"/>
        <v>42742.680902777778</v>
      </c>
      <c r="L1810" s="13">
        <f t="shared" si="227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224"/>
        <v>0.41407142857142859</v>
      </c>
      <c r="R1810">
        <f t="shared" si="225"/>
        <v>120.77083333333333</v>
      </c>
      <c r="S1810" t="str">
        <f t="shared" si="228"/>
        <v>photography</v>
      </c>
      <c r="T1810" t="str">
        <f t="shared" si="229"/>
        <v>photobooks</v>
      </c>
      <c r="U1810" t="str">
        <f t="shared" si="230"/>
        <v>January</v>
      </c>
      <c r="V1810" t="str">
        <f t="shared" si="231"/>
        <v>2017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226"/>
        <v>42029.907858796301</v>
      </c>
      <c r="L1811" s="13">
        <f t="shared" si="227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224"/>
        <v>0.10857142857142857</v>
      </c>
      <c r="R1811">
        <f t="shared" si="225"/>
        <v>42.222222222222221</v>
      </c>
      <c r="S1811" t="str">
        <f t="shared" si="228"/>
        <v>photography</v>
      </c>
      <c r="T1811" t="str">
        <f t="shared" si="229"/>
        <v>photobooks</v>
      </c>
      <c r="U1811" t="str">
        <f t="shared" si="230"/>
        <v>January</v>
      </c>
      <c r="V1811" t="str">
        <f t="shared" si="231"/>
        <v>2015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226"/>
        <v>41860.91002314815</v>
      </c>
      <c r="L1812" s="13">
        <f t="shared" si="227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224"/>
        <v>3.3333333333333333E-2</v>
      </c>
      <c r="R1812">
        <f t="shared" si="225"/>
        <v>7.5</v>
      </c>
      <c r="S1812" t="str">
        <f t="shared" si="228"/>
        <v>photography</v>
      </c>
      <c r="T1812" t="str">
        <f t="shared" si="229"/>
        <v>photobooks</v>
      </c>
      <c r="U1812" t="str">
        <f t="shared" si="230"/>
        <v>August</v>
      </c>
      <c r="V1812" t="str">
        <f t="shared" si="231"/>
        <v>2014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226"/>
        <v>41876.433680555558</v>
      </c>
      <c r="L1813" s="13">
        <f t="shared" si="227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224"/>
        <v>7.407407407407407E-4</v>
      </c>
      <c r="R1813">
        <f t="shared" si="225"/>
        <v>1.5384615384615385</v>
      </c>
      <c r="S1813" t="str">
        <f t="shared" si="228"/>
        <v>photography</v>
      </c>
      <c r="T1813" t="str">
        <f t="shared" si="229"/>
        <v>photobooks</v>
      </c>
      <c r="U1813" t="str">
        <f t="shared" si="230"/>
        <v>August</v>
      </c>
      <c r="V1813" t="str">
        <f t="shared" si="231"/>
        <v>2014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226"/>
        <v>42524.318703703699</v>
      </c>
      <c r="L1814" s="13">
        <f t="shared" si="227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224"/>
        <v>0.13307692307692306</v>
      </c>
      <c r="R1814">
        <f t="shared" si="225"/>
        <v>37.608695652173914</v>
      </c>
      <c r="S1814" t="str">
        <f t="shared" si="228"/>
        <v>photography</v>
      </c>
      <c r="T1814" t="str">
        <f t="shared" si="229"/>
        <v>photobooks</v>
      </c>
      <c r="U1814" t="str">
        <f t="shared" si="230"/>
        <v>June</v>
      </c>
      <c r="V1814" t="str">
        <f t="shared" si="231"/>
        <v>2016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226"/>
        <v>41829.889027777775</v>
      </c>
      <c r="L1815" s="13">
        <f t="shared" si="227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224"/>
        <v>0</v>
      </c>
      <c r="R1815" t="e">
        <f t="shared" si="225"/>
        <v>#DIV/0!</v>
      </c>
      <c r="S1815" t="str">
        <f t="shared" si="228"/>
        <v>photography</v>
      </c>
      <c r="T1815" t="str">
        <f t="shared" si="229"/>
        <v>photobooks</v>
      </c>
      <c r="U1815" t="str">
        <f t="shared" si="230"/>
        <v>July</v>
      </c>
      <c r="V1815" t="str">
        <f t="shared" si="231"/>
        <v>2014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226"/>
        <v>42033.314074074078</v>
      </c>
      <c r="L1816" s="13">
        <f t="shared" si="227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224"/>
        <v>0.49183333333333334</v>
      </c>
      <c r="R1816">
        <f t="shared" si="225"/>
        <v>42.157142857142858</v>
      </c>
      <c r="S1816" t="str">
        <f t="shared" si="228"/>
        <v>photography</v>
      </c>
      <c r="T1816" t="str">
        <f t="shared" si="229"/>
        <v>photobooks</v>
      </c>
      <c r="U1816" t="str">
        <f t="shared" si="230"/>
        <v>January</v>
      </c>
      <c r="V1816" t="str">
        <f t="shared" si="231"/>
        <v>2015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226"/>
        <v>42172.906678240746</v>
      </c>
      <c r="L1817" s="13">
        <f t="shared" si="227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224"/>
        <v>0</v>
      </c>
      <c r="R1817" t="e">
        <f t="shared" si="225"/>
        <v>#DIV/0!</v>
      </c>
      <c r="S1817" t="str">
        <f t="shared" si="228"/>
        <v>photography</v>
      </c>
      <c r="T1817" t="str">
        <f t="shared" si="229"/>
        <v>photobooks</v>
      </c>
      <c r="U1817" t="str">
        <f t="shared" si="230"/>
        <v>June</v>
      </c>
      <c r="V1817" t="str">
        <f t="shared" si="231"/>
        <v>2015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226"/>
        <v>42548.876192129625</v>
      </c>
      <c r="L1818" s="13">
        <f t="shared" si="227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224"/>
        <v>2.036E-2</v>
      </c>
      <c r="R1818">
        <f t="shared" si="225"/>
        <v>84.833333333333329</v>
      </c>
      <c r="S1818" t="str">
        <f t="shared" si="228"/>
        <v>photography</v>
      </c>
      <c r="T1818" t="str">
        <f t="shared" si="229"/>
        <v>photobooks</v>
      </c>
      <c r="U1818" t="str">
        <f t="shared" si="230"/>
        <v>June</v>
      </c>
      <c r="V1818" t="str">
        <f t="shared" si="231"/>
        <v>2016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226"/>
        <v>42705.662118055552</v>
      </c>
      <c r="L1819" s="13">
        <f t="shared" si="227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224"/>
        <v>0.52327777777777773</v>
      </c>
      <c r="R1819">
        <f t="shared" si="225"/>
        <v>94.19</v>
      </c>
      <c r="S1819" t="str">
        <f t="shared" si="228"/>
        <v>photography</v>
      </c>
      <c r="T1819" t="str">
        <f t="shared" si="229"/>
        <v>photobooks</v>
      </c>
      <c r="U1819" t="str">
        <f t="shared" si="230"/>
        <v>December</v>
      </c>
      <c r="V1819" t="str">
        <f t="shared" si="231"/>
        <v>2017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226"/>
        <v>42067.234375</v>
      </c>
      <c r="L1820" s="13">
        <f t="shared" si="227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224"/>
        <v>0</v>
      </c>
      <c r="R1820" t="e">
        <f t="shared" si="225"/>
        <v>#DIV/0!</v>
      </c>
      <c r="S1820" t="str">
        <f t="shared" si="228"/>
        <v>photography</v>
      </c>
      <c r="T1820" t="str">
        <f t="shared" si="229"/>
        <v>photobooks</v>
      </c>
      <c r="U1820" t="str">
        <f t="shared" si="230"/>
        <v>March</v>
      </c>
      <c r="V1820" t="str">
        <f t="shared" si="231"/>
        <v>2015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226"/>
        <v>41820.752268518518</v>
      </c>
      <c r="L1821" s="13">
        <f t="shared" si="227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224"/>
        <v>2.0833333333333332E-2</v>
      </c>
      <c r="R1821">
        <f t="shared" si="225"/>
        <v>6.25</v>
      </c>
      <c r="S1821" t="str">
        <f t="shared" si="228"/>
        <v>photography</v>
      </c>
      <c r="T1821" t="str">
        <f t="shared" si="229"/>
        <v>photobooks</v>
      </c>
      <c r="U1821" t="str">
        <f t="shared" si="230"/>
        <v>June</v>
      </c>
      <c r="V1821" t="str">
        <f t="shared" si="231"/>
        <v>2014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226"/>
        <v>42065.084375000006</v>
      </c>
      <c r="L1822" s="13">
        <f t="shared" si="227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224"/>
        <v>6.565384615384616E-2</v>
      </c>
      <c r="R1822">
        <f t="shared" si="225"/>
        <v>213.375</v>
      </c>
      <c r="S1822" t="str">
        <f t="shared" si="228"/>
        <v>photography</v>
      </c>
      <c r="T1822" t="str">
        <f t="shared" si="229"/>
        <v>photobooks</v>
      </c>
      <c r="U1822" t="str">
        <f t="shared" si="230"/>
        <v>March</v>
      </c>
      <c r="V1822" t="str">
        <f t="shared" si="231"/>
        <v>2015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226"/>
        <v>40926.319062499999</v>
      </c>
      <c r="L1823" s="13">
        <f t="shared" si="227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224"/>
        <v>1.3489</v>
      </c>
      <c r="R1823">
        <f t="shared" si="225"/>
        <v>59.162280701754383</v>
      </c>
      <c r="S1823" t="str">
        <f t="shared" si="228"/>
        <v>music</v>
      </c>
      <c r="T1823" t="str">
        <f t="shared" si="229"/>
        <v>rock</v>
      </c>
      <c r="U1823" t="str">
        <f t="shared" si="230"/>
        <v>January</v>
      </c>
      <c r="V1823" t="str">
        <f t="shared" si="231"/>
        <v>2012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226"/>
        <v>41634.797013888885</v>
      </c>
      <c r="L1824" s="13">
        <f t="shared" si="227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224"/>
        <v>1</v>
      </c>
      <c r="R1824">
        <f t="shared" si="225"/>
        <v>27.272727272727273</v>
      </c>
      <c r="S1824" t="str">
        <f t="shared" si="228"/>
        <v>music</v>
      </c>
      <c r="T1824" t="str">
        <f t="shared" si="229"/>
        <v>rock</v>
      </c>
      <c r="U1824" t="str">
        <f t="shared" si="230"/>
        <v>December</v>
      </c>
      <c r="V1824" t="str">
        <f t="shared" si="231"/>
        <v>2014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226"/>
        <v>41176.684907407405</v>
      </c>
      <c r="L1825" s="13">
        <f t="shared" si="227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224"/>
        <v>1.1585714285714286</v>
      </c>
      <c r="R1825">
        <f t="shared" si="225"/>
        <v>24.575757575757574</v>
      </c>
      <c r="S1825" t="str">
        <f t="shared" si="228"/>
        <v>music</v>
      </c>
      <c r="T1825" t="str">
        <f t="shared" si="229"/>
        <v>rock</v>
      </c>
      <c r="U1825" t="str">
        <f t="shared" si="230"/>
        <v>September</v>
      </c>
      <c r="V1825" t="str">
        <f t="shared" si="231"/>
        <v>2012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226"/>
        <v>41626.916284722225</v>
      </c>
      <c r="L1826" s="13">
        <f t="shared" si="227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224"/>
        <v>1.0006666666666666</v>
      </c>
      <c r="R1826">
        <f t="shared" si="225"/>
        <v>75.05</v>
      </c>
      <c r="S1826" t="str">
        <f t="shared" si="228"/>
        <v>music</v>
      </c>
      <c r="T1826" t="str">
        <f t="shared" si="229"/>
        <v>rock</v>
      </c>
      <c r="U1826" t="str">
        <f t="shared" si="230"/>
        <v>December</v>
      </c>
      <c r="V1826" t="str">
        <f t="shared" si="231"/>
        <v>2014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226"/>
        <v>41443.83452546296</v>
      </c>
      <c r="L1827" s="13">
        <f t="shared" si="227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224"/>
        <v>1.0505</v>
      </c>
      <c r="R1827">
        <f t="shared" si="225"/>
        <v>42.02</v>
      </c>
      <c r="S1827" t="str">
        <f t="shared" si="228"/>
        <v>music</v>
      </c>
      <c r="T1827" t="str">
        <f t="shared" si="229"/>
        <v>rock</v>
      </c>
      <c r="U1827" t="str">
        <f t="shared" si="230"/>
        <v>June</v>
      </c>
      <c r="V1827" t="str">
        <f t="shared" si="231"/>
        <v>2013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226"/>
        <v>41657.923807870371</v>
      </c>
      <c r="L1828" s="13">
        <f t="shared" si="227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224"/>
        <v>1.01</v>
      </c>
      <c r="R1828">
        <f t="shared" si="225"/>
        <v>53.157894736842103</v>
      </c>
      <c r="S1828" t="str">
        <f t="shared" si="228"/>
        <v>music</v>
      </c>
      <c r="T1828" t="str">
        <f t="shared" si="229"/>
        <v>rock</v>
      </c>
      <c r="U1828" t="str">
        <f t="shared" si="230"/>
        <v>January</v>
      </c>
      <c r="V1828" t="str">
        <f t="shared" si="231"/>
        <v>2014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226"/>
        <v>40555.325937499998</v>
      </c>
      <c r="L1829" s="13">
        <f t="shared" si="227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224"/>
        <v>1.0066250000000001</v>
      </c>
      <c r="R1829">
        <f t="shared" si="225"/>
        <v>83.885416666666671</v>
      </c>
      <c r="S1829" t="str">
        <f t="shared" si="228"/>
        <v>music</v>
      </c>
      <c r="T1829" t="str">
        <f t="shared" si="229"/>
        <v>rock</v>
      </c>
      <c r="U1829" t="str">
        <f t="shared" si="230"/>
        <v>January</v>
      </c>
      <c r="V1829" t="str">
        <f t="shared" si="231"/>
        <v>2011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226"/>
        <v>41736.899652777778</v>
      </c>
      <c r="L1830" s="13">
        <f t="shared" si="227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224"/>
        <v>1.0016</v>
      </c>
      <c r="R1830">
        <f t="shared" si="225"/>
        <v>417.33333333333331</v>
      </c>
      <c r="S1830" t="str">
        <f t="shared" si="228"/>
        <v>music</v>
      </c>
      <c r="T1830" t="str">
        <f t="shared" si="229"/>
        <v>rock</v>
      </c>
      <c r="U1830" t="str">
        <f t="shared" si="230"/>
        <v>April</v>
      </c>
      <c r="V1830" t="str">
        <f t="shared" si="231"/>
        <v>2014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226"/>
        <v>40516.087627314817</v>
      </c>
      <c r="L1831" s="13">
        <f t="shared" si="227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224"/>
        <v>1.6668333333333334</v>
      </c>
      <c r="R1831">
        <f t="shared" si="225"/>
        <v>75.765151515151516</v>
      </c>
      <c r="S1831" t="str">
        <f t="shared" si="228"/>
        <v>music</v>
      </c>
      <c r="T1831" t="str">
        <f t="shared" si="229"/>
        <v>rock</v>
      </c>
      <c r="U1831" t="str">
        <f t="shared" si="230"/>
        <v>December</v>
      </c>
      <c r="V1831" t="str">
        <f t="shared" si="231"/>
        <v>2011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226"/>
        <v>41664.684108796297</v>
      </c>
      <c r="L1832" s="13">
        <f t="shared" si="227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224"/>
        <v>1.0153333333333334</v>
      </c>
      <c r="R1832">
        <f t="shared" si="225"/>
        <v>67.389380530973455</v>
      </c>
      <c r="S1832" t="str">
        <f t="shared" si="228"/>
        <v>music</v>
      </c>
      <c r="T1832" t="str">
        <f t="shared" si="229"/>
        <v>rock</v>
      </c>
      <c r="U1832" t="str">
        <f t="shared" si="230"/>
        <v>January</v>
      </c>
      <c r="V1832" t="str">
        <f t="shared" si="231"/>
        <v>2014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226"/>
        <v>41026.996099537035</v>
      </c>
      <c r="L1833" s="13">
        <f t="shared" si="227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224"/>
        <v>1.03</v>
      </c>
      <c r="R1833">
        <f t="shared" si="225"/>
        <v>73.571428571428569</v>
      </c>
      <c r="S1833" t="str">
        <f t="shared" si="228"/>
        <v>music</v>
      </c>
      <c r="T1833" t="str">
        <f t="shared" si="229"/>
        <v>rock</v>
      </c>
      <c r="U1833" t="str">
        <f t="shared" si="230"/>
        <v>April</v>
      </c>
      <c r="V1833" t="str">
        <f t="shared" si="231"/>
        <v>2012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226"/>
        <v>40576.539664351854</v>
      </c>
      <c r="L1834" s="13">
        <f t="shared" si="227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224"/>
        <v>1.4285714285714286</v>
      </c>
      <c r="R1834">
        <f t="shared" si="225"/>
        <v>25</v>
      </c>
      <c r="S1834" t="str">
        <f t="shared" si="228"/>
        <v>music</v>
      </c>
      <c r="T1834" t="str">
        <f t="shared" si="229"/>
        <v>rock</v>
      </c>
      <c r="U1834" t="str">
        <f t="shared" si="230"/>
        <v>February</v>
      </c>
      <c r="V1834" t="str">
        <f t="shared" si="231"/>
        <v>2011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226"/>
        <v>41303.044016203705</v>
      </c>
      <c r="L1835" s="13">
        <f t="shared" si="227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224"/>
        <v>2.625</v>
      </c>
      <c r="R1835">
        <f t="shared" si="225"/>
        <v>42</v>
      </c>
      <c r="S1835" t="str">
        <f t="shared" si="228"/>
        <v>music</v>
      </c>
      <c r="T1835" t="str">
        <f t="shared" si="229"/>
        <v>rock</v>
      </c>
      <c r="U1835" t="str">
        <f t="shared" si="230"/>
        <v>January</v>
      </c>
      <c r="V1835" t="str">
        <f t="shared" si="231"/>
        <v>2013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226"/>
        <v>41988.964062500003</v>
      </c>
      <c r="L1836" s="13">
        <f t="shared" si="227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224"/>
        <v>1.1805000000000001</v>
      </c>
      <c r="R1836">
        <f t="shared" si="225"/>
        <v>131.16666666666666</v>
      </c>
      <c r="S1836" t="str">
        <f t="shared" si="228"/>
        <v>music</v>
      </c>
      <c r="T1836" t="str">
        <f t="shared" si="229"/>
        <v>rock</v>
      </c>
      <c r="U1836" t="str">
        <f t="shared" si="230"/>
        <v>December</v>
      </c>
      <c r="V1836" t="str">
        <f t="shared" si="231"/>
        <v>2015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226"/>
        <v>42430.702210648145</v>
      </c>
      <c r="L1837" s="13">
        <f t="shared" si="227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224"/>
        <v>1.04</v>
      </c>
      <c r="R1837">
        <f t="shared" si="225"/>
        <v>47.272727272727273</v>
      </c>
      <c r="S1837" t="str">
        <f t="shared" si="228"/>
        <v>music</v>
      </c>
      <c r="T1837" t="str">
        <f t="shared" si="229"/>
        <v>rock</v>
      </c>
      <c r="U1837" t="str">
        <f t="shared" si="230"/>
        <v>March</v>
      </c>
      <c r="V1837" t="str">
        <f t="shared" si="231"/>
        <v>2016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226"/>
        <v>41305.809363425928</v>
      </c>
      <c r="L1838" s="13">
        <f t="shared" si="227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224"/>
        <v>2.0034000000000001</v>
      </c>
      <c r="R1838">
        <f t="shared" si="225"/>
        <v>182.12727272727273</v>
      </c>
      <c r="S1838" t="str">
        <f t="shared" si="228"/>
        <v>music</v>
      </c>
      <c r="T1838" t="str">
        <f t="shared" si="229"/>
        <v>rock</v>
      </c>
      <c r="U1838" t="str">
        <f t="shared" si="230"/>
        <v>January</v>
      </c>
      <c r="V1838" t="str">
        <f t="shared" si="231"/>
        <v>2013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226"/>
        <v>40926.047858796301</v>
      </c>
      <c r="L1839" s="13">
        <f t="shared" si="227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224"/>
        <v>3.0683333333333334</v>
      </c>
      <c r="R1839">
        <f t="shared" si="225"/>
        <v>61.366666666666667</v>
      </c>
      <c r="S1839" t="str">
        <f t="shared" si="228"/>
        <v>music</v>
      </c>
      <c r="T1839" t="str">
        <f t="shared" si="229"/>
        <v>rock</v>
      </c>
      <c r="U1839" t="str">
        <f t="shared" si="230"/>
        <v>January</v>
      </c>
      <c r="V1839" t="str">
        <f t="shared" si="231"/>
        <v>2012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226"/>
        <v>40788.786539351851</v>
      </c>
      <c r="L1840" s="13">
        <f t="shared" si="227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224"/>
        <v>1.00149</v>
      </c>
      <c r="R1840">
        <f t="shared" si="225"/>
        <v>35.767499999999998</v>
      </c>
      <c r="S1840" t="str">
        <f t="shared" si="228"/>
        <v>music</v>
      </c>
      <c r="T1840" t="str">
        <f t="shared" si="229"/>
        <v>rock</v>
      </c>
      <c r="U1840" t="str">
        <f t="shared" si="230"/>
        <v>September</v>
      </c>
      <c r="V1840" t="str">
        <f t="shared" si="231"/>
        <v>2011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226"/>
        <v>42614.722013888888</v>
      </c>
      <c r="L1841" s="13">
        <f t="shared" si="227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224"/>
        <v>2.0529999999999999</v>
      </c>
      <c r="R1841">
        <f t="shared" si="225"/>
        <v>45.62222222222222</v>
      </c>
      <c r="S1841" t="str">
        <f t="shared" si="228"/>
        <v>music</v>
      </c>
      <c r="T1841" t="str">
        <f t="shared" si="229"/>
        <v>rock</v>
      </c>
      <c r="U1841" t="str">
        <f t="shared" si="230"/>
        <v>September</v>
      </c>
      <c r="V1841" t="str">
        <f t="shared" si="231"/>
        <v>2016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226"/>
        <v>41382.096180555556</v>
      </c>
      <c r="L1842" s="13">
        <f t="shared" si="227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224"/>
        <v>1.0888888888888888</v>
      </c>
      <c r="R1842">
        <f t="shared" si="225"/>
        <v>75.384615384615387</v>
      </c>
      <c r="S1842" t="str">
        <f t="shared" si="228"/>
        <v>music</v>
      </c>
      <c r="T1842" t="str">
        <f t="shared" si="229"/>
        <v>rock</v>
      </c>
      <c r="U1842" t="str">
        <f t="shared" si="230"/>
        <v>April</v>
      </c>
      <c r="V1842" t="str">
        <f t="shared" si="231"/>
        <v>2013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226"/>
        <v>41745.84542824074</v>
      </c>
      <c r="L1843" s="13">
        <f t="shared" si="227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224"/>
        <v>1.0175000000000001</v>
      </c>
      <c r="R1843">
        <f t="shared" si="225"/>
        <v>50.875</v>
      </c>
      <c r="S1843" t="str">
        <f t="shared" si="228"/>
        <v>music</v>
      </c>
      <c r="T1843" t="str">
        <f t="shared" si="229"/>
        <v>rock</v>
      </c>
      <c r="U1843" t="str">
        <f t="shared" si="230"/>
        <v>April</v>
      </c>
      <c r="V1843" t="str">
        <f t="shared" si="231"/>
        <v>2014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226"/>
        <v>42031.631724537037</v>
      </c>
      <c r="L1844" s="13">
        <f t="shared" si="227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224"/>
        <v>1.2524999999999999</v>
      </c>
      <c r="R1844">
        <f t="shared" si="225"/>
        <v>119.28571428571429</v>
      </c>
      <c r="S1844" t="str">
        <f t="shared" si="228"/>
        <v>music</v>
      </c>
      <c r="T1844" t="str">
        <f t="shared" si="229"/>
        <v>rock</v>
      </c>
      <c r="U1844" t="str">
        <f t="shared" si="230"/>
        <v>January</v>
      </c>
      <c r="V1844" t="str">
        <f t="shared" si="231"/>
        <v>2015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226"/>
        <v>40564.994837962964</v>
      </c>
      <c r="L1845" s="13">
        <f t="shared" si="227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224"/>
        <v>1.2400610000000001</v>
      </c>
      <c r="R1845">
        <f t="shared" si="225"/>
        <v>92.541865671641801</v>
      </c>
      <c r="S1845" t="str">
        <f t="shared" si="228"/>
        <v>music</v>
      </c>
      <c r="T1845" t="str">
        <f t="shared" si="229"/>
        <v>rock</v>
      </c>
      <c r="U1845" t="str">
        <f t="shared" si="230"/>
        <v>January</v>
      </c>
      <c r="V1845" t="str">
        <f t="shared" si="231"/>
        <v>2011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226"/>
        <v>40666.973541666666</v>
      </c>
      <c r="L1846" s="13">
        <f t="shared" si="227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224"/>
        <v>1.014</v>
      </c>
      <c r="R1846">
        <f t="shared" si="225"/>
        <v>76.05</v>
      </c>
      <c r="S1846" t="str">
        <f t="shared" si="228"/>
        <v>music</v>
      </c>
      <c r="T1846" t="str">
        <f t="shared" si="229"/>
        <v>rock</v>
      </c>
      <c r="U1846" t="str">
        <f t="shared" si="230"/>
        <v>May</v>
      </c>
      <c r="V1846" t="str">
        <f t="shared" si="231"/>
        <v>2011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226"/>
        <v>42523.333310185189</v>
      </c>
      <c r="L1847" s="13">
        <f t="shared" si="227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224"/>
        <v>1</v>
      </c>
      <c r="R1847">
        <f t="shared" si="225"/>
        <v>52.631578947368418</v>
      </c>
      <c r="S1847" t="str">
        <f t="shared" si="228"/>
        <v>music</v>
      </c>
      <c r="T1847" t="str">
        <f t="shared" si="229"/>
        <v>rock</v>
      </c>
      <c r="U1847" t="str">
        <f t="shared" si="230"/>
        <v>June</v>
      </c>
      <c r="V1847" t="str">
        <f t="shared" si="231"/>
        <v>2016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226"/>
        <v>41228.650196759263</v>
      </c>
      <c r="L1848" s="13">
        <f t="shared" si="227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224"/>
        <v>1.3792666666666666</v>
      </c>
      <c r="R1848">
        <f t="shared" si="225"/>
        <v>98.990430622009569</v>
      </c>
      <c r="S1848" t="str">
        <f t="shared" si="228"/>
        <v>music</v>
      </c>
      <c r="T1848" t="str">
        <f t="shared" si="229"/>
        <v>rock</v>
      </c>
      <c r="U1848" t="str">
        <f t="shared" si="230"/>
        <v>November</v>
      </c>
      <c r="V1848" t="str">
        <f t="shared" si="231"/>
        <v>2012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226"/>
        <v>42094.236481481479</v>
      </c>
      <c r="L1849" s="13">
        <f t="shared" si="227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224"/>
        <v>1.2088000000000001</v>
      </c>
      <c r="R1849">
        <f t="shared" si="225"/>
        <v>79.526315789473685</v>
      </c>
      <c r="S1849" t="str">
        <f t="shared" si="228"/>
        <v>music</v>
      </c>
      <c r="T1849" t="str">
        <f t="shared" si="229"/>
        <v>rock</v>
      </c>
      <c r="U1849" t="str">
        <f t="shared" si="230"/>
        <v>March</v>
      </c>
      <c r="V1849" t="str">
        <f t="shared" si="231"/>
        <v>2015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226"/>
        <v>40691.788055555553</v>
      </c>
      <c r="L1850" s="13">
        <f t="shared" si="227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224"/>
        <v>1.0736666666666668</v>
      </c>
      <c r="R1850">
        <f t="shared" si="225"/>
        <v>134.20833333333334</v>
      </c>
      <c r="S1850" t="str">
        <f t="shared" si="228"/>
        <v>music</v>
      </c>
      <c r="T1850" t="str">
        <f t="shared" si="229"/>
        <v>rock</v>
      </c>
      <c r="U1850" t="str">
        <f t="shared" si="230"/>
        <v>May</v>
      </c>
      <c r="V1850" t="str">
        <f t="shared" si="231"/>
        <v>2011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226"/>
        <v>41169.845590277779</v>
      </c>
      <c r="L1851" s="13">
        <f t="shared" si="227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224"/>
        <v>1.0033333333333334</v>
      </c>
      <c r="R1851">
        <f t="shared" si="225"/>
        <v>37.625</v>
      </c>
      <c r="S1851" t="str">
        <f t="shared" si="228"/>
        <v>music</v>
      </c>
      <c r="T1851" t="str">
        <f t="shared" si="229"/>
        <v>rock</v>
      </c>
      <c r="U1851" t="str">
        <f t="shared" si="230"/>
        <v>September</v>
      </c>
      <c r="V1851" t="str">
        <f t="shared" si="231"/>
        <v>2012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226"/>
        <v>41800.959490740745</v>
      </c>
      <c r="L1852" s="13">
        <f t="shared" si="227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224"/>
        <v>1.0152222222222222</v>
      </c>
      <c r="R1852">
        <f t="shared" si="225"/>
        <v>51.044692737430168</v>
      </c>
      <c r="S1852" t="str">
        <f t="shared" si="228"/>
        <v>music</v>
      </c>
      <c r="T1852" t="str">
        <f t="shared" si="229"/>
        <v>rock</v>
      </c>
      <c r="U1852" t="str">
        <f t="shared" si="230"/>
        <v>June</v>
      </c>
      <c r="V1852" t="str">
        <f t="shared" si="231"/>
        <v>2014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226"/>
        <v>41827.906689814816</v>
      </c>
      <c r="L1853" s="13">
        <f t="shared" si="227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224"/>
        <v>1.0007692307692309</v>
      </c>
      <c r="R1853">
        <f t="shared" si="225"/>
        <v>50.03846153846154</v>
      </c>
      <c r="S1853" t="str">
        <f t="shared" si="228"/>
        <v>music</v>
      </c>
      <c r="T1853" t="str">
        <f t="shared" si="229"/>
        <v>rock</v>
      </c>
      <c r="U1853" t="str">
        <f t="shared" si="230"/>
        <v>July</v>
      </c>
      <c r="V1853" t="str">
        <f t="shared" si="231"/>
        <v>2014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226"/>
        <v>42081.77143518519</v>
      </c>
      <c r="L1854" s="13">
        <f t="shared" si="227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224"/>
        <v>1.1696666666666666</v>
      </c>
      <c r="R1854">
        <f t="shared" si="225"/>
        <v>133.93129770992365</v>
      </c>
      <c r="S1854" t="str">
        <f t="shared" si="228"/>
        <v>music</v>
      </c>
      <c r="T1854" t="str">
        <f t="shared" si="229"/>
        <v>rock</v>
      </c>
      <c r="U1854" t="str">
        <f t="shared" si="230"/>
        <v>March</v>
      </c>
      <c r="V1854" t="str">
        <f t="shared" si="231"/>
        <v>2015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226"/>
        <v>41177.060381944444</v>
      </c>
      <c r="L1855" s="13">
        <f t="shared" si="227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224"/>
        <v>1.01875</v>
      </c>
      <c r="R1855">
        <f t="shared" si="225"/>
        <v>58.214285714285715</v>
      </c>
      <c r="S1855" t="str">
        <f t="shared" si="228"/>
        <v>music</v>
      </c>
      <c r="T1855" t="str">
        <f t="shared" si="229"/>
        <v>rock</v>
      </c>
      <c r="U1855" t="str">
        <f t="shared" si="230"/>
        <v>September</v>
      </c>
      <c r="V1855" t="str">
        <f t="shared" si="231"/>
        <v>2012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226"/>
        <v>41388.021261574075</v>
      </c>
      <c r="L1856" s="13">
        <f t="shared" si="227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224"/>
        <v>1.0212366666666666</v>
      </c>
      <c r="R1856">
        <f t="shared" si="225"/>
        <v>88.037643678160919</v>
      </c>
      <c r="S1856" t="str">
        <f t="shared" si="228"/>
        <v>music</v>
      </c>
      <c r="T1856" t="str">
        <f t="shared" si="229"/>
        <v>rock</v>
      </c>
      <c r="U1856" t="str">
        <f t="shared" si="230"/>
        <v>April</v>
      </c>
      <c r="V1856" t="str">
        <f t="shared" si="231"/>
        <v>2013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226"/>
        <v>41600.538657407407</v>
      </c>
      <c r="L1857" s="13">
        <f t="shared" si="227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224"/>
        <v>1.5405897142857143</v>
      </c>
      <c r="R1857">
        <f t="shared" si="225"/>
        <v>70.576753926701571</v>
      </c>
      <c r="S1857" t="str">
        <f t="shared" si="228"/>
        <v>music</v>
      </c>
      <c r="T1857" t="str">
        <f t="shared" si="229"/>
        <v>rock</v>
      </c>
      <c r="U1857" t="str">
        <f t="shared" si="230"/>
        <v>November</v>
      </c>
      <c r="V1857" t="str">
        <f t="shared" si="231"/>
        <v>2014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226"/>
        <v>41817.854999999996</v>
      </c>
      <c r="L1858" s="13">
        <f t="shared" si="227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232">E1858/D1858</f>
        <v>1.0125</v>
      </c>
      <c r="R1858">
        <f t="shared" ref="R1858:R1921" si="233">E1858/N1858</f>
        <v>53.289473684210527</v>
      </c>
      <c r="S1858" t="str">
        <f t="shared" si="228"/>
        <v>music</v>
      </c>
      <c r="T1858" t="str">
        <f t="shared" si="229"/>
        <v>rock</v>
      </c>
      <c r="U1858" t="str">
        <f t="shared" si="230"/>
        <v>June</v>
      </c>
      <c r="V1858" t="str">
        <f t="shared" si="231"/>
        <v>2014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234">(((J1859/60)/60)/24)+DATE(1970,1,1)</f>
        <v>41864.76866898148</v>
      </c>
      <c r="L1859" s="13">
        <f t="shared" ref="L1859:L1922" si="235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232"/>
        <v>1</v>
      </c>
      <c r="R1859">
        <f t="shared" si="233"/>
        <v>136.36363636363637</v>
      </c>
      <c r="S1859" t="str">
        <f t="shared" ref="S1859:S1922" si="236">LEFT(P1859,FIND("/",P1859)-1)</f>
        <v>music</v>
      </c>
      <c r="T1859" t="str">
        <f t="shared" ref="T1859:T1922" si="237">RIGHT(P1859,LEN(P1859)-FIND("/",P1859))</f>
        <v>rock</v>
      </c>
      <c r="U1859" t="str">
        <f t="shared" ref="U1859:U1922" si="238">TEXT(K1859,"mmmm")</f>
        <v>August</v>
      </c>
      <c r="V1859" t="str">
        <f t="shared" ref="V1859:V1922" si="239">TEXT(L1859,"YYYY")</f>
        <v>2014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234"/>
        <v>40833.200474537036</v>
      </c>
      <c r="L1860" s="13">
        <f t="shared" si="23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232"/>
        <v>1.0874800874800874</v>
      </c>
      <c r="R1860">
        <f t="shared" si="233"/>
        <v>40.547315436241611</v>
      </c>
      <c r="S1860" t="str">
        <f t="shared" si="236"/>
        <v>music</v>
      </c>
      <c r="T1860" t="str">
        <f t="shared" si="237"/>
        <v>rock</v>
      </c>
      <c r="U1860" t="str">
        <f t="shared" si="238"/>
        <v>October</v>
      </c>
      <c r="V1860" t="str">
        <f t="shared" si="239"/>
        <v>2011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234"/>
        <v>40778.770011574074</v>
      </c>
      <c r="L1861" s="13">
        <f t="shared" si="23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232"/>
        <v>1.3183333333333334</v>
      </c>
      <c r="R1861">
        <f t="shared" si="233"/>
        <v>70.625</v>
      </c>
      <c r="S1861" t="str">
        <f t="shared" si="236"/>
        <v>music</v>
      </c>
      <c r="T1861" t="str">
        <f t="shared" si="237"/>
        <v>rock</v>
      </c>
      <c r="U1861" t="str">
        <f t="shared" si="238"/>
        <v>August</v>
      </c>
      <c r="V1861" t="str">
        <f t="shared" si="239"/>
        <v>2011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234"/>
        <v>41655.709305555552</v>
      </c>
      <c r="L1862" s="13">
        <f t="shared" si="23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232"/>
        <v>1.3346666666666667</v>
      </c>
      <c r="R1862">
        <f t="shared" si="233"/>
        <v>52.684210526315788</v>
      </c>
      <c r="S1862" t="str">
        <f t="shared" si="236"/>
        <v>music</v>
      </c>
      <c r="T1862" t="str">
        <f t="shared" si="237"/>
        <v>rock</v>
      </c>
      <c r="U1862" t="str">
        <f t="shared" si="238"/>
        <v>January</v>
      </c>
      <c r="V1862" t="str">
        <f t="shared" si="239"/>
        <v>2014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234"/>
        <v>42000.300243055557</v>
      </c>
      <c r="L1863" s="13">
        <f t="shared" si="23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232"/>
        <v>0</v>
      </c>
      <c r="R1863" t="e">
        <f t="shared" si="233"/>
        <v>#DIV/0!</v>
      </c>
      <c r="S1863" t="str">
        <f t="shared" si="236"/>
        <v>games</v>
      </c>
      <c r="T1863" t="str">
        <f t="shared" si="237"/>
        <v>mobile games</v>
      </c>
      <c r="U1863" t="str">
        <f t="shared" si="238"/>
        <v>December</v>
      </c>
      <c r="V1863" t="str">
        <f t="shared" si="239"/>
        <v>2015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234"/>
        <v>42755.492754629624</v>
      </c>
      <c r="L1864" s="13">
        <f t="shared" si="235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232"/>
        <v>8.0833333333333326E-2</v>
      </c>
      <c r="R1864">
        <f t="shared" si="233"/>
        <v>90.9375</v>
      </c>
      <c r="S1864" t="str">
        <f t="shared" si="236"/>
        <v>games</v>
      </c>
      <c r="T1864" t="str">
        <f t="shared" si="237"/>
        <v>mobile games</v>
      </c>
      <c r="U1864" t="str">
        <f t="shared" si="238"/>
        <v>January</v>
      </c>
      <c r="V1864" t="str">
        <f t="shared" si="239"/>
        <v>2017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234"/>
        <v>41772.797280092593</v>
      </c>
      <c r="L1865" s="13">
        <f t="shared" si="23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232"/>
        <v>4.0000000000000001E-3</v>
      </c>
      <c r="R1865">
        <f t="shared" si="233"/>
        <v>5</v>
      </c>
      <c r="S1865" t="str">
        <f t="shared" si="236"/>
        <v>games</v>
      </c>
      <c r="T1865" t="str">
        <f t="shared" si="237"/>
        <v>mobile games</v>
      </c>
      <c r="U1865" t="str">
        <f t="shared" si="238"/>
        <v>May</v>
      </c>
      <c r="V1865" t="str">
        <f t="shared" si="239"/>
        <v>2014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234"/>
        <v>41733.716435185182</v>
      </c>
      <c r="L1866" s="13">
        <f t="shared" si="23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232"/>
        <v>0.42892307692307691</v>
      </c>
      <c r="R1866">
        <f t="shared" si="233"/>
        <v>58.083333333333336</v>
      </c>
      <c r="S1866" t="str">
        <f t="shared" si="236"/>
        <v>games</v>
      </c>
      <c r="T1866" t="str">
        <f t="shared" si="237"/>
        <v>mobile games</v>
      </c>
      <c r="U1866" t="str">
        <f t="shared" si="238"/>
        <v>April</v>
      </c>
      <c r="V1866" t="str">
        <f t="shared" si="239"/>
        <v>2014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234"/>
        <v>42645.367442129631</v>
      </c>
      <c r="L1867" s="13">
        <f t="shared" si="23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232"/>
        <v>3.6363636363636364E-5</v>
      </c>
      <c r="R1867">
        <f t="shared" si="233"/>
        <v>2</v>
      </c>
      <c r="S1867" t="str">
        <f t="shared" si="236"/>
        <v>games</v>
      </c>
      <c r="T1867" t="str">
        <f t="shared" si="237"/>
        <v>mobile games</v>
      </c>
      <c r="U1867" t="str">
        <f t="shared" si="238"/>
        <v>October</v>
      </c>
      <c r="V1867" t="str">
        <f t="shared" si="239"/>
        <v>2016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234"/>
        <v>42742.246493055558</v>
      </c>
      <c r="L1868" s="13">
        <f t="shared" si="23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232"/>
        <v>5.0000000000000001E-3</v>
      </c>
      <c r="R1868">
        <f t="shared" si="233"/>
        <v>62.5</v>
      </c>
      <c r="S1868" t="str">
        <f t="shared" si="236"/>
        <v>games</v>
      </c>
      <c r="T1868" t="str">
        <f t="shared" si="237"/>
        <v>mobile games</v>
      </c>
      <c r="U1868" t="str">
        <f t="shared" si="238"/>
        <v>January</v>
      </c>
      <c r="V1868" t="str">
        <f t="shared" si="239"/>
        <v>2017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234"/>
        <v>42649.924907407403</v>
      </c>
      <c r="L1869" s="13">
        <f t="shared" si="23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232"/>
        <v>5.0000000000000001E-4</v>
      </c>
      <c r="R1869">
        <f t="shared" si="233"/>
        <v>10</v>
      </c>
      <c r="S1869" t="str">
        <f t="shared" si="236"/>
        <v>games</v>
      </c>
      <c r="T1869" t="str">
        <f t="shared" si="237"/>
        <v>mobile games</v>
      </c>
      <c r="U1869" t="str">
        <f t="shared" si="238"/>
        <v>October</v>
      </c>
      <c r="V1869" t="str">
        <f t="shared" si="239"/>
        <v>2016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234"/>
        <v>42328.779224537036</v>
      </c>
      <c r="L1870" s="13">
        <f t="shared" si="23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232"/>
        <v>4.8680000000000001E-2</v>
      </c>
      <c r="R1870">
        <f t="shared" si="233"/>
        <v>71.588235294117652</v>
      </c>
      <c r="S1870" t="str">
        <f t="shared" si="236"/>
        <v>games</v>
      </c>
      <c r="T1870" t="str">
        <f t="shared" si="237"/>
        <v>mobile games</v>
      </c>
      <c r="U1870" t="str">
        <f t="shared" si="238"/>
        <v>November</v>
      </c>
      <c r="V1870" t="str">
        <f t="shared" si="239"/>
        <v>2015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234"/>
        <v>42709.002881944441</v>
      </c>
      <c r="L1871" s="13">
        <f t="shared" si="23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232"/>
        <v>0</v>
      </c>
      <c r="R1871" t="e">
        <f t="shared" si="233"/>
        <v>#DIV/0!</v>
      </c>
      <c r="S1871" t="str">
        <f t="shared" si="236"/>
        <v>games</v>
      </c>
      <c r="T1871" t="str">
        <f t="shared" si="237"/>
        <v>mobile games</v>
      </c>
      <c r="U1871" t="str">
        <f t="shared" si="238"/>
        <v>December</v>
      </c>
      <c r="V1871" t="str">
        <f t="shared" si="239"/>
        <v>2017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234"/>
        <v>42371.355729166666</v>
      </c>
      <c r="L1872" s="13">
        <f t="shared" si="23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232"/>
        <v>0.10314285714285715</v>
      </c>
      <c r="R1872">
        <f t="shared" si="233"/>
        <v>32.81818181818182</v>
      </c>
      <c r="S1872" t="str">
        <f t="shared" si="236"/>
        <v>games</v>
      </c>
      <c r="T1872" t="str">
        <f t="shared" si="237"/>
        <v>mobile games</v>
      </c>
      <c r="U1872" t="str">
        <f t="shared" si="238"/>
        <v>January</v>
      </c>
      <c r="V1872" t="str">
        <f t="shared" si="239"/>
        <v>2016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234"/>
        <v>41923.783576388887</v>
      </c>
      <c r="L1873" s="13">
        <f t="shared" si="23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232"/>
        <v>0.7178461538461538</v>
      </c>
      <c r="R1873">
        <f t="shared" si="233"/>
        <v>49.11578947368421</v>
      </c>
      <c r="S1873" t="str">
        <f t="shared" si="236"/>
        <v>games</v>
      </c>
      <c r="T1873" t="str">
        <f t="shared" si="237"/>
        <v>mobile games</v>
      </c>
      <c r="U1873" t="str">
        <f t="shared" si="238"/>
        <v>October</v>
      </c>
      <c r="V1873" t="str">
        <f t="shared" si="239"/>
        <v>2014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234"/>
        <v>42155.129652777774</v>
      </c>
      <c r="L1874" s="13">
        <f t="shared" si="23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232"/>
        <v>1.06E-2</v>
      </c>
      <c r="R1874">
        <f t="shared" si="233"/>
        <v>16.307692307692307</v>
      </c>
      <c r="S1874" t="str">
        <f t="shared" si="236"/>
        <v>games</v>
      </c>
      <c r="T1874" t="str">
        <f t="shared" si="237"/>
        <v>mobile games</v>
      </c>
      <c r="U1874" t="str">
        <f t="shared" si="238"/>
        <v>May</v>
      </c>
      <c r="V1874" t="str">
        <f t="shared" si="239"/>
        <v>2015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234"/>
        <v>42164.615856481483</v>
      </c>
      <c r="L1875" s="13">
        <f t="shared" si="23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232"/>
        <v>4.4999999999999997E-3</v>
      </c>
      <c r="R1875">
        <f t="shared" si="233"/>
        <v>18</v>
      </c>
      <c r="S1875" t="str">
        <f t="shared" si="236"/>
        <v>games</v>
      </c>
      <c r="T1875" t="str">
        <f t="shared" si="237"/>
        <v>mobile games</v>
      </c>
      <c r="U1875" t="str">
        <f t="shared" si="238"/>
        <v>June</v>
      </c>
      <c r="V1875" t="str">
        <f t="shared" si="239"/>
        <v>2015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234"/>
        <v>42529.969131944439</v>
      </c>
      <c r="L1876" s="13">
        <f t="shared" si="23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232"/>
        <v>1.6249999999999999E-4</v>
      </c>
      <c r="R1876">
        <f t="shared" si="233"/>
        <v>13</v>
      </c>
      <c r="S1876" t="str">
        <f t="shared" si="236"/>
        <v>games</v>
      </c>
      <c r="T1876" t="str">
        <f t="shared" si="237"/>
        <v>mobile games</v>
      </c>
      <c r="U1876" t="str">
        <f t="shared" si="238"/>
        <v>June</v>
      </c>
      <c r="V1876" t="str">
        <f t="shared" si="239"/>
        <v>2016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234"/>
        <v>42528.899398148147</v>
      </c>
      <c r="L1877" s="13">
        <f t="shared" si="23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232"/>
        <v>5.1000000000000004E-3</v>
      </c>
      <c r="R1877">
        <f t="shared" si="233"/>
        <v>17</v>
      </c>
      <c r="S1877" t="str">
        <f t="shared" si="236"/>
        <v>games</v>
      </c>
      <c r="T1877" t="str">
        <f t="shared" si="237"/>
        <v>mobile games</v>
      </c>
      <c r="U1877" t="str">
        <f t="shared" si="238"/>
        <v>June</v>
      </c>
      <c r="V1877" t="str">
        <f t="shared" si="239"/>
        <v>2016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234"/>
        <v>41776.284780092588</v>
      </c>
      <c r="L1878" s="13">
        <f t="shared" si="23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232"/>
        <v>0</v>
      </c>
      <c r="R1878" t="e">
        <f t="shared" si="233"/>
        <v>#DIV/0!</v>
      </c>
      <c r="S1878" t="str">
        <f t="shared" si="236"/>
        <v>games</v>
      </c>
      <c r="T1878" t="str">
        <f t="shared" si="237"/>
        <v>mobile games</v>
      </c>
      <c r="U1878" t="str">
        <f t="shared" si="238"/>
        <v>May</v>
      </c>
      <c r="V1878" t="str">
        <f t="shared" si="239"/>
        <v>2014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234"/>
        <v>42035.029224537036</v>
      </c>
      <c r="L1879" s="13">
        <f t="shared" si="23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232"/>
        <v>0</v>
      </c>
      <c r="R1879" t="e">
        <f t="shared" si="233"/>
        <v>#DIV/0!</v>
      </c>
      <c r="S1879" t="str">
        <f t="shared" si="236"/>
        <v>games</v>
      </c>
      <c r="T1879" t="str">
        <f t="shared" si="237"/>
        <v>mobile games</v>
      </c>
      <c r="U1879" t="str">
        <f t="shared" si="238"/>
        <v>January</v>
      </c>
      <c r="V1879" t="str">
        <f t="shared" si="239"/>
        <v>2015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234"/>
        <v>41773.008738425924</v>
      </c>
      <c r="L1880" s="13">
        <f t="shared" si="23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232"/>
        <v>0</v>
      </c>
      <c r="R1880" t="e">
        <f t="shared" si="233"/>
        <v>#DIV/0!</v>
      </c>
      <c r="S1880" t="str">
        <f t="shared" si="236"/>
        <v>games</v>
      </c>
      <c r="T1880" t="str">
        <f t="shared" si="237"/>
        <v>mobile games</v>
      </c>
      <c r="U1880" t="str">
        <f t="shared" si="238"/>
        <v>May</v>
      </c>
      <c r="V1880" t="str">
        <f t="shared" si="239"/>
        <v>2014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234"/>
        <v>42413.649641203709</v>
      </c>
      <c r="L1881" s="13">
        <f t="shared" si="23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232"/>
        <v>1.1999999999999999E-3</v>
      </c>
      <c r="R1881">
        <f t="shared" si="233"/>
        <v>3</v>
      </c>
      <c r="S1881" t="str">
        <f t="shared" si="236"/>
        <v>games</v>
      </c>
      <c r="T1881" t="str">
        <f t="shared" si="237"/>
        <v>mobile games</v>
      </c>
      <c r="U1881" t="str">
        <f t="shared" si="238"/>
        <v>February</v>
      </c>
      <c r="V1881" t="str">
        <f t="shared" si="239"/>
        <v>2016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234"/>
        <v>42430.566898148143</v>
      </c>
      <c r="L1882" s="13">
        <f t="shared" si="23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232"/>
        <v>0.20080000000000001</v>
      </c>
      <c r="R1882">
        <f t="shared" si="233"/>
        <v>41.833333333333336</v>
      </c>
      <c r="S1882" t="str">
        <f t="shared" si="236"/>
        <v>games</v>
      </c>
      <c r="T1882" t="str">
        <f t="shared" si="237"/>
        <v>mobile games</v>
      </c>
      <c r="U1882" t="str">
        <f t="shared" si="238"/>
        <v>March</v>
      </c>
      <c r="V1882" t="str">
        <f t="shared" si="239"/>
        <v>2016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234"/>
        <v>42043.152650462958</v>
      </c>
      <c r="L1883" s="13">
        <f t="shared" si="23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232"/>
        <v>1.726845</v>
      </c>
      <c r="R1883">
        <f t="shared" si="233"/>
        <v>49.338428571428572</v>
      </c>
      <c r="S1883" t="str">
        <f t="shared" si="236"/>
        <v>music</v>
      </c>
      <c r="T1883" t="str">
        <f t="shared" si="237"/>
        <v>indie rock</v>
      </c>
      <c r="U1883" t="str">
        <f t="shared" si="238"/>
        <v>February</v>
      </c>
      <c r="V1883" t="str">
        <f t="shared" si="239"/>
        <v>2015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234"/>
        <v>41067.949212962965</v>
      </c>
      <c r="L1884" s="13">
        <f t="shared" si="23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232"/>
        <v>1.008955223880597</v>
      </c>
      <c r="R1884">
        <f t="shared" si="233"/>
        <v>41.728395061728392</v>
      </c>
      <c r="S1884" t="str">
        <f t="shared" si="236"/>
        <v>music</v>
      </c>
      <c r="T1884" t="str">
        <f t="shared" si="237"/>
        <v>indie rock</v>
      </c>
      <c r="U1884" t="str">
        <f t="shared" si="238"/>
        <v>June</v>
      </c>
      <c r="V1884" t="str">
        <f t="shared" si="239"/>
        <v>2012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234"/>
        <v>40977.948009259257</v>
      </c>
      <c r="L1885" s="13">
        <f t="shared" si="23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232"/>
        <v>1.0480480480480481</v>
      </c>
      <c r="R1885">
        <f t="shared" si="233"/>
        <v>32.71875</v>
      </c>
      <c r="S1885" t="str">
        <f t="shared" si="236"/>
        <v>music</v>
      </c>
      <c r="T1885" t="str">
        <f t="shared" si="237"/>
        <v>indie rock</v>
      </c>
      <c r="U1885" t="str">
        <f t="shared" si="238"/>
        <v>March</v>
      </c>
      <c r="V1885" t="str">
        <f t="shared" si="239"/>
        <v>2012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234"/>
        <v>41205.198321759257</v>
      </c>
      <c r="L1886" s="13">
        <f t="shared" si="235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232"/>
        <v>1.351</v>
      </c>
      <c r="R1886">
        <f t="shared" si="233"/>
        <v>51.96153846153846</v>
      </c>
      <c r="S1886" t="str">
        <f t="shared" si="236"/>
        <v>music</v>
      </c>
      <c r="T1886" t="str">
        <f t="shared" si="237"/>
        <v>indie rock</v>
      </c>
      <c r="U1886" t="str">
        <f t="shared" si="238"/>
        <v>October</v>
      </c>
      <c r="V1886" t="str">
        <f t="shared" si="239"/>
        <v>2012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234"/>
        <v>41099.093865740739</v>
      </c>
      <c r="L1887" s="13">
        <f t="shared" si="23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232"/>
        <v>1.1632786885245903</v>
      </c>
      <c r="R1887">
        <f t="shared" si="233"/>
        <v>50.685714285714283</v>
      </c>
      <c r="S1887" t="str">
        <f t="shared" si="236"/>
        <v>music</v>
      </c>
      <c r="T1887" t="str">
        <f t="shared" si="237"/>
        <v>indie rock</v>
      </c>
      <c r="U1887" t="str">
        <f t="shared" si="238"/>
        <v>July</v>
      </c>
      <c r="V1887" t="str">
        <f t="shared" si="239"/>
        <v>2012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234"/>
        <v>41925.906689814816</v>
      </c>
      <c r="L1888" s="13">
        <f t="shared" si="23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232"/>
        <v>1.0208333333333333</v>
      </c>
      <c r="R1888">
        <f t="shared" si="233"/>
        <v>42.241379310344826</v>
      </c>
      <c r="S1888" t="str">
        <f t="shared" si="236"/>
        <v>music</v>
      </c>
      <c r="T1888" t="str">
        <f t="shared" si="237"/>
        <v>indie rock</v>
      </c>
      <c r="U1888" t="str">
        <f t="shared" si="238"/>
        <v>October</v>
      </c>
      <c r="V1888" t="str">
        <f t="shared" si="239"/>
        <v>2014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234"/>
        <v>42323.800138888888</v>
      </c>
      <c r="L1889" s="13">
        <f t="shared" si="23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232"/>
        <v>1.1116666666666666</v>
      </c>
      <c r="R1889">
        <f t="shared" si="233"/>
        <v>416.875</v>
      </c>
      <c r="S1889" t="str">
        <f t="shared" si="236"/>
        <v>music</v>
      </c>
      <c r="T1889" t="str">
        <f t="shared" si="237"/>
        <v>indie rock</v>
      </c>
      <c r="U1889" t="str">
        <f t="shared" si="238"/>
        <v>November</v>
      </c>
      <c r="V1889" t="str">
        <f t="shared" si="239"/>
        <v>2015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234"/>
        <v>40299.239953703705</v>
      </c>
      <c r="L1890" s="13">
        <f t="shared" si="23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232"/>
        <v>1.6608000000000001</v>
      </c>
      <c r="R1890">
        <f t="shared" si="233"/>
        <v>46.651685393258425</v>
      </c>
      <c r="S1890" t="str">
        <f t="shared" si="236"/>
        <v>music</v>
      </c>
      <c r="T1890" t="str">
        <f t="shared" si="237"/>
        <v>indie rock</v>
      </c>
      <c r="U1890" t="str">
        <f t="shared" si="238"/>
        <v>May</v>
      </c>
      <c r="V1890" t="str">
        <f t="shared" si="239"/>
        <v>2010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234"/>
        <v>41299.793356481481</v>
      </c>
      <c r="L1891" s="13">
        <f t="shared" si="23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232"/>
        <v>1.0660000000000001</v>
      </c>
      <c r="R1891">
        <f t="shared" si="233"/>
        <v>48.454545454545453</v>
      </c>
      <c r="S1891" t="str">
        <f t="shared" si="236"/>
        <v>music</v>
      </c>
      <c r="T1891" t="str">
        <f t="shared" si="237"/>
        <v>indie rock</v>
      </c>
      <c r="U1891" t="str">
        <f t="shared" si="238"/>
        <v>January</v>
      </c>
      <c r="V1891" t="str">
        <f t="shared" si="239"/>
        <v>2013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234"/>
        <v>41228.786203703705</v>
      </c>
      <c r="L1892" s="13">
        <f t="shared" si="23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232"/>
        <v>1.4458441666666668</v>
      </c>
      <c r="R1892">
        <f t="shared" si="233"/>
        <v>70.5289837398374</v>
      </c>
      <c r="S1892" t="str">
        <f t="shared" si="236"/>
        <v>music</v>
      </c>
      <c r="T1892" t="str">
        <f t="shared" si="237"/>
        <v>indie rock</v>
      </c>
      <c r="U1892" t="str">
        <f t="shared" si="238"/>
        <v>November</v>
      </c>
      <c r="V1892" t="str">
        <f t="shared" si="239"/>
        <v>2012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234"/>
        <v>40335.798078703701</v>
      </c>
      <c r="L1893" s="13">
        <f t="shared" si="235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232"/>
        <v>1.0555000000000001</v>
      </c>
      <c r="R1893">
        <f t="shared" si="233"/>
        <v>87.958333333333329</v>
      </c>
      <c r="S1893" t="str">
        <f t="shared" si="236"/>
        <v>music</v>
      </c>
      <c r="T1893" t="str">
        <f t="shared" si="237"/>
        <v>indie rock</v>
      </c>
      <c r="U1893" t="str">
        <f t="shared" si="238"/>
        <v>June</v>
      </c>
      <c r="V1893" t="str">
        <f t="shared" si="239"/>
        <v>2010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234"/>
        <v>40671.637511574074</v>
      </c>
      <c r="L1894" s="13">
        <f t="shared" si="23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232"/>
        <v>1.3660000000000001</v>
      </c>
      <c r="R1894">
        <f t="shared" si="233"/>
        <v>26.26923076923077</v>
      </c>
      <c r="S1894" t="str">
        <f t="shared" si="236"/>
        <v>music</v>
      </c>
      <c r="T1894" t="str">
        <f t="shared" si="237"/>
        <v>indie rock</v>
      </c>
      <c r="U1894" t="str">
        <f t="shared" si="238"/>
        <v>May</v>
      </c>
      <c r="V1894" t="str">
        <f t="shared" si="239"/>
        <v>2011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234"/>
        <v>40632.94195601852</v>
      </c>
      <c r="L1895" s="13">
        <f t="shared" si="23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232"/>
        <v>1.04</v>
      </c>
      <c r="R1895">
        <f t="shared" si="233"/>
        <v>57.777777777777779</v>
      </c>
      <c r="S1895" t="str">
        <f t="shared" si="236"/>
        <v>music</v>
      </c>
      <c r="T1895" t="str">
        <f t="shared" si="237"/>
        <v>indie rock</v>
      </c>
      <c r="U1895" t="str">
        <f t="shared" si="238"/>
        <v>March</v>
      </c>
      <c r="V1895" t="str">
        <f t="shared" si="239"/>
        <v>2011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234"/>
        <v>40920.904895833337</v>
      </c>
      <c r="L1896" s="13">
        <f t="shared" si="23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232"/>
        <v>1.145</v>
      </c>
      <c r="R1896">
        <f t="shared" si="233"/>
        <v>57.25</v>
      </c>
      <c r="S1896" t="str">
        <f t="shared" si="236"/>
        <v>music</v>
      </c>
      <c r="T1896" t="str">
        <f t="shared" si="237"/>
        <v>indie rock</v>
      </c>
      <c r="U1896" t="str">
        <f t="shared" si="238"/>
        <v>January</v>
      </c>
      <c r="V1896" t="str">
        <f t="shared" si="239"/>
        <v>2012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234"/>
        <v>42267.746782407412</v>
      </c>
      <c r="L1897" s="13">
        <f t="shared" si="23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232"/>
        <v>1.0171957671957672</v>
      </c>
      <c r="R1897">
        <f t="shared" si="233"/>
        <v>196.34042553191489</v>
      </c>
      <c r="S1897" t="str">
        <f t="shared" si="236"/>
        <v>music</v>
      </c>
      <c r="T1897" t="str">
        <f t="shared" si="237"/>
        <v>indie rock</v>
      </c>
      <c r="U1897" t="str">
        <f t="shared" si="238"/>
        <v>September</v>
      </c>
      <c r="V1897" t="str">
        <f t="shared" si="239"/>
        <v>2015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234"/>
        <v>40981.710243055553</v>
      </c>
      <c r="L1898" s="13">
        <f t="shared" si="23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232"/>
        <v>1.2394678492239468</v>
      </c>
      <c r="R1898">
        <f t="shared" si="233"/>
        <v>43</v>
      </c>
      <c r="S1898" t="str">
        <f t="shared" si="236"/>
        <v>music</v>
      </c>
      <c r="T1898" t="str">
        <f t="shared" si="237"/>
        <v>indie rock</v>
      </c>
      <c r="U1898" t="str">
        <f t="shared" si="238"/>
        <v>March</v>
      </c>
      <c r="V1898" t="str">
        <f t="shared" si="239"/>
        <v>2012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234"/>
        <v>41680.583402777782</v>
      </c>
      <c r="L1899" s="13">
        <f t="shared" si="235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232"/>
        <v>1.0245669291338582</v>
      </c>
      <c r="R1899">
        <f t="shared" si="233"/>
        <v>35.551912568306008</v>
      </c>
      <c r="S1899" t="str">
        <f t="shared" si="236"/>
        <v>music</v>
      </c>
      <c r="T1899" t="str">
        <f t="shared" si="237"/>
        <v>indie rock</v>
      </c>
      <c r="U1899" t="str">
        <f t="shared" si="238"/>
        <v>February</v>
      </c>
      <c r="V1899" t="str">
        <f t="shared" si="239"/>
        <v>2014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234"/>
        <v>42366.192974537036</v>
      </c>
      <c r="L1900" s="13">
        <f t="shared" si="235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232"/>
        <v>1.4450000000000001</v>
      </c>
      <c r="R1900">
        <f t="shared" si="233"/>
        <v>68.80952380952381</v>
      </c>
      <c r="S1900" t="str">
        <f t="shared" si="236"/>
        <v>music</v>
      </c>
      <c r="T1900" t="str">
        <f t="shared" si="237"/>
        <v>indie rock</v>
      </c>
      <c r="U1900" t="str">
        <f t="shared" si="238"/>
        <v>December</v>
      </c>
      <c r="V1900" t="str">
        <f t="shared" si="239"/>
        <v>2016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234"/>
        <v>42058.941736111112</v>
      </c>
      <c r="L1901" s="13">
        <f t="shared" si="23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232"/>
        <v>1.3333333333333333</v>
      </c>
      <c r="R1901">
        <f t="shared" si="233"/>
        <v>28.571428571428573</v>
      </c>
      <c r="S1901" t="str">
        <f t="shared" si="236"/>
        <v>music</v>
      </c>
      <c r="T1901" t="str">
        <f t="shared" si="237"/>
        <v>indie rock</v>
      </c>
      <c r="U1901" t="str">
        <f t="shared" si="238"/>
        <v>February</v>
      </c>
      <c r="V1901" t="str">
        <f t="shared" si="239"/>
        <v>2015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234"/>
        <v>41160.871886574074</v>
      </c>
      <c r="L1902" s="13">
        <f t="shared" si="23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232"/>
        <v>1.0936440000000001</v>
      </c>
      <c r="R1902">
        <f t="shared" si="233"/>
        <v>50.631666666666668</v>
      </c>
      <c r="S1902" t="str">
        <f t="shared" si="236"/>
        <v>music</v>
      </c>
      <c r="T1902" t="str">
        <f t="shared" si="237"/>
        <v>indie rock</v>
      </c>
      <c r="U1902" t="str">
        <f t="shared" si="238"/>
        <v>September</v>
      </c>
      <c r="V1902" t="str">
        <f t="shared" si="239"/>
        <v>2012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234"/>
        <v>42116.54315972222</v>
      </c>
      <c r="L1903" s="13">
        <f t="shared" si="23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232"/>
        <v>2.696969696969697E-2</v>
      </c>
      <c r="R1903">
        <f t="shared" si="233"/>
        <v>106.8</v>
      </c>
      <c r="S1903" t="str">
        <f t="shared" si="236"/>
        <v>technology</v>
      </c>
      <c r="T1903" t="str">
        <f t="shared" si="237"/>
        <v>gadgets</v>
      </c>
      <c r="U1903" t="str">
        <f t="shared" si="238"/>
        <v>April</v>
      </c>
      <c r="V1903" t="str">
        <f t="shared" si="239"/>
        <v>2015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234"/>
        <v>42037.789895833332</v>
      </c>
      <c r="L1904" s="13">
        <f t="shared" si="23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232"/>
        <v>1.2E-2</v>
      </c>
      <c r="R1904">
        <f t="shared" si="233"/>
        <v>4</v>
      </c>
      <c r="S1904" t="str">
        <f t="shared" si="236"/>
        <v>technology</v>
      </c>
      <c r="T1904" t="str">
        <f t="shared" si="237"/>
        <v>gadgets</v>
      </c>
      <c r="U1904" t="str">
        <f t="shared" si="238"/>
        <v>February</v>
      </c>
      <c r="V1904" t="str">
        <f t="shared" si="239"/>
        <v>2015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234"/>
        <v>42702.770729166667</v>
      </c>
      <c r="L1905" s="13">
        <f t="shared" si="23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232"/>
        <v>0.46600000000000003</v>
      </c>
      <c r="R1905">
        <f t="shared" si="233"/>
        <v>34.097560975609753</v>
      </c>
      <c r="S1905" t="str">
        <f t="shared" si="236"/>
        <v>technology</v>
      </c>
      <c r="T1905" t="str">
        <f t="shared" si="237"/>
        <v>gadgets</v>
      </c>
      <c r="U1905" t="str">
        <f t="shared" si="238"/>
        <v>November</v>
      </c>
      <c r="V1905" t="str">
        <f t="shared" si="239"/>
        <v>2017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234"/>
        <v>42326.685428240744</v>
      </c>
      <c r="L1906" s="13">
        <f t="shared" si="23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232"/>
        <v>1E-3</v>
      </c>
      <c r="R1906">
        <f t="shared" si="233"/>
        <v>25</v>
      </c>
      <c r="S1906" t="str">
        <f t="shared" si="236"/>
        <v>technology</v>
      </c>
      <c r="T1906" t="str">
        <f t="shared" si="237"/>
        <v>gadgets</v>
      </c>
      <c r="U1906" t="str">
        <f t="shared" si="238"/>
        <v>November</v>
      </c>
      <c r="V1906" t="str">
        <f t="shared" si="239"/>
        <v>2016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234"/>
        <v>41859.925856481481</v>
      </c>
      <c r="L1907" s="13">
        <f t="shared" si="23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232"/>
        <v>1.6800000000000001E-3</v>
      </c>
      <c r="R1907">
        <f t="shared" si="233"/>
        <v>10.5</v>
      </c>
      <c r="S1907" t="str">
        <f t="shared" si="236"/>
        <v>technology</v>
      </c>
      <c r="T1907" t="str">
        <f t="shared" si="237"/>
        <v>gadgets</v>
      </c>
      <c r="U1907" t="str">
        <f t="shared" si="238"/>
        <v>August</v>
      </c>
      <c r="V1907" t="str">
        <f t="shared" si="239"/>
        <v>2014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234"/>
        <v>42514.671099537038</v>
      </c>
      <c r="L1908" s="13">
        <f t="shared" si="23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232"/>
        <v>0.42759999999999998</v>
      </c>
      <c r="R1908">
        <f t="shared" si="233"/>
        <v>215.95959595959596</v>
      </c>
      <c r="S1908" t="str">
        <f t="shared" si="236"/>
        <v>technology</v>
      </c>
      <c r="T1908" t="str">
        <f t="shared" si="237"/>
        <v>gadgets</v>
      </c>
      <c r="U1908" t="str">
        <f t="shared" si="238"/>
        <v>May</v>
      </c>
      <c r="V1908" t="str">
        <f t="shared" si="239"/>
        <v>2016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234"/>
        <v>41767.587094907409</v>
      </c>
      <c r="L1909" s="13">
        <f t="shared" si="23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232"/>
        <v>2.8333333333333335E-3</v>
      </c>
      <c r="R1909">
        <f t="shared" si="233"/>
        <v>21.25</v>
      </c>
      <c r="S1909" t="str">
        <f t="shared" si="236"/>
        <v>technology</v>
      </c>
      <c r="T1909" t="str">
        <f t="shared" si="237"/>
        <v>gadgets</v>
      </c>
      <c r="U1909" t="str">
        <f t="shared" si="238"/>
        <v>May</v>
      </c>
      <c r="V1909" t="str">
        <f t="shared" si="239"/>
        <v>2014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234"/>
        <v>42703.917824074073</v>
      </c>
      <c r="L1910" s="13">
        <f t="shared" si="23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232"/>
        <v>1.7319999999999999E-2</v>
      </c>
      <c r="R1910">
        <f t="shared" si="233"/>
        <v>108.25</v>
      </c>
      <c r="S1910" t="str">
        <f t="shared" si="236"/>
        <v>technology</v>
      </c>
      <c r="T1910" t="str">
        <f t="shared" si="237"/>
        <v>gadgets</v>
      </c>
      <c r="U1910" t="str">
        <f t="shared" si="238"/>
        <v>November</v>
      </c>
      <c r="V1910" t="str">
        <f t="shared" si="239"/>
        <v>2016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234"/>
        <v>41905.429155092592</v>
      </c>
      <c r="L1911" s="13">
        <f t="shared" si="23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232"/>
        <v>0.14111428571428572</v>
      </c>
      <c r="R1911">
        <f t="shared" si="233"/>
        <v>129.97368421052633</v>
      </c>
      <c r="S1911" t="str">
        <f t="shared" si="236"/>
        <v>technology</v>
      </c>
      <c r="T1911" t="str">
        <f t="shared" si="237"/>
        <v>gadgets</v>
      </c>
      <c r="U1911" t="str">
        <f t="shared" si="238"/>
        <v>September</v>
      </c>
      <c r="V1911" t="str">
        <f t="shared" si="239"/>
        <v>2014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234"/>
        <v>42264.963159722218</v>
      </c>
      <c r="L1912" s="13">
        <f t="shared" si="23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232"/>
        <v>0.39395294117647056</v>
      </c>
      <c r="R1912">
        <f t="shared" si="233"/>
        <v>117.49473684210527</v>
      </c>
      <c r="S1912" t="str">
        <f t="shared" si="236"/>
        <v>technology</v>
      </c>
      <c r="T1912" t="str">
        <f t="shared" si="237"/>
        <v>gadgets</v>
      </c>
      <c r="U1912" t="str">
        <f t="shared" si="238"/>
        <v>September</v>
      </c>
      <c r="V1912" t="str">
        <f t="shared" si="239"/>
        <v>2015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234"/>
        <v>41830.033958333333</v>
      </c>
      <c r="L1913" s="13">
        <f t="shared" si="23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232"/>
        <v>2.3529411764705883E-4</v>
      </c>
      <c r="R1913">
        <f t="shared" si="233"/>
        <v>10</v>
      </c>
      <c r="S1913" t="str">
        <f t="shared" si="236"/>
        <v>technology</v>
      </c>
      <c r="T1913" t="str">
        <f t="shared" si="237"/>
        <v>gadgets</v>
      </c>
      <c r="U1913" t="str">
        <f t="shared" si="238"/>
        <v>July</v>
      </c>
      <c r="V1913" t="str">
        <f t="shared" si="239"/>
        <v>2014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234"/>
        <v>42129.226388888885</v>
      </c>
      <c r="L1914" s="13">
        <f t="shared" si="23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232"/>
        <v>0.59299999999999997</v>
      </c>
      <c r="R1914">
        <f t="shared" si="233"/>
        <v>70.595238095238102</v>
      </c>
      <c r="S1914" t="str">
        <f t="shared" si="236"/>
        <v>technology</v>
      </c>
      <c r="T1914" t="str">
        <f t="shared" si="237"/>
        <v>gadgets</v>
      </c>
      <c r="U1914" t="str">
        <f t="shared" si="238"/>
        <v>May</v>
      </c>
      <c r="V1914" t="str">
        <f t="shared" si="239"/>
        <v>2015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234"/>
        <v>41890.511319444442</v>
      </c>
      <c r="L1915" s="13">
        <f t="shared" si="23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232"/>
        <v>1.3270833333333334E-2</v>
      </c>
      <c r="R1915">
        <f t="shared" si="233"/>
        <v>24.5</v>
      </c>
      <c r="S1915" t="str">
        <f t="shared" si="236"/>
        <v>technology</v>
      </c>
      <c r="T1915" t="str">
        <f t="shared" si="237"/>
        <v>gadgets</v>
      </c>
      <c r="U1915" t="str">
        <f t="shared" si="238"/>
        <v>September</v>
      </c>
      <c r="V1915" t="str">
        <f t="shared" si="239"/>
        <v>2014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234"/>
        <v>41929.174456018518</v>
      </c>
      <c r="L1916" s="13">
        <f t="shared" si="23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232"/>
        <v>9.0090090090090086E-2</v>
      </c>
      <c r="R1916">
        <f t="shared" si="233"/>
        <v>30</v>
      </c>
      <c r="S1916" t="str">
        <f t="shared" si="236"/>
        <v>technology</v>
      </c>
      <c r="T1916" t="str">
        <f t="shared" si="237"/>
        <v>gadgets</v>
      </c>
      <c r="U1916" t="str">
        <f t="shared" si="238"/>
        <v>October</v>
      </c>
      <c r="V1916" t="str">
        <f t="shared" si="239"/>
        <v>2014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234"/>
        <v>41864.04886574074</v>
      </c>
      <c r="L1917" s="13">
        <f t="shared" si="23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232"/>
        <v>1.6E-2</v>
      </c>
      <c r="R1917">
        <f t="shared" si="233"/>
        <v>2</v>
      </c>
      <c r="S1917" t="str">
        <f t="shared" si="236"/>
        <v>technology</v>
      </c>
      <c r="T1917" t="str">
        <f t="shared" si="237"/>
        <v>gadgets</v>
      </c>
      <c r="U1917" t="str">
        <f t="shared" si="238"/>
        <v>August</v>
      </c>
      <c r="V1917" t="str">
        <f t="shared" si="239"/>
        <v>2014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234"/>
        <v>42656.717303240745</v>
      </c>
      <c r="L1918" s="13">
        <f t="shared" si="23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232"/>
        <v>5.1000000000000004E-3</v>
      </c>
      <c r="R1918">
        <f t="shared" si="233"/>
        <v>17</v>
      </c>
      <c r="S1918" t="str">
        <f t="shared" si="236"/>
        <v>technology</v>
      </c>
      <c r="T1918" t="str">
        <f t="shared" si="237"/>
        <v>gadgets</v>
      </c>
      <c r="U1918" t="str">
        <f t="shared" si="238"/>
        <v>October</v>
      </c>
      <c r="V1918" t="str">
        <f t="shared" si="239"/>
        <v>2016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234"/>
        <v>42746.270057870366</v>
      </c>
      <c r="L1919" s="13">
        <f t="shared" si="23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232"/>
        <v>0.52570512820512816</v>
      </c>
      <c r="R1919">
        <f t="shared" si="233"/>
        <v>2928.9285714285716</v>
      </c>
      <c r="S1919" t="str">
        <f t="shared" si="236"/>
        <v>technology</v>
      </c>
      <c r="T1919" t="str">
        <f t="shared" si="237"/>
        <v>gadgets</v>
      </c>
      <c r="U1919" t="str">
        <f t="shared" si="238"/>
        <v>January</v>
      </c>
      <c r="V1919" t="str">
        <f t="shared" si="239"/>
        <v>2017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234"/>
        <v>41828.789942129632</v>
      </c>
      <c r="L1920" s="13">
        <f t="shared" si="23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232"/>
        <v>1.04E-2</v>
      </c>
      <c r="R1920">
        <f t="shared" si="233"/>
        <v>28.888888888888889</v>
      </c>
      <c r="S1920" t="str">
        <f t="shared" si="236"/>
        <v>technology</v>
      </c>
      <c r="T1920" t="str">
        <f t="shared" si="237"/>
        <v>gadgets</v>
      </c>
      <c r="U1920" t="str">
        <f t="shared" si="238"/>
        <v>July</v>
      </c>
      <c r="V1920" t="str">
        <f t="shared" si="239"/>
        <v>2014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234"/>
        <v>42113.875567129624</v>
      </c>
      <c r="L1921" s="13">
        <f t="shared" si="23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232"/>
        <v>0.47399999999999998</v>
      </c>
      <c r="R1921">
        <f t="shared" si="233"/>
        <v>29.625</v>
      </c>
      <c r="S1921" t="str">
        <f t="shared" si="236"/>
        <v>technology</v>
      </c>
      <c r="T1921" t="str">
        <f t="shared" si="237"/>
        <v>gadgets</v>
      </c>
      <c r="U1921" t="str">
        <f t="shared" si="238"/>
        <v>April</v>
      </c>
      <c r="V1921" t="str">
        <f t="shared" si="239"/>
        <v>2015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234"/>
        <v>42270.875706018516</v>
      </c>
      <c r="L1922" s="13">
        <f t="shared" si="23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240">E1922/D1922</f>
        <v>0.43030000000000002</v>
      </c>
      <c r="R1922">
        <f t="shared" ref="R1922:R1985" si="241">E1922/N1922</f>
        <v>40.980952380952381</v>
      </c>
      <c r="S1922" t="str">
        <f t="shared" si="236"/>
        <v>technology</v>
      </c>
      <c r="T1922" t="str">
        <f t="shared" si="237"/>
        <v>gadgets</v>
      </c>
      <c r="U1922" t="str">
        <f t="shared" si="238"/>
        <v>September</v>
      </c>
      <c r="V1922" t="str">
        <f t="shared" si="239"/>
        <v>2015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242">(((J1923/60)/60)/24)+DATE(1970,1,1)</f>
        <v>41074.221562500003</v>
      </c>
      <c r="L1923" s="13">
        <f t="shared" ref="L1923:L1986" si="243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240"/>
        <v>1.3680000000000001</v>
      </c>
      <c r="R1923">
        <f t="shared" si="241"/>
        <v>54</v>
      </c>
      <c r="S1923" t="str">
        <f t="shared" ref="S1923:S1986" si="244">LEFT(P1923,FIND("/",P1923)-1)</f>
        <v>music</v>
      </c>
      <c r="T1923" t="str">
        <f t="shared" ref="T1923:T1986" si="245">RIGHT(P1923,LEN(P1923)-FIND("/",P1923))</f>
        <v>indie rock</v>
      </c>
      <c r="U1923" t="str">
        <f t="shared" ref="U1923:U1986" si="246">TEXT(K1923,"mmmm")</f>
        <v>June</v>
      </c>
      <c r="V1923" t="str">
        <f t="shared" ref="V1923:V1986" si="247">TEXT(L1923,"YYYY")</f>
        <v>2012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242"/>
        <v>41590.255868055552</v>
      </c>
      <c r="L1924" s="13">
        <f t="shared" si="24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240"/>
        <v>1.1555</v>
      </c>
      <c r="R1924">
        <f t="shared" si="241"/>
        <v>36.109375</v>
      </c>
      <c r="S1924" t="str">
        <f t="shared" si="244"/>
        <v>music</v>
      </c>
      <c r="T1924" t="str">
        <f t="shared" si="245"/>
        <v>indie rock</v>
      </c>
      <c r="U1924" t="str">
        <f t="shared" si="246"/>
        <v>November</v>
      </c>
      <c r="V1924" t="str">
        <f t="shared" si="247"/>
        <v>2013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242"/>
        <v>40772.848749999997</v>
      </c>
      <c r="L1925" s="13">
        <f t="shared" si="24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240"/>
        <v>2.4079999999999999</v>
      </c>
      <c r="R1925">
        <f t="shared" si="241"/>
        <v>23.153846153846153</v>
      </c>
      <c r="S1925" t="str">
        <f t="shared" si="244"/>
        <v>music</v>
      </c>
      <c r="T1925" t="str">
        <f t="shared" si="245"/>
        <v>indie rock</v>
      </c>
      <c r="U1925" t="str">
        <f t="shared" si="246"/>
        <v>August</v>
      </c>
      <c r="V1925" t="str">
        <f t="shared" si="247"/>
        <v>2011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242"/>
        <v>41626.761053240742</v>
      </c>
      <c r="L1926" s="13">
        <f t="shared" si="24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240"/>
        <v>1.1439999999999999</v>
      </c>
      <c r="R1926">
        <f t="shared" si="241"/>
        <v>104</v>
      </c>
      <c r="S1926" t="str">
        <f t="shared" si="244"/>
        <v>music</v>
      </c>
      <c r="T1926" t="str">
        <f t="shared" si="245"/>
        <v>indie rock</v>
      </c>
      <c r="U1926" t="str">
        <f t="shared" si="246"/>
        <v>December</v>
      </c>
      <c r="V1926" t="str">
        <f t="shared" si="247"/>
        <v>2014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242"/>
        <v>41535.90148148148</v>
      </c>
      <c r="L1927" s="13">
        <f t="shared" si="243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240"/>
        <v>1.1033333333333333</v>
      </c>
      <c r="R1927">
        <f t="shared" si="241"/>
        <v>31.826923076923077</v>
      </c>
      <c r="S1927" t="str">
        <f t="shared" si="244"/>
        <v>music</v>
      </c>
      <c r="T1927" t="str">
        <f t="shared" si="245"/>
        <v>indie rock</v>
      </c>
      <c r="U1927" t="str">
        <f t="shared" si="246"/>
        <v>September</v>
      </c>
      <c r="V1927" t="str">
        <f t="shared" si="247"/>
        <v>2013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242"/>
        <v>40456.954351851848</v>
      </c>
      <c r="L1928" s="13">
        <f t="shared" si="24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240"/>
        <v>1.9537933333333333</v>
      </c>
      <c r="R1928">
        <f t="shared" si="241"/>
        <v>27.3896261682243</v>
      </c>
      <c r="S1928" t="str">
        <f t="shared" si="244"/>
        <v>music</v>
      </c>
      <c r="T1928" t="str">
        <f t="shared" si="245"/>
        <v>indie rock</v>
      </c>
      <c r="U1928" t="str">
        <f t="shared" si="246"/>
        <v>October</v>
      </c>
      <c r="V1928" t="str">
        <f t="shared" si="247"/>
        <v>2010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242"/>
        <v>40960.861562500002</v>
      </c>
      <c r="L1929" s="13">
        <f t="shared" si="24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240"/>
        <v>1.0333333333333334</v>
      </c>
      <c r="R1929">
        <f t="shared" si="241"/>
        <v>56.363636363636367</v>
      </c>
      <c r="S1929" t="str">
        <f t="shared" si="244"/>
        <v>music</v>
      </c>
      <c r="T1929" t="str">
        <f t="shared" si="245"/>
        <v>indie rock</v>
      </c>
      <c r="U1929" t="str">
        <f t="shared" si="246"/>
        <v>February</v>
      </c>
      <c r="V1929" t="str">
        <f t="shared" si="247"/>
        <v>2012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242"/>
        <v>41371.648078703707</v>
      </c>
      <c r="L1930" s="13">
        <f t="shared" si="24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240"/>
        <v>1.031372549019608</v>
      </c>
      <c r="R1930">
        <f t="shared" si="241"/>
        <v>77.352941176470594</v>
      </c>
      <c r="S1930" t="str">
        <f t="shared" si="244"/>
        <v>music</v>
      </c>
      <c r="T1930" t="str">
        <f t="shared" si="245"/>
        <v>indie rock</v>
      </c>
      <c r="U1930" t="str">
        <f t="shared" si="246"/>
        <v>April</v>
      </c>
      <c r="V1930" t="str">
        <f t="shared" si="247"/>
        <v>2013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242"/>
        <v>40687.021597222221</v>
      </c>
      <c r="L1931" s="13">
        <f t="shared" si="24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240"/>
        <v>1.003125</v>
      </c>
      <c r="R1931">
        <f t="shared" si="241"/>
        <v>42.8</v>
      </c>
      <c r="S1931" t="str">
        <f t="shared" si="244"/>
        <v>music</v>
      </c>
      <c r="T1931" t="str">
        <f t="shared" si="245"/>
        <v>indie rock</v>
      </c>
      <c r="U1931" t="str">
        <f t="shared" si="246"/>
        <v>May</v>
      </c>
      <c r="V1931" t="str">
        <f t="shared" si="247"/>
        <v>2011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242"/>
        <v>41402.558819444443</v>
      </c>
      <c r="L1932" s="13">
        <f t="shared" si="24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240"/>
        <v>1.27</v>
      </c>
      <c r="R1932">
        <f t="shared" si="241"/>
        <v>48.846153846153847</v>
      </c>
      <c r="S1932" t="str">
        <f t="shared" si="244"/>
        <v>music</v>
      </c>
      <c r="T1932" t="str">
        <f t="shared" si="245"/>
        <v>indie rock</v>
      </c>
      <c r="U1932" t="str">
        <f t="shared" si="246"/>
        <v>May</v>
      </c>
      <c r="V1932" t="str">
        <f t="shared" si="247"/>
        <v>2013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242"/>
        <v>41037.892465277779</v>
      </c>
      <c r="L1933" s="13">
        <f t="shared" si="24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240"/>
        <v>1.20601</v>
      </c>
      <c r="R1933">
        <f t="shared" si="241"/>
        <v>48.240400000000001</v>
      </c>
      <c r="S1933" t="str">
        <f t="shared" si="244"/>
        <v>music</v>
      </c>
      <c r="T1933" t="str">
        <f t="shared" si="245"/>
        <v>indie rock</v>
      </c>
      <c r="U1933" t="str">
        <f t="shared" si="246"/>
        <v>May</v>
      </c>
      <c r="V1933" t="str">
        <f t="shared" si="247"/>
        <v>2012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242"/>
        <v>40911.809872685182</v>
      </c>
      <c r="L1934" s="13">
        <f t="shared" si="24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240"/>
        <v>1.0699047619047619</v>
      </c>
      <c r="R1934">
        <f t="shared" si="241"/>
        <v>70.212500000000006</v>
      </c>
      <c r="S1934" t="str">
        <f t="shared" si="244"/>
        <v>music</v>
      </c>
      <c r="T1934" t="str">
        <f t="shared" si="245"/>
        <v>indie rock</v>
      </c>
      <c r="U1934" t="str">
        <f t="shared" si="246"/>
        <v>January</v>
      </c>
      <c r="V1934" t="str">
        <f t="shared" si="247"/>
        <v>2012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242"/>
        <v>41879.130868055552</v>
      </c>
      <c r="L1935" s="13">
        <f t="shared" si="24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240"/>
        <v>1.7243333333333333</v>
      </c>
      <c r="R1935">
        <f t="shared" si="241"/>
        <v>94.054545454545448</v>
      </c>
      <c r="S1935" t="str">
        <f t="shared" si="244"/>
        <v>music</v>
      </c>
      <c r="T1935" t="str">
        <f t="shared" si="245"/>
        <v>indie rock</v>
      </c>
      <c r="U1935" t="str">
        <f t="shared" si="246"/>
        <v>August</v>
      </c>
      <c r="V1935" t="str">
        <f t="shared" si="247"/>
        <v>2014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242"/>
        <v>40865.867141203707</v>
      </c>
      <c r="L1936" s="13">
        <f t="shared" si="24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240"/>
        <v>1.2362</v>
      </c>
      <c r="R1936">
        <f t="shared" si="241"/>
        <v>80.272727272727266</v>
      </c>
      <c r="S1936" t="str">
        <f t="shared" si="244"/>
        <v>music</v>
      </c>
      <c r="T1936" t="str">
        <f t="shared" si="245"/>
        <v>indie rock</v>
      </c>
      <c r="U1936" t="str">
        <f t="shared" si="246"/>
        <v>November</v>
      </c>
      <c r="V1936" t="str">
        <f t="shared" si="247"/>
        <v>2011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242"/>
        <v>41773.932534722226</v>
      </c>
      <c r="L1937" s="13">
        <f t="shared" si="24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240"/>
        <v>1.0840000000000001</v>
      </c>
      <c r="R1937">
        <f t="shared" si="241"/>
        <v>54.2</v>
      </c>
      <c r="S1937" t="str">
        <f t="shared" si="244"/>
        <v>music</v>
      </c>
      <c r="T1937" t="str">
        <f t="shared" si="245"/>
        <v>indie rock</v>
      </c>
      <c r="U1937" t="str">
        <f t="shared" si="246"/>
        <v>May</v>
      </c>
      <c r="V1937" t="str">
        <f t="shared" si="247"/>
        <v>2014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242"/>
        <v>40852.889699074076</v>
      </c>
      <c r="L1938" s="13">
        <f t="shared" si="24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240"/>
        <v>1.1652013333333333</v>
      </c>
      <c r="R1938">
        <f t="shared" si="241"/>
        <v>60.26903448275862</v>
      </c>
      <c r="S1938" t="str">
        <f t="shared" si="244"/>
        <v>music</v>
      </c>
      <c r="T1938" t="str">
        <f t="shared" si="245"/>
        <v>indie rock</v>
      </c>
      <c r="U1938" t="str">
        <f t="shared" si="246"/>
        <v>November</v>
      </c>
      <c r="V1938" t="str">
        <f t="shared" si="247"/>
        <v>2011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242"/>
        <v>41059.118993055556</v>
      </c>
      <c r="L1939" s="13">
        <f t="shared" si="24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240"/>
        <v>1.8724499999999999</v>
      </c>
      <c r="R1939">
        <f t="shared" si="241"/>
        <v>38.740344827586206</v>
      </c>
      <c r="S1939" t="str">
        <f t="shared" si="244"/>
        <v>music</v>
      </c>
      <c r="T1939" t="str">
        <f t="shared" si="245"/>
        <v>indie rock</v>
      </c>
      <c r="U1939" t="str">
        <f t="shared" si="246"/>
        <v>May</v>
      </c>
      <c r="V1939" t="str">
        <f t="shared" si="247"/>
        <v>2012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242"/>
        <v>41426.259618055556</v>
      </c>
      <c r="L1940" s="13">
        <f t="shared" si="24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240"/>
        <v>1.1593333333333333</v>
      </c>
      <c r="R1940">
        <f t="shared" si="241"/>
        <v>152.54385964912279</v>
      </c>
      <c r="S1940" t="str">
        <f t="shared" si="244"/>
        <v>music</v>
      </c>
      <c r="T1940" t="str">
        <f t="shared" si="245"/>
        <v>indie rock</v>
      </c>
      <c r="U1940" t="str">
        <f t="shared" si="246"/>
        <v>June</v>
      </c>
      <c r="V1940" t="str">
        <f t="shared" si="247"/>
        <v>2013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242"/>
        <v>41313.985046296293</v>
      </c>
      <c r="L1941" s="13">
        <f t="shared" si="24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240"/>
        <v>1.107</v>
      </c>
      <c r="R1941">
        <f t="shared" si="241"/>
        <v>115.3125</v>
      </c>
      <c r="S1941" t="str">
        <f t="shared" si="244"/>
        <v>music</v>
      </c>
      <c r="T1941" t="str">
        <f t="shared" si="245"/>
        <v>indie rock</v>
      </c>
      <c r="U1941" t="str">
        <f t="shared" si="246"/>
        <v>February</v>
      </c>
      <c r="V1941" t="str">
        <f t="shared" si="247"/>
        <v>2013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242"/>
        <v>40670.507326388892</v>
      </c>
      <c r="L1942" s="13">
        <f t="shared" si="24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240"/>
        <v>1.7092307692307693</v>
      </c>
      <c r="R1942">
        <f t="shared" si="241"/>
        <v>35.838709677419352</v>
      </c>
      <c r="S1942" t="str">
        <f t="shared" si="244"/>
        <v>music</v>
      </c>
      <c r="T1942" t="str">
        <f t="shared" si="245"/>
        <v>indie rock</v>
      </c>
      <c r="U1942" t="str">
        <f t="shared" si="246"/>
        <v>May</v>
      </c>
      <c r="V1942" t="str">
        <f t="shared" si="247"/>
        <v>2011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242"/>
        <v>41744.290868055556</v>
      </c>
      <c r="L1943" s="13">
        <f t="shared" si="24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240"/>
        <v>1.2611835600000001</v>
      </c>
      <c r="R1943">
        <f t="shared" si="241"/>
        <v>64.570118779438872</v>
      </c>
      <c r="S1943" t="str">
        <f t="shared" si="244"/>
        <v>technology</v>
      </c>
      <c r="T1943" t="str">
        <f t="shared" si="245"/>
        <v>hardware</v>
      </c>
      <c r="U1943" t="str">
        <f t="shared" si="246"/>
        <v>April</v>
      </c>
      <c r="V1943" t="str">
        <f t="shared" si="247"/>
        <v>2014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242"/>
        <v>40638.828009259261</v>
      </c>
      <c r="L1944" s="13">
        <f t="shared" si="24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240"/>
        <v>1.3844033333333334</v>
      </c>
      <c r="R1944">
        <f t="shared" si="241"/>
        <v>87.436000000000007</v>
      </c>
      <c r="S1944" t="str">
        <f t="shared" si="244"/>
        <v>technology</v>
      </c>
      <c r="T1944" t="str">
        <f t="shared" si="245"/>
        <v>hardware</v>
      </c>
      <c r="U1944" t="str">
        <f t="shared" si="246"/>
        <v>April</v>
      </c>
      <c r="V1944" t="str">
        <f t="shared" si="247"/>
        <v>2011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242"/>
        <v>42548.269861111112</v>
      </c>
      <c r="L1945" s="13">
        <f t="shared" si="24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240"/>
        <v>17.052499999999998</v>
      </c>
      <c r="R1945">
        <f t="shared" si="241"/>
        <v>68.815577078288939</v>
      </c>
      <c r="S1945" t="str">
        <f t="shared" si="244"/>
        <v>technology</v>
      </c>
      <c r="T1945" t="str">
        <f t="shared" si="245"/>
        <v>hardware</v>
      </c>
      <c r="U1945" t="str">
        <f t="shared" si="246"/>
        <v>June</v>
      </c>
      <c r="V1945" t="str">
        <f t="shared" si="247"/>
        <v>2016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242"/>
        <v>41730.584374999999</v>
      </c>
      <c r="L1946" s="13">
        <f t="shared" si="24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240"/>
        <v>7.8805550000000002</v>
      </c>
      <c r="R1946">
        <f t="shared" si="241"/>
        <v>176.200223588597</v>
      </c>
      <c r="S1946" t="str">
        <f t="shared" si="244"/>
        <v>technology</v>
      </c>
      <c r="T1946" t="str">
        <f t="shared" si="245"/>
        <v>hardware</v>
      </c>
      <c r="U1946" t="str">
        <f t="shared" si="246"/>
        <v>April</v>
      </c>
      <c r="V1946" t="str">
        <f t="shared" si="247"/>
        <v>2014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242"/>
        <v>42157.251828703709</v>
      </c>
      <c r="L1947" s="13">
        <f t="shared" si="24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240"/>
        <v>3.4801799999999998</v>
      </c>
      <c r="R1947">
        <f t="shared" si="241"/>
        <v>511.79117647058825</v>
      </c>
      <c r="S1947" t="str">
        <f t="shared" si="244"/>
        <v>technology</v>
      </c>
      <c r="T1947" t="str">
        <f t="shared" si="245"/>
        <v>hardware</v>
      </c>
      <c r="U1947" t="str">
        <f t="shared" si="246"/>
        <v>June</v>
      </c>
      <c r="V1947" t="str">
        <f t="shared" si="247"/>
        <v>2015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242"/>
        <v>41689.150011574071</v>
      </c>
      <c r="L1948" s="13">
        <f t="shared" si="24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240"/>
        <v>1.4974666666666667</v>
      </c>
      <c r="R1948">
        <f t="shared" si="241"/>
        <v>160.44285714285715</v>
      </c>
      <c r="S1948" t="str">
        <f t="shared" si="244"/>
        <v>technology</v>
      </c>
      <c r="T1948" t="str">
        <f t="shared" si="245"/>
        <v>hardware</v>
      </c>
      <c r="U1948" t="str">
        <f t="shared" si="246"/>
        <v>February</v>
      </c>
      <c r="V1948" t="str">
        <f t="shared" si="247"/>
        <v>2014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242"/>
        <v>40102.918055555558</v>
      </c>
      <c r="L1949" s="13">
        <f t="shared" si="24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240"/>
        <v>1.0063375000000001</v>
      </c>
      <c r="R1949">
        <f t="shared" si="241"/>
        <v>35.003043478260871</v>
      </c>
      <c r="S1949" t="str">
        <f t="shared" si="244"/>
        <v>technology</v>
      </c>
      <c r="T1949" t="str">
        <f t="shared" si="245"/>
        <v>hardware</v>
      </c>
      <c r="U1949" t="str">
        <f t="shared" si="246"/>
        <v>October</v>
      </c>
      <c r="V1949" t="str">
        <f t="shared" si="247"/>
        <v>2009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242"/>
        <v>42473.604270833333</v>
      </c>
      <c r="L1950" s="13">
        <f t="shared" si="24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240"/>
        <v>8.0021100000000001</v>
      </c>
      <c r="R1950">
        <f t="shared" si="241"/>
        <v>188.50671378091872</v>
      </c>
      <c r="S1950" t="str">
        <f t="shared" si="244"/>
        <v>technology</v>
      </c>
      <c r="T1950" t="str">
        <f t="shared" si="245"/>
        <v>hardware</v>
      </c>
      <c r="U1950" t="str">
        <f t="shared" si="246"/>
        <v>April</v>
      </c>
      <c r="V1950" t="str">
        <f t="shared" si="247"/>
        <v>2016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242"/>
        <v>41800.423043981478</v>
      </c>
      <c r="L1951" s="13">
        <f t="shared" si="24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240"/>
        <v>1.0600260000000001</v>
      </c>
      <c r="R1951">
        <f t="shared" si="241"/>
        <v>56.204984093319197</v>
      </c>
      <c r="S1951" t="str">
        <f t="shared" si="244"/>
        <v>technology</v>
      </c>
      <c r="T1951" t="str">
        <f t="shared" si="245"/>
        <v>hardware</v>
      </c>
      <c r="U1951" t="str">
        <f t="shared" si="246"/>
        <v>June</v>
      </c>
      <c r="V1951" t="str">
        <f t="shared" si="247"/>
        <v>2014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242"/>
        <v>40624.181400462963</v>
      </c>
      <c r="L1952" s="13">
        <f t="shared" si="24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240"/>
        <v>2.0051866666666669</v>
      </c>
      <c r="R1952">
        <f t="shared" si="241"/>
        <v>51.3054157782516</v>
      </c>
      <c r="S1952" t="str">
        <f t="shared" si="244"/>
        <v>technology</v>
      </c>
      <c r="T1952" t="str">
        <f t="shared" si="245"/>
        <v>hardware</v>
      </c>
      <c r="U1952" t="str">
        <f t="shared" si="246"/>
        <v>March</v>
      </c>
      <c r="V1952" t="str">
        <f t="shared" si="247"/>
        <v>2011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242"/>
        <v>42651.420567129629</v>
      </c>
      <c r="L1953" s="13">
        <f t="shared" si="24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240"/>
        <v>2.1244399999999999</v>
      </c>
      <c r="R1953">
        <f t="shared" si="241"/>
        <v>127.36450839328538</v>
      </c>
      <c r="S1953" t="str">
        <f t="shared" si="244"/>
        <v>technology</v>
      </c>
      <c r="T1953" t="str">
        <f t="shared" si="245"/>
        <v>hardware</v>
      </c>
      <c r="U1953" t="str">
        <f t="shared" si="246"/>
        <v>October</v>
      </c>
      <c r="V1953" t="str">
        <f t="shared" si="247"/>
        <v>2016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242"/>
        <v>41526.60665509259</v>
      </c>
      <c r="L1954" s="13">
        <f t="shared" si="24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240"/>
        <v>1.9847237142857144</v>
      </c>
      <c r="R1954">
        <f t="shared" si="241"/>
        <v>101.85532258064516</v>
      </c>
      <c r="S1954" t="str">
        <f t="shared" si="244"/>
        <v>technology</v>
      </c>
      <c r="T1954" t="str">
        <f t="shared" si="245"/>
        <v>hardware</v>
      </c>
      <c r="U1954" t="str">
        <f t="shared" si="246"/>
        <v>September</v>
      </c>
      <c r="V1954" t="str">
        <f t="shared" si="247"/>
        <v>2013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242"/>
        <v>40941.199826388889</v>
      </c>
      <c r="L1955" s="13">
        <f t="shared" si="243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240"/>
        <v>2.2594666666666665</v>
      </c>
      <c r="R1955">
        <f t="shared" si="241"/>
        <v>230.55782312925169</v>
      </c>
      <c r="S1955" t="str">
        <f t="shared" si="244"/>
        <v>technology</v>
      </c>
      <c r="T1955" t="str">
        <f t="shared" si="245"/>
        <v>hardware</v>
      </c>
      <c r="U1955" t="str">
        <f t="shared" si="246"/>
        <v>February</v>
      </c>
      <c r="V1955" t="str">
        <f t="shared" si="247"/>
        <v>2012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242"/>
        <v>42394.580740740741</v>
      </c>
      <c r="L1956" s="13">
        <f t="shared" si="24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240"/>
        <v>6.9894800000000004</v>
      </c>
      <c r="R1956">
        <f t="shared" si="241"/>
        <v>842.10602409638557</v>
      </c>
      <c r="S1956" t="str">
        <f t="shared" si="244"/>
        <v>technology</v>
      </c>
      <c r="T1956" t="str">
        <f t="shared" si="245"/>
        <v>hardware</v>
      </c>
      <c r="U1956" t="str">
        <f t="shared" si="246"/>
        <v>January</v>
      </c>
      <c r="V1956" t="str">
        <f t="shared" si="247"/>
        <v>2016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242"/>
        <v>41020.271770833337</v>
      </c>
      <c r="L1957" s="13">
        <f t="shared" si="24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240"/>
        <v>3.9859528571428569</v>
      </c>
      <c r="R1957">
        <f t="shared" si="241"/>
        <v>577.27593103448271</v>
      </c>
      <c r="S1957" t="str">
        <f t="shared" si="244"/>
        <v>technology</v>
      </c>
      <c r="T1957" t="str">
        <f t="shared" si="245"/>
        <v>hardware</v>
      </c>
      <c r="U1957" t="str">
        <f t="shared" si="246"/>
        <v>April</v>
      </c>
      <c r="V1957" t="str">
        <f t="shared" si="247"/>
        <v>2012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242"/>
        <v>42067.923668981486</v>
      </c>
      <c r="L1958" s="13">
        <f t="shared" si="24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240"/>
        <v>2.9403333333333332</v>
      </c>
      <c r="R1958">
        <f t="shared" si="241"/>
        <v>483.34246575342468</v>
      </c>
      <c r="S1958" t="str">
        <f t="shared" si="244"/>
        <v>technology</v>
      </c>
      <c r="T1958" t="str">
        <f t="shared" si="245"/>
        <v>hardware</v>
      </c>
      <c r="U1958" t="str">
        <f t="shared" si="246"/>
        <v>March</v>
      </c>
      <c r="V1958" t="str">
        <f t="shared" si="247"/>
        <v>2015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242"/>
        <v>41179.098530092589</v>
      </c>
      <c r="L1959" s="13">
        <f t="shared" si="24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240"/>
        <v>1.6750470000000002</v>
      </c>
      <c r="R1959">
        <f t="shared" si="241"/>
        <v>76.138500000000008</v>
      </c>
      <c r="S1959" t="str">
        <f t="shared" si="244"/>
        <v>technology</v>
      </c>
      <c r="T1959" t="str">
        <f t="shared" si="245"/>
        <v>hardware</v>
      </c>
      <c r="U1959" t="str">
        <f t="shared" si="246"/>
        <v>September</v>
      </c>
      <c r="V1959" t="str">
        <f t="shared" si="247"/>
        <v>2012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242"/>
        <v>41326.987974537034</v>
      </c>
      <c r="L1960" s="13">
        <f t="shared" si="24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240"/>
        <v>14.355717142857143</v>
      </c>
      <c r="R1960">
        <f t="shared" si="241"/>
        <v>74.107684365781708</v>
      </c>
      <c r="S1960" t="str">
        <f t="shared" si="244"/>
        <v>technology</v>
      </c>
      <c r="T1960" t="str">
        <f t="shared" si="245"/>
        <v>hardware</v>
      </c>
      <c r="U1960" t="str">
        <f t="shared" si="246"/>
        <v>February</v>
      </c>
      <c r="V1960" t="str">
        <f t="shared" si="247"/>
        <v>2013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242"/>
        <v>41871.845601851855</v>
      </c>
      <c r="L1961" s="13">
        <f t="shared" si="243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240"/>
        <v>1.5673440000000001</v>
      </c>
      <c r="R1961">
        <f t="shared" si="241"/>
        <v>36.965660377358489</v>
      </c>
      <c r="S1961" t="str">
        <f t="shared" si="244"/>
        <v>technology</v>
      </c>
      <c r="T1961" t="str">
        <f t="shared" si="245"/>
        <v>hardware</v>
      </c>
      <c r="U1961" t="str">
        <f t="shared" si="246"/>
        <v>August</v>
      </c>
      <c r="V1961" t="str">
        <f t="shared" si="247"/>
        <v>2014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242"/>
        <v>41964.362743055557</v>
      </c>
      <c r="L1962" s="13">
        <f t="shared" si="24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240"/>
        <v>1.1790285714285715</v>
      </c>
      <c r="R1962">
        <f t="shared" si="241"/>
        <v>2500.969696969697</v>
      </c>
      <c r="S1962" t="str">
        <f t="shared" si="244"/>
        <v>technology</v>
      </c>
      <c r="T1962" t="str">
        <f t="shared" si="245"/>
        <v>hardware</v>
      </c>
      <c r="U1962" t="str">
        <f t="shared" si="246"/>
        <v>November</v>
      </c>
      <c r="V1962" t="str">
        <f t="shared" si="247"/>
        <v>2014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242"/>
        <v>41148.194641203707</v>
      </c>
      <c r="L1963" s="13">
        <f t="shared" si="24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240"/>
        <v>11.053811999999999</v>
      </c>
      <c r="R1963">
        <f t="shared" si="241"/>
        <v>67.690214329454989</v>
      </c>
      <c r="S1963" t="str">
        <f t="shared" si="244"/>
        <v>technology</v>
      </c>
      <c r="T1963" t="str">
        <f t="shared" si="245"/>
        <v>hardware</v>
      </c>
      <c r="U1963" t="str">
        <f t="shared" si="246"/>
        <v>August</v>
      </c>
      <c r="V1963" t="str">
        <f t="shared" si="247"/>
        <v>2012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242"/>
        <v>41742.780509259261</v>
      </c>
      <c r="L1964" s="13">
        <f t="shared" si="24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240"/>
        <v>1.9292499999999999</v>
      </c>
      <c r="R1964">
        <f t="shared" si="241"/>
        <v>63.04738562091503</v>
      </c>
      <c r="S1964" t="str">
        <f t="shared" si="244"/>
        <v>technology</v>
      </c>
      <c r="T1964" t="str">
        <f t="shared" si="245"/>
        <v>hardware</v>
      </c>
      <c r="U1964" t="str">
        <f t="shared" si="246"/>
        <v>April</v>
      </c>
      <c r="V1964" t="str">
        <f t="shared" si="247"/>
        <v>2014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242"/>
        <v>41863.429791666669</v>
      </c>
      <c r="L1965" s="13">
        <f t="shared" si="24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240"/>
        <v>1.268842105263158</v>
      </c>
      <c r="R1965">
        <f t="shared" si="241"/>
        <v>117.6</v>
      </c>
      <c r="S1965" t="str">
        <f t="shared" si="244"/>
        <v>technology</v>
      </c>
      <c r="T1965" t="str">
        <f t="shared" si="245"/>
        <v>hardware</v>
      </c>
      <c r="U1965" t="str">
        <f t="shared" si="246"/>
        <v>August</v>
      </c>
      <c r="V1965" t="str">
        <f t="shared" si="247"/>
        <v>2014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242"/>
        <v>42452.272824074069</v>
      </c>
      <c r="L1966" s="13">
        <f t="shared" si="24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240"/>
        <v>2.5957748878923765</v>
      </c>
      <c r="R1966">
        <f t="shared" si="241"/>
        <v>180.75185011709601</v>
      </c>
      <c r="S1966" t="str">
        <f t="shared" si="244"/>
        <v>technology</v>
      </c>
      <c r="T1966" t="str">
        <f t="shared" si="245"/>
        <v>hardware</v>
      </c>
      <c r="U1966" t="str">
        <f t="shared" si="246"/>
        <v>March</v>
      </c>
      <c r="V1966" t="str">
        <f t="shared" si="247"/>
        <v>2016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242"/>
        <v>40898.089236111111</v>
      </c>
      <c r="L1967" s="13">
        <f t="shared" si="24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240"/>
        <v>2.6227999999999998</v>
      </c>
      <c r="R1967">
        <f t="shared" si="241"/>
        <v>127.32038834951456</v>
      </c>
      <c r="S1967" t="str">
        <f t="shared" si="244"/>
        <v>technology</v>
      </c>
      <c r="T1967" t="str">
        <f t="shared" si="245"/>
        <v>hardware</v>
      </c>
      <c r="U1967" t="str">
        <f t="shared" si="246"/>
        <v>December</v>
      </c>
      <c r="V1967" t="str">
        <f t="shared" si="247"/>
        <v>2012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242"/>
        <v>41835.540486111109</v>
      </c>
      <c r="L1968" s="13">
        <f t="shared" si="24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240"/>
        <v>2.0674309000000002</v>
      </c>
      <c r="R1968">
        <f t="shared" si="241"/>
        <v>136.6444745538665</v>
      </c>
      <c r="S1968" t="str">
        <f t="shared" si="244"/>
        <v>technology</v>
      </c>
      <c r="T1968" t="str">
        <f t="shared" si="245"/>
        <v>hardware</v>
      </c>
      <c r="U1968" t="str">
        <f t="shared" si="246"/>
        <v>July</v>
      </c>
      <c r="V1968" t="str">
        <f t="shared" si="247"/>
        <v>2014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242"/>
        <v>41730.663530092592</v>
      </c>
      <c r="L1969" s="13">
        <f t="shared" si="24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240"/>
        <v>3.7012999999999998</v>
      </c>
      <c r="R1969">
        <f t="shared" si="241"/>
        <v>182.78024691358024</v>
      </c>
      <c r="S1969" t="str">
        <f t="shared" si="244"/>
        <v>technology</v>
      </c>
      <c r="T1969" t="str">
        <f t="shared" si="245"/>
        <v>hardware</v>
      </c>
      <c r="U1969" t="str">
        <f t="shared" si="246"/>
        <v>April</v>
      </c>
      <c r="V1969" t="str">
        <f t="shared" si="247"/>
        <v>2014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242"/>
        <v>42676.586979166663</v>
      </c>
      <c r="L1970" s="13">
        <f t="shared" si="24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240"/>
        <v>2.8496600000000001</v>
      </c>
      <c r="R1970">
        <f t="shared" si="241"/>
        <v>279.37843137254902</v>
      </c>
      <c r="S1970" t="str">
        <f t="shared" si="244"/>
        <v>technology</v>
      </c>
      <c r="T1970" t="str">
        <f t="shared" si="245"/>
        <v>hardware</v>
      </c>
      <c r="U1970" t="str">
        <f t="shared" si="246"/>
        <v>November</v>
      </c>
      <c r="V1970" t="str">
        <f t="shared" si="247"/>
        <v>2016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242"/>
        <v>42557.792453703703</v>
      </c>
      <c r="L1971" s="13">
        <f t="shared" si="24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240"/>
        <v>5.7907999999999999</v>
      </c>
      <c r="R1971">
        <f t="shared" si="241"/>
        <v>61.375728669846318</v>
      </c>
      <c r="S1971" t="str">
        <f t="shared" si="244"/>
        <v>technology</v>
      </c>
      <c r="T1971" t="str">
        <f t="shared" si="245"/>
        <v>hardware</v>
      </c>
      <c r="U1971" t="str">
        <f t="shared" si="246"/>
        <v>July</v>
      </c>
      <c r="V1971" t="str">
        <f t="shared" si="247"/>
        <v>2016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242"/>
        <v>41324.193298611113</v>
      </c>
      <c r="L1972" s="13">
        <f t="shared" si="24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240"/>
        <v>11.318</v>
      </c>
      <c r="R1972">
        <f t="shared" si="241"/>
        <v>80.727532097004286</v>
      </c>
      <c r="S1972" t="str">
        <f t="shared" si="244"/>
        <v>technology</v>
      </c>
      <c r="T1972" t="str">
        <f t="shared" si="245"/>
        <v>hardware</v>
      </c>
      <c r="U1972" t="str">
        <f t="shared" si="246"/>
        <v>February</v>
      </c>
      <c r="V1972" t="str">
        <f t="shared" si="247"/>
        <v>2013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242"/>
        <v>41561.500706018516</v>
      </c>
      <c r="L1973" s="13">
        <f t="shared" si="24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240"/>
        <v>2.6302771750000002</v>
      </c>
      <c r="R1973">
        <f t="shared" si="241"/>
        <v>272.35590732591254</v>
      </c>
      <c r="S1973" t="str">
        <f t="shared" si="244"/>
        <v>technology</v>
      </c>
      <c r="T1973" t="str">
        <f t="shared" si="245"/>
        <v>hardware</v>
      </c>
      <c r="U1973" t="str">
        <f t="shared" si="246"/>
        <v>October</v>
      </c>
      <c r="V1973" t="str">
        <f t="shared" si="247"/>
        <v>2013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242"/>
        <v>41201.012083333335</v>
      </c>
      <c r="L1974" s="13">
        <f t="shared" si="24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240"/>
        <v>6.7447999999999997</v>
      </c>
      <c r="R1974">
        <f t="shared" si="241"/>
        <v>70.848739495798313</v>
      </c>
      <c r="S1974" t="str">
        <f t="shared" si="244"/>
        <v>technology</v>
      </c>
      <c r="T1974" t="str">
        <f t="shared" si="245"/>
        <v>hardware</v>
      </c>
      <c r="U1974" t="str">
        <f t="shared" si="246"/>
        <v>October</v>
      </c>
      <c r="V1974" t="str">
        <f t="shared" si="247"/>
        <v>2012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242"/>
        <v>42549.722962962958</v>
      </c>
      <c r="L1975" s="13">
        <f t="shared" si="24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240"/>
        <v>2.5683081313131315</v>
      </c>
      <c r="R1975">
        <f t="shared" si="241"/>
        <v>247.94003412969283</v>
      </c>
      <c r="S1975" t="str">
        <f t="shared" si="244"/>
        <v>technology</v>
      </c>
      <c r="T1975" t="str">
        <f t="shared" si="245"/>
        <v>hardware</v>
      </c>
      <c r="U1975" t="str">
        <f t="shared" si="246"/>
        <v>June</v>
      </c>
      <c r="V1975" t="str">
        <f t="shared" si="247"/>
        <v>2016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242"/>
        <v>41445.334131944444</v>
      </c>
      <c r="L1976" s="13">
        <f t="shared" si="24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240"/>
        <v>3.7549600000000001</v>
      </c>
      <c r="R1976">
        <f t="shared" si="241"/>
        <v>186.81393034825871</v>
      </c>
      <c r="S1976" t="str">
        <f t="shared" si="244"/>
        <v>technology</v>
      </c>
      <c r="T1976" t="str">
        <f t="shared" si="245"/>
        <v>hardware</v>
      </c>
      <c r="U1976" t="str">
        <f t="shared" si="246"/>
        <v>June</v>
      </c>
      <c r="V1976" t="str">
        <f t="shared" si="247"/>
        <v>2013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242"/>
        <v>41313.755219907405</v>
      </c>
      <c r="L1977" s="13">
        <f t="shared" si="24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240"/>
        <v>2.0870837499999997</v>
      </c>
      <c r="R1977">
        <f t="shared" si="241"/>
        <v>131.98948616600788</v>
      </c>
      <c r="S1977" t="str">
        <f t="shared" si="244"/>
        <v>technology</v>
      </c>
      <c r="T1977" t="str">
        <f t="shared" si="245"/>
        <v>hardware</v>
      </c>
      <c r="U1977" t="str">
        <f t="shared" si="246"/>
        <v>February</v>
      </c>
      <c r="V1977" t="str">
        <f t="shared" si="247"/>
        <v>2013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242"/>
        <v>41438.899594907409</v>
      </c>
      <c r="L1978" s="13">
        <f t="shared" si="24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240"/>
        <v>3.4660000000000002</v>
      </c>
      <c r="R1978">
        <f t="shared" si="241"/>
        <v>29.310782241014799</v>
      </c>
      <c r="S1978" t="str">
        <f t="shared" si="244"/>
        <v>technology</v>
      </c>
      <c r="T1978" t="str">
        <f t="shared" si="245"/>
        <v>hardware</v>
      </c>
      <c r="U1978" t="str">
        <f t="shared" si="246"/>
        <v>June</v>
      </c>
      <c r="V1978" t="str">
        <f t="shared" si="247"/>
        <v>2013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242"/>
        <v>42311.216898148152</v>
      </c>
      <c r="L1979" s="13">
        <f t="shared" si="24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240"/>
        <v>4.0232999999999999</v>
      </c>
      <c r="R1979">
        <f t="shared" si="241"/>
        <v>245.02436053593178</v>
      </c>
      <c r="S1979" t="str">
        <f t="shared" si="244"/>
        <v>technology</v>
      </c>
      <c r="T1979" t="str">
        <f t="shared" si="245"/>
        <v>hardware</v>
      </c>
      <c r="U1979" t="str">
        <f t="shared" si="246"/>
        <v>November</v>
      </c>
      <c r="V1979" t="str">
        <f t="shared" si="247"/>
        <v>2015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242"/>
        <v>41039.225601851853</v>
      </c>
      <c r="L1980" s="13">
        <f t="shared" si="24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240"/>
        <v>10.2684514</v>
      </c>
      <c r="R1980">
        <f t="shared" si="241"/>
        <v>1323.2540463917526</v>
      </c>
      <c r="S1980" t="str">
        <f t="shared" si="244"/>
        <v>technology</v>
      </c>
      <c r="T1980" t="str">
        <f t="shared" si="245"/>
        <v>hardware</v>
      </c>
      <c r="U1980" t="str">
        <f t="shared" si="246"/>
        <v>May</v>
      </c>
      <c r="V1980" t="str">
        <f t="shared" si="247"/>
        <v>2012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242"/>
        <v>42290.460023148145</v>
      </c>
      <c r="L1981" s="13">
        <f t="shared" si="24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240"/>
        <v>1.14901155</v>
      </c>
      <c r="R1981">
        <f t="shared" si="241"/>
        <v>282.65966789667897</v>
      </c>
      <c r="S1981" t="str">
        <f t="shared" si="244"/>
        <v>technology</v>
      </c>
      <c r="T1981" t="str">
        <f t="shared" si="245"/>
        <v>hardware</v>
      </c>
      <c r="U1981" t="str">
        <f t="shared" si="246"/>
        <v>October</v>
      </c>
      <c r="V1981" t="str">
        <f t="shared" si="247"/>
        <v>2015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242"/>
        <v>42423.542384259257</v>
      </c>
      <c r="L1982" s="13">
        <f t="shared" si="24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240"/>
        <v>3.5482402000000004</v>
      </c>
      <c r="R1982">
        <f t="shared" si="241"/>
        <v>91.214401028277635</v>
      </c>
      <c r="S1982" t="str">
        <f t="shared" si="244"/>
        <v>technology</v>
      </c>
      <c r="T1982" t="str">
        <f t="shared" si="245"/>
        <v>hardware</v>
      </c>
      <c r="U1982" t="str">
        <f t="shared" si="246"/>
        <v>February</v>
      </c>
      <c r="V1982" t="str">
        <f t="shared" si="247"/>
        <v>2016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242"/>
        <v>41799.725289351853</v>
      </c>
      <c r="L1983" s="13">
        <f t="shared" si="24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240"/>
        <v>5.0799999999999998E-2</v>
      </c>
      <c r="R1983">
        <f t="shared" si="241"/>
        <v>31.75</v>
      </c>
      <c r="S1983" t="str">
        <f t="shared" si="244"/>
        <v>photography</v>
      </c>
      <c r="T1983" t="str">
        <f t="shared" si="245"/>
        <v>people</v>
      </c>
      <c r="U1983" t="str">
        <f t="shared" si="246"/>
        <v>June</v>
      </c>
      <c r="V1983" t="str">
        <f t="shared" si="247"/>
        <v>2014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242"/>
        <v>42678.586655092593</v>
      </c>
      <c r="L1984" s="13">
        <f t="shared" si="24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240"/>
        <v>0</v>
      </c>
      <c r="R1984" t="e">
        <f t="shared" si="241"/>
        <v>#DIV/0!</v>
      </c>
      <c r="S1984" t="str">
        <f t="shared" si="244"/>
        <v>photography</v>
      </c>
      <c r="T1984" t="str">
        <f t="shared" si="245"/>
        <v>people</v>
      </c>
      <c r="U1984" t="str">
        <f t="shared" si="246"/>
        <v>November</v>
      </c>
      <c r="V1984" t="str">
        <f t="shared" si="247"/>
        <v>2016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242"/>
        <v>42593.011782407411</v>
      </c>
      <c r="L1985" s="13">
        <f t="shared" si="24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240"/>
        <v>4.2999999999999997E-2</v>
      </c>
      <c r="R1985">
        <f t="shared" si="241"/>
        <v>88.6875</v>
      </c>
      <c r="S1985" t="str">
        <f t="shared" si="244"/>
        <v>photography</v>
      </c>
      <c r="T1985" t="str">
        <f t="shared" si="245"/>
        <v>people</v>
      </c>
      <c r="U1985" t="str">
        <f t="shared" si="246"/>
        <v>August</v>
      </c>
      <c r="V1985" t="str">
        <f t="shared" si="247"/>
        <v>2016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242"/>
        <v>41913.790289351848</v>
      </c>
      <c r="L1986" s="13">
        <f t="shared" si="24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248">E1986/D1986</f>
        <v>0.21146666666666666</v>
      </c>
      <c r="R1986">
        <f t="shared" ref="R1986:R2049" si="249">E1986/N1986</f>
        <v>453.14285714285717</v>
      </c>
      <c r="S1986" t="str">
        <f t="shared" si="244"/>
        <v>photography</v>
      </c>
      <c r="T1986" t="str">
        <f t="shared" si="245"/>
        <v>people</v>
      </c>
      <c r="U1986" t="str">
        <f t="shared" si="246"/>
        <v>October</v>
      </c>
      <c r="V1986" t="str">
        <f t="shared" si="247"/>
        <v>2014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250">(((J1987/60)/60)/24)+DATE(1970,1,1)</f>
        <v>42555.698738425926</v>
      </c>
      <c r="L1987" s="13">
        <f t="shared" ref="L1987:L2050" si="251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248"/>
        <v>3.1875000000000001E-2</v>
      </c>
      <c r="R1987">
        <f t="shared" si="249"/>
        <v>12.75</v>
      </c>
      <c r="S1987" t="str">
        <f t="shared" ref="S1987:S2050" si="252">LEFT(P1987,FIND("/",P1987)-1)</f>
        <v>photography</v>
      </c>
      <c r="T1987" t="str">
        <f t="shared" ref="T1987:T2050" si="253">RIGHT(P1987,LEN(P1987)-FIND("/",P1987))</f>
        <v>people</v>
      </c>
      <c r="U1987" t="str">
        <f t="shared" ref="U1987:U2050" si="254">TEXT(K1987,"mmmm")</f>
        <v>July</v>
      </c>
      <c r="V1987" t="str">
        <f t="shared" ref="V1987:V2050" si="255">TEXT(L1987,"YYYY")</f>
        <v>2016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250"/>
        <v>42413.433831018512</v>
      </c>
      <c r="L1988" s="13">
        <f t="shared" si="251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248"/>
        <v>5.0000000000000001E-4</v>
      </c>
      <c r="R1988">
        <f t="shared" si="249"/>
        <v>1</v>
      </c>
      <c r="S1988" t="str">
        <f t="shared" si="252"/>
        <v>photography</v>
      </c>
      <c r="T1988" t="str">
        <f t="shared" si="253"/>
        <v>people</v>
      </c>
      <c r="U1988" t="str">
        <f t="shared" si="254"/>
        <v>February</v>
      </c>
      <c r="V1988" t="str">
        <f t="shared" si="255"/>
        <v>2016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250"/>
        <v>42034.639768518522</v>
      </c>
      <c r="L1989" s="13">
        <f t="shared" si="251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248"/>
        <v>0.42472727272727273</v>
      </c>
      <c r="R1989">
        <f t="shared" si="249"/>
        <v>83.428571428571431</v>
      </c>
      <c r="S1989" t="str">
        <f t="shared" si="252"/>
        <v>photography</v>
      </c>
      <c r="T1989" t="str">
        <f t="shared" si="253"/>
        <v>people</v>
      </c>
      <c r="U1989" t="str">
        <f t="shared" si="254"/>
        <v>January</v>
      </c>
      <c r="V1989" t="str">
        <f t="shared" si="255"/>
        <v>2015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250"/>
        <v>42206.763217592597</v>
      </c>
      <c r="L1990" s="13">
        <f t="shared" si="251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248"/>
        <v>4.1666666666666666E-3</v>
      </c>
      <c r="R1990">
        <f t="shared" si="249"/>
        <v>25</v>
      </c>
      <c r="S1990" t="str">
        <f t="shared" si="252"/>
        <v>photography</v>
      </c>
      <c r="T1990" t="str">
        <f t="shared" si="253"/>
        <v>people</v>
      </c>
      <c r="U1990" t="str">
        <f t="shared" si="254"/>
        <v>July</v>
      </c>
      <c r="V1990" t="str">
        <f t="shared" si="255"/>
        <v>2015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250"/>
        <v>42685.680648148147</v>
      </c>
      <c r="L1991" s="13">
        <f t="shared" si="251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248"/>
        <v>0.01</v>
      </c>
      <c r="R1991">
        <f t="shared" si="249"/>
        <v>50</v>
      </c>
      <c r="S1991" t="str">
        <f t="shared" si="252"/>
        <v>photography</v>
      </c>
      <c r="T1991" t="str">
        <f t="shared" si="253"/>
        <v>people</v>
      </c>
      <c r="U1991" t="str">
        <f t="shared" si="254"/>
        <v>November</v>
      </c>
      <c r="V1991" t="str">
        <f t="shared" si="255"/>
        <v>2016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250"/>
        <v>42398.195972222224</v>
      </c>
      <c r="L1992" s="13">
        <f t="shared" si="251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248"/>
        <v>0.16966666666666666</v>
      </c>
      <c r="R1992">
        <f t="shared" si="249"/>
        <v>101.8</v>
      </c>
      <c r="S1992" t="str">
        <f t="shared" si="252"/>
        <v>photography</v>
      </c>
      <c r="T1992" t="str">
        <f t="shared" si="253"/>
        <v>people</v>
      </c>
      <c r="U1992" t="str">
        <f t="shared" si="254"/>
        <v>January</v>
      </c>
      <c r="V1992" t="str">
        <f t="shared" si="255"/>
        <v>2016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250"/>
        <v>42167.89335648148</v>
      </c>
      <c r="L1993" s="13">
        <f t="shared" si="251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248"/>
        <v>7.0000000000000007E-2</v>
      </c>
      <c r="R1993">
        <f t="shared" si="249"/>
        <v>46.666666666666664</v>
      </c>
      <c r="S1993" t="str">
        <f t="shared" si="252"/>
        <v>photography</v>
      </c>
      <c r="T1993" t="str">
        <f t="shared" si="253"/>
        <v>people</v>
      </c>
      <c r="U1993" t="str">
        <f t="shared" si="254"/>
        <v>June</v>
      </c>
      <c r="V1993" t="str">
        <f t="shared" si="255"/>
        <v>2015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250"/>
        <v>42023.143414351856</v>
      </c>
      <c r="L1994" s="13">
        <f t="shared" si="251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248"/>
        <v>1.3333333333333333E-3</v>
      </c>
      <c r="R1994">
        <f t="shared" si="249"/>
        <v>1</v>
      </c>
      <c r="S1994" t="str">
        <f t="shared" si="252"/>
        <v>photography</v>
      </c>
      <c r="T1994" t="str">
        <f t="shared" si="253"/>
        <v>people</v>
      </c>
      <c r="U1994" t="str">
        <f t="shared" si="254"/>
        <v>January</v>
      </c>
      <c r="V1994" t="str">
        <f t="shared" si="255"/>
        <v>2015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250"/>
        <v>42329.58839120371</v>
      </c>
      <c r="L1995" s="13">
        <f t="shared" si="251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248"/>
        <v>0</v>
      </c>
      <c r="R1995" t="e">
        <f t="shared" si="249"/>
        <v>#DIV/0!</v>
      </c>
      <c r="S1995" t="str">
        <f t="shared" si="252"/>
        <v>photography</v>
      </c>
      <c r="T1995" t="str">
        <f t="shared" si="253"/>
        <v>people</v>
      </c>
      <c r="U1995" t="str">
        <f t="shared" si="254"/>
        <v>November</v>
      </c>
      <c r="V1995" t="str">
        <f t="shared" si="255"/>
        <v>2015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250"/>
        <v>42651.006273148145</v>
      </c>
      <c r="L1996" s="13">
        <f t="shared" si="251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248"/>
        <v>0</v>
      </c>
      <c r="R1996" t="e">
        <f t="shared" si="249"/>
        <v>#DIV/0!</v>
      </c>
      <c r="S1996" t="str">
        <f t="shared" si="252"/>
        <v>photography</v>
      </c>
      <c r="T1996" t="str">
        <f t="shared" si="253"/>
        <v>people</v>
      </c>
      <c r="U1996" t="str">
        <f t="shared" si="254"/>
        <v>October</v>
      </c>
      <c r="V1996" t="str">
        <f t="shared" si="255"/>
        <v>2016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250"/>
        <v>42181.902037037042</v>
      </c>
      <c r="L1997" s="13">
        <f t="shared" si="251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248"/>
        <v>7.8E-2</v>
      </c>
      <c r="R1997">
        <f t="shared" si="249"/>
        <v>26</v>
      </c>
      <c r="S1997" t="str">
        <f t="shared" si="252"/>
        <v>photography</v>
      </c>
      <c r="T1997" t="str">
        <f t="shared" si="253"/>
        <v>people</v>
      </c>
      <c r="U1997" t="str">
        <f t="shared" si="254"/>
        <v>June</v>
      </c>
      <c r="V1997" t="str">
        <f t="shared" si="255"/>
        <v>2015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250"/>
        <v>41800.819571759261</v>
      </c>
      <c r="L1998" s="13">
        <f t="shared" si="251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248"/>
        <v>0</v>
      </c>
      <c r="R1998" t="e">
        <f t="shared" si="249"/>
        <v>#DIV/0!</v>
      </c>
      <c r="S1998" t="str">
        <f t="shared" si="252"/>
        <v>photography</v>
      </c>
      <c r="T1998" t="str">
        <f t="shared" si="253"/>
        <v>people</v>
      </c>
      <c r="U1998" t="str">
        <f t="shared" si="254"/>
        <v>June</v>
      </c>
      <c r="V1998" t="str">
        <f t="shared" si="255"/>
        <v>2014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250"/>
        <v>41847.930694444447</v>
      </c>
      <c r="L1999" s="13">
        <f t="shared" si="251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248"/>
        <v>0</v>
      </c>
      <c r="R1999" t="e">
        <f t="shared" si="249"/>
        <v>#DIV/0!</v>
      </c>
      <c r="S1999" t="str">
        <f t="shared" si="252"/>
        <v>photography</v>
      </c>
      <c r="T1999" t="str">
        <f t="shared" si="253"/>
        <v>people</v>
      </c>
      <c r="U1999" t="str">
        <f t="shared" si="254"/>
        <v>July</v>
      </c>
      <c r="V1999" t="str">
        <f t="shared" si="255"/>
        <v>2014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250"/>
        <v>41807.118495370371</v>
      </c>
      <c r="L2000" s="13">
        <f t="shared" si="251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248"/>
        <v>0.26200000000000001</v>
      </c>
      <c r="R2000">
        <f t="shared" si="249"/>
        <v>218.33333333333334</v>
      </c>
      <c r="S2000" t="str">
        <f t="shared" si="252"/>
        <v>photography</v>
      </c>
      <c r="T2000" t="str">
        <f t="shared" si="253"/>
        <v>people</v>
      </c>
      <c r="U2000" t="str">
        <f t="shared" si="254"/>
        <v>June</v>
      </c>
      <c r="V2000" t="str">
        <f t="shared" si="255"/>
        <v>2014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250"/>
        <v>41926.482731481483</v>
      </c>
      <c r="L2001" s="13">
        <f t="shared" si="251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248"/>
        <v>7.6129032258064515E-3</v>
      </c>
      <c r="R2001">
        <f t="shared" si="249"/>
        <v>33.714285714285715</v>
      </c>
      <c r="S2001" t="str">
        <f t="shared" si="252"/>
        <v>photography</v>
      </c>
      <c r="T2001" t="str">
        <f t="shared" si="253"/>
        <v>people</v>
      </c>
      <c r="U2001" t="str">
        <f t="shared" si="254"/>
        <v>October</v>
      </c>
      <c r="V2001" t="str">
        <f t="shared" si="255"/>
        <v>2014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250"/>
        <v>42345.951539351852</v>
      </c>
      <c r="L2002" s="13">
        <f t="shared" si="251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248"/>
        <v>0.125</v>
      </c>
      <c r="R2002">
        <f t="shared" si="249"/>
        <v>25</v>
      </c>
      <c r="S2002" t="str">
        <f t="shared" si="252"/>
        <v>photography</v>
      </c>
      <c r="T2002" t="str">
        <f t="shared" si="253"/>
        <v>people</v>
      </c>
      <c r="U2002" t="str">
        <f t="shared" si="254"/>
        <v>December</v>
      </c>
      <c r="V2002" t="str">
        <f t="shared" si="255"/>
        <v>2016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250"/>
        <v>42136.209675925929</v>
      </c>
      <c r="L2003" s="13">
        <f t="shared" si="251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248"/>
        <v>3.8212909090909091</v>
      </c>
      <c r="R2003">
        <f t="shared" si="249"/>
        <v>128.38790470372632</v>
      </c>
      <c r="S2003" t="str">
        <f t="shared" si="252"/>
        <v>technology</v>
      </c>
      <c r="T2003" t="str">
        <f t="shared" si="253"/>
        <v>hardware</v>
      </c>
      <c r="U2003" t="str">
        <f t="shared" si="254"/>
        <v>May</v>
      </c>
      <c r="V2003" t="str">
        <f t="shared" si="255"/>
        <v>2015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250"/>
        <v>42728.71230324074</v>
      </c>
      <c r="L2004" s="13">
        <f t="shared" si="251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248"/>
        <v>2.1679422000000002</v>
      </c>
      <c r="R2004">
        <f t="shared" si="249"/>
        <v>78.834261818181815</v>
      </c>
      <c r="S2004" t="str">
        <f t="shared" si="252"/>
        <v>technology</v>
      </c>
      <c r="T2004" t="str">
        <f t="shared" si="253"/>
        <v>hardware</v>
      </c>
      <c r="U2004" t="str">
        <f t="shared" si="254"/>
        <v>December</v>
      </c>
      <c r="V2004" t="str">
        <f t="shared" si="255"/>
        <v>2017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250"/>
        <v>40347.125601851854</v>
      </c>
      <c r="L2005" s="13">
        <f t="shared" si="251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248"/>
        <v>3.12</v>
      </c>
      <c r="R2005">
        <f t="shared" si="249"/>
        <v>91.764705882352942</v>
      </c>
      <c r="S2005" t="str">
        <f t="shared" si="252"/>
        <v>technology</v>
      </c>
      <c r="T2005" t="str">
        <f t="shared" si="253"/>
        <v>hardware</v>
      </c>
      <c r="U2005" t="str">
        <f t="shared" si="254"/>
        <v>June</v>
      </c>
      <c r="V2005" t="str">
        <f t="shared" si="255"/>
        <v>2010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250"/>
        <v>41800.604895833334</v>
      </c>
      <c r="L2006" s="13">
        <f t="shared" si="251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248"/>
        <v>2.3442048</v>
      </c>
      <c r="R2006">
        <f t="shared" si="249"/>
        <v>331.10237288135596</v>
      </c>
      <c r="S2006" t="str">
        <f t="shared" si="252"/>
        <v>technology</v>
      </c>
      <c r="T2006" t="str">
        <f t="shared" si="253"/>
        <v>hardware</v>
      </c>
      <c r="U2006" t="str">
        <f t="shared" si="254"/>
        <v>June</v>
      </c>
      <c r="V2006" t="str">
        <f t="shared" si="255"/>
        <v>2014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250"/>
        <v>41535.812708333331</v>
      </c>
      <c r="L2007" s="13">
        <f t="shared" si="251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248"/>
        <v>1.236801</v>
      </c>
      <c r="R2007">
        <f t="shared" si="249"/>
        <v>194.26193717277485</v>
      </c>
      <c r="S2007" t="str">
        <f t="shared" si="252"/>
        <v>technology</v>
      </c>
      <c r="T2007" t="str">
        <f t="shared" si="253"/>
        <v>hardware</v>
      </c>
      <c r="U2007" t="str">
        <f t="shared" si="254"/>
        <v>September</v>
      </c>
      <c r="V2007" t="str">
        <f t="shared" si="255"/>
        <v>2013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250"/>
        <v>41941.500520833331</v>
      </c>
      <c r="L2008" s="13">
        <f t="shared" si="251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248"/>
        <v>2.4784000000000002</v>
      </c>
      <c r="R2008">
        <f t="shared" si="249"/>
        <v>408.97689768976898</v>
      </c>
      <c r="S2008" t="str">
        <f t="shared" si="252"/>
        <v>technology</v>
      </c>
      <c r="T2008" t="str">
        <f t="shared" si="253"/>
        <v>hardware</v>
      </c>
      <c r="U2008" t="str">
        <f t="shared" si="254"/>
        <v>October</v>
      </c>
      <c r="V2008" t="str">
        <f t="shared" si="255"/>
        <v>2014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250"/>
        <v>40347.837800925925</v>
      </c>
      <c r="L2009" s="13">
        <f t="shared" si="251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248"/>
        <v>1.157092</v>
      </c>
      <c r="R2009">
        <f t="shared" si="249"/>
        <v>84.459270072992695</v>
      </c>
      <c r="S2009" t="str">
        <f t="shared" si="252"/>
        <v>technology</v>
      </c>
      <c r="T2009" t="str">
        <f t="shared" si="253"/>
        <v>hardware</v>
      </c>
      <c r="U2009" t="str">
        <f t="shared" si="254"/>
        <v>June</v>
      </c>
      <c r="V2009" t="str">
        <f t="shared" si="255"/>
        <v>2010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250"/>
        <v>40761.604421296295</v>
      </c>
      <c r="L2010" s="13">
        <f t="shared" si="251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248"/>
        <v>1.1707484768810599</v>
      </c>
      <c r="R2010">
        <f t="shared" si="249"/>
        <v>44.853658536585364</v>
      </c>
      <c r="S2010" t="str">
        <f t="shared" si="252"/>
        <v>technology</v>
      </c>
      <c r="T2010" t="str">
        <f t="shared" si="253"/>
        <v>hardware</v>
      </c>
      <c r="U2010" t="str">
        <f t="shared" si="254"/>
        <v>August</v>
      </c>
      <c r="V2010" t="str">
        <f t="shared" si="255"/>
        <v>2011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250"/>
        <v>42661.323414351849</v>
      </c>
      <c r="L2011" s="13">
        <f t="shared" si="251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248"/>
        <v>3.05158</v>
      </c>
      <c r="R2011">
        <f t="shared" si="249"/>
        <v>383.3643216080402</v>
      </c>
      <c r="S2011" t="str">
        <f t="shared" si="252"/>
        <v>technology</v>
      </c>
      <c r="T2011" t="str">
        <f t="shared" si="253"/>
        <v>hardware</v>
      </c>
      <c r="U2011" t="str">
        <f t="shared" si="254"/>
        <v>October</v>
      </c>
      <c r="V2011" t="str">
        <f t="shared" si="255"/>
        <v>2016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250"/>
        <v>42570.996423611112</v>
      </c>
      <c r="L2012" s="13">
        <f t="shared" si="251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248"/>
        <v>3.2005299999999997</v>
      </c>
      <c r="R2012">
        <f t="shared" si="249"/>
        <v>55.276856649395505</v>
      </c>
      <c r="S2012" t="str">
        <f t="shared" si="252"/>
        <v>technology</v>
      </c>
      <c r="T2012" t="str">
        <f t="shared" si="253"/>
        <v>hardware</v>
      </c>
      <c r="U2012" t="str">
        <f t="shared" si="254"/>
        <v>July</v>
      </c>
      <c r="V2012" t="str">
        <f t="shared" si="255"/>
        <v>2016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250"/>
        <v>42347.358483796299</v>
      </c>
      <c r="L2013" s="13">
        <f t="shared" si="251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248"/>
        <v>8.1956399999999991</v>
      </c>
      <c r="R2013">
        <f t="shared" si="249"/>
        <v>422.02059732234807</v>
      </c>
      <c r="S2013" t="str">
        <f t="shared" si="252"/>
        <v>technology</v>
      </c>
      <c r="T2013" t="str">
        <f t="shared" si="253"/>
        <v>hardware</v>
      </c>
      <c r="U2013" t="str">
        <f t="shared" si="254"/>
        <v>December</v>
      </c>
      <c r="V2013" t="str">
        <f t="shared" si="255"/>
        <v>2016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250"/>
        <v>42010.822233796294</v>
      </c>
      <c r="L2014" s="13">
        <f t="shared" si="251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248"/>
        <v>2.3490000000000002</v>
      </c>
      <c r="R2014">
        <f t="shared" si="249"/>
        <v>64.180327868852459</v>
      </c>
      <c r="S2014" t="str">
        <f t="shared" si="252"/>
        <v>technology</v>
      </c>
      <c r="T2014" t="str">
        <f t="shared" si="253"/>
        <v>hardware</v>
      </c>
      <c r="U2014" t="str">
        <f t="shared" si="254"/>
        <v>January</v>
      </c>
      <c r="V2014" t="str">
        <f t="shared" si="255"/>
        <v>2015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250"/>
        <v>42499.960810185185</v>
      </c>
      <c r="L2015" s="13">
        <f t="shared" si="251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248"/>
        <v>4.9491375</v>
      </c>
      <c r="R2015">
        <f t="shared" si="249"/>
        <v>173.57781674704077</v>
      </c>
      <c r="S2015" t="str">
        <f t="shared" si="252"/>
        <v>technology</v>
      </c>
      <c r="T2015" t="str">
        <f t="shared" si="253"/>
        <v>hardware</v>
      </c>
      <c r="U2015" t="str">
        <f t="shared" si="254"/>
        <v>May</v>
      </c>
      <c r="V2015" t="str">
        <f t="shared" si="255"/>
        <v>2016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250"/>
        <v>41324.214571759258</v>
      </c>
      <c r="L2016" s="13">
        <f t="shared" si="251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248"/>
        <v>78.137822333333332</v>
      </c>
      <c r="R2016">
        <f t="shared" si="249"/>
        <v>88.601680840609291</v>
      </c>
      <c r="S2016" t="str">
        <f t="shared" si="252"/>
        <v>technology</v>
      </c>
      <c r="T2016" t="str">
        <f t="shared" si="253"/>
        <v>hardware</v>
      </c>
      <c r="U2016" t="str">
        <f t="shared" si="254"/>
        <v>February</v>
      </c>
      <c r="V2016" t="str">
        <f t="shared" si="255"/>
        <v>2013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250"/>
        <v>40765.876886574071</v>
      </c>
      <c r="L2017" s="13">
        <f t="shared" si="251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248"/>
        <v>1.1300013888888889</v>
      </c>
      <c r="R2017">
        <f t="shared" si="249"/>
        <v>50.222283950617282</v>
      </c>
      <c r="S2017" t="str">
        <f t="shared" si="252"/>
        <v>technology</v>
      </c>
      <c r="T2017" t="str">
        <f t="shared" si="253"/>
        <v>hardware</v>
      </c>
      <c r="U2017" t="str">
        <f t="shared" si="254"/>
        <v>August</v>
      </c>
      <c r="V2017" t="str">
        <f t="shared" si="255"/>
        <v>2011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250"/>
        <v>41312.88077546296</v>
      </c>
      <c r="L2018" s="13">
        <f t="shared" si="251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248"/>
        <v>9.2154220000000002</v>
      </c>
      <c r="R2018">
        <f t="shared" si="249"/>
        <v>192.38876826722338</v>
      </c>
      <c r="S2018" t="str">
        <f t="shared" si="252"/>
        <v>technology</v>
      </c>
      <c r="T2018" t="str">
        <f t="shared" si="253"/>
        <v>hardware</v>
      </c>
      <c r="U2018" t="str">
        <f t="shared" si="254"/>
        <v>February</v>
      </c>
      <c r="V2018" t="str">
        <f t="shared" si="255"/>
        <v>2013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250"/>
        <v>40961.057349537034</v>
      </c>
      <c r="L2019" s="13">
        <f t="shared" si="251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248"/>
        <v>1.2510239999999999</v>
      </c>
      <c r="R2019">
        <f t="shared" si="249"/>
        <v>73.416901408450698</v>
      </c>
      <c r="S2019" t="str">
        <f t="shared" si="252"/>
        <v>technology</v>
      </c>
      <c r="T2019" t="str">
        <f t="shared" si="253"/>
        <v>hardware</v>
      </c>
      <c r="U2019" t="str">
        <f t="shared" si="254"/>
        <v>February</v>
      </c>
      <c r="V2019" t="str">
        <f t="shared" si="255"/>
        <v>2012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250"/>
        <v>42199.365844907406</v>
      </c>
      <c r="L2020" s="13">
        <f t="shared" si="251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248"/>
        <v>1.0224343076923077</v>
      </c>
      <c r="R2020">
        <f t="shared" si="249"/>
        <v>147.68495555555555</v>
      </c>
      <c r="S2020" t="str">
        <f t="shared" si="252"/>
        <v>technology</v>
      </c>
      <c r="T2020" t="str">
        <f t="shared" si="253"/>
        <v>hardware</v>
      </c>
      <c r="U2020" t="str">
        <f t="shared" si="254"/>
        <v>July</v>
      </c>
      <c r="V2020" t="str">
        <f t="shared" si="255"/>
        <v>2015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250"/>
        <v>42605.70857638889</v>
      </c>
      <c r="L2021" s="13">
        <f t="shared" si="251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248"/>
        <v>4.8490975000000001</v>
      </c>
      <c r="R2021">
        <f t="shared" si="249"/>
        <v>108.96848314606741</v>
      </c>
      <c r="S2021" t="str">
        <f t="shared" si="252"/>
        <v>technology</v>
      </c>
      <c r="T2021" t="str">
        <f t="shared" si="253"/>
        <v>hardware</v>
      </c>
      <c r="U2021" t="str">
        <f t="shared" si="254"/>
        <v>August</v>
      </c>
      <c r="V2021" t="str">
        <f t="shared" si="255"/>
        <v>2016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250"/>
        <v>41737.097499999996</v>
      </c>
      <c r="L2022" s="13">
        <f t="shared" si="251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248"/>
        <v>1.9233333333333333</v>
      </c>
      <c r="R2022">
        <f t="shared" si="249"/>
        <v>23.647540983606557</v>
      </c>
      <c r="S2022" t="str">
        <f t="shared" si="252"/>
        <v>technology</v>
      </c>
      <c r="T2022" t="str">
        <f t="shared" si="253"/>
        <v>hardware</v>
      </c>
      <c r="U2022" t="str">
        <f t="shared" si="254"/>
        <v>April</v>
      </c>
      <c r="V2022" t="str">
        <f t="shared" si="255"/>
        <v>2014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250"/>
        <v>41861.070567129631</v>
      </c>
      <c r="L2023" s="13">
        <f t="shared" si="251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248"/>
        <v>2.8109999999999999</v>
      </c>
      <c r="R2023">
        <f t="shared" si="249"/>
        <v>147.94736842105263</v>
      </c>
      <c r="S2023" t="str">
        <f t="shared" si="252"/>
        <v>technology</v>
      </c>
      <c r="T2023" t="str">
        <f t="shared" si="253"/>
        <v>hardware</v>
      </c>
      <c r="U2023" t="str">
        <f t="shared" si="254"/>
        <v>August</v>
      </c>
      <c r="V2023" t="str">
        <f t="shared" si="255"/>
        <v>2014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250"/>
        <v>42502.569120370375</v>
      </c>
      <c r="L2024" s="13">
        <f t="shared" si="251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248"/>
        <v>1.2513700000000001</v>
      </c>
      <c r="R2024">
        <f t="shared" si="249"/>
        <v>385.03692307692307</v>
      </c>
      <c r="S2024" t="str">
        <f t="shared" si="252"/>
        <v>technology</v>
      </c>
      <c r="T2024" t="str">
        <f t="shared" si="253"/>
        <v>hardware</v>
      </c>
      <c r="U2024" t="str">
        <f t="shared" si="254"/>
        <v>May</v>
      </c>
      <c r="V2024" t="str">
        <f t="shared" si="255"/>
        <v>2016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250"/>
        <v>42136.420752314814</v>
      </c>
      <c r="L2025" s="13">
        <f t="shared" si="251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248"/>
        <v>1.61459</v>
      </c>
      <c r="R2025">
        <f t="shared" si="249"/>
        <v>457.39093484419266</v>
      </c>
      <c r="S2025" t="str">
        <f t="shared" si="252"/>
        <v>technology</v>
      </c>
      <c r="T2025" t="str">
        <f t="shared" si="253"/>
        <v>hardware</v>
      </c>
      <c r="U2025" t="str">
        <f t="shared" si="254"/>
        <v>May</v>
      </c>
      <c r="V2025" t="str">
        <f t="shared" si="255"/>
        <v>2015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250"/>
        <v>41099.966944444444</v>
      </c>
      <c r="L2026" s="13">
        <f t="shared" si="251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248"/>
        <v>5.8535000000000004</v>
      </c>
      <c r="R2026">
        <f t="shared" si="249"/>
        <v>222.99047619047619</v>
      </c>
      <c r="S2026" t="str">
        <f t="shared" si="252"/>
        <v>technology</v>
      </c>
      <c r="T2026" t="str">
        <f t="shared" si="253"/>
        <v>hardware</v>
      </c>
      <c r="U2026" t="str">
        <f t="shared" si="254"/>
        <v>July</v>
      </c>
      <c r="V2026" t="str">
        <f t="shared" si="255"/>
        <v>2012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250"/>
        <v>42136.184560185182</v>
      </c>
      <c r="L2027" s="13">
        <f t="shared" si="251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248"/>
        <v>2.0114999999999998</v>
      </c>
      <c r="R2027">
        <f t="shared" si="249"/>
        <v>220.74074074074073</v>
      </c>
      <c r="S2027" t="str">
        <f t="shared" si="252"/>
        <v>technology</v>
      </c>
      <c r="T2027" t="str">
        <f t="shared" si="253"/>
        <v>hardware</v>
      </c>
      <c r="U2027" t="str">
        <f t="shared" si="254"/>
        <v>May</v>
      </c>
      <c r="V2027" t="str">
        <f t="shared" si="255"/>
        <v>2015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250"/>
        <v>41704.735937500001</v>
      </c>
      <c r="L2028" s="13">
        <f t="shared" si="251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248"/>
        <v>1.3348307999999998</v>
      </c>
      <c r="R2028">
        <f t="shared" si="249"/>
        <v>73.503898678414089</v>
      </c>
      <c r="S2028" t="str">
        <f t="shared" si="252"/>
        <v>technology</v>
      </c>
      <c r="T2028" t="str">
        <f t="shared" si="253"/>
        <v>hardware</v>
      </c>
      <c r="U2028" t="str">
        <f t="shared" si="254"/>
        <v>March</v>
      </c>
      <c r="V2028" t="str">
        <f t="shared" si="255"/>
        <v>2014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250"/>
        <v>42048.813877314817</v>
      </c>
      <c r="L2029" s="13">
        <f t="shared" si="251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248"/>
        <v>1.2024900000000001</v>
      </c>
      <c r="R2029">
        <f t="shared" si="249"/>
        <v>223.09647495361781</v>
      </c>
      <c r="S2029" t="str">
        <f t="shared" si="252"/>
        <v>technology</v>
      </c>
      <c r="T2029" t="str">
        <f t="shared" si="253"/>
        <v>hardware</v>
      </c>
      <c r="U2029" t="str">
        <f t="shared" si="254"/>
        <v>February</v>
      </c>
      <c r="V2029" t="str">
        <f t="shared" si="255"/>
        <v>2015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250"/>
        <v>40215.919050925928</v>
      </c>
      <c r="L2030" s="13">
        <f t="shared" si="251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248"/>
        <v>1.2616666666666667</v>
      </c>
      <c r="R2030">
        <f t="shared" si="249"/>
        <v>47.911392405063289</v>
      </c>
      <c r="S2030" t="str">
        <f t="shared" si="252"/>
        <v>technology</v>
      </c>
      <c r="T2030" t="str">
        <f t="shared" si="253"/>
        <v>hardware</v>
      </c>
      <c r="U2030" t="str">
        <f t="shared" si="254"/>
        <v>February</v>
      </c>
      <c r="V2030" t="str">
        <f t="shared" si="255"/>
        <v>2010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250"/>
        <v>41848.021770833337</v>
      </c>
      <c r="L2031" s="13">
        <f t="shared" si="251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248"/>
        <v>3.6120000000000001</v>
      </c>
      <c r="R2031">
        <f t="shared" si="249"/>
        <v>96.063829787234042</v>
      </c>
      <c r="S2031" t="str">
        <f t="shared" si="252"/>
        <v>technology</v>
      </c>
      <c r="T2031" t="str">
        <f t="shared" si="253"/>
        <v>hardware</v>
      </c>
      <c r="U2031" t="str">
        <f t="shared" si="254"/>
        <v>July</v>
      </c>
      <c r="V2031" t="str">
        <f t="shared" si="255"/>
        <v>2014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250"/>
        <v>41212.996481481481</v>
      </c>
      <c r="L2032" s="13">
        <f t="shared" si="251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248"/>
        <v>2.26239013671875</v>
      </c>
      <c r="R2032">
        <f t="shared" si="249"/>
        <v>118.6144</v>
      </c>
      <c r="S2032" t="str">
        <f t="shared" si="252"/>
        <v>technology</v>
      </c>
      <c r="T2032" t="str">
        <f t="shared" si="253"/>
        <v>hardware</v>
      </c>
      <c r="U2032" t="str">
        <f t="shared" si="254"/>
        <v>October</v>
      </c>
      <c r="V2032" t="str">
        <f t="shared" si="255"/>
        <v>2012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250"/>
        <v>41975.329317129625</v>
      </c>
      <c r="L2033" s="13">
        <f t="shared" si="251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248"/>
        <v>1.2035</v>
      </c>
      <c r="R2033">
        <f t="shared" si="249"/>
        <v>118.45472440944881</v>
      </c>
      <c r="S2033" t="str">
        <f t="shared" si="252"/>
        <v>technology</v>
      </c>
      <c r="T2033" t="str">
        <f t="shared" si="253"/>
        <v>hardware</v>
      </c>
      <c r="U2033" t="str">
        <f t="shared" si="254"/>
        <v>December</v>
      </c>
      <c r="V2033" t="str">
        <f t="shared" si="255"/>
        <v>2015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250"/>
        <v>42689.565671296295</v>
      </c>
      <c r="L2034" s="13">
        <f t="shared" si="251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248"/>
        <v>3.0418799999999999</v>
      </c>
      <c r="R2034">
        <f t="shared" si="249"/>
        <v>143.21468926553672</v>
      </c>
      <c r="S2034" t="str">
        <f t="shared" si="252"/>
        <v>technology</v>
      </c>
      <c r="T2034" t="str">
        <f t="shared" si="253"/>
        <v>hardware</v>
      </c>
      <c r="U2034" t="str">
        <f t="shared" si="254"/>
        <v>November</v>
      </c>
      <c r="V2034" t="str">
        <f t="shared" si="255"/>
        <v>2016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250"/>
        <v>41725.082384259258</v>
      </c>
      <c r="L2035" s="13">
        <f t="shared" si="251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248"/>
        <v>1.7867599999999999</v>
      </c>
      <c r="R2035">
        <f t="shared" si="249"/>
        <v>282.71518987341773</v>
      </c>
      <c r="S2035" t="str">
        <f t="shared" si="252"/>
        <v>technology</v>
      </c>
      <c r="T2035" t="str">
        <f t="shared" si="253"/>
        <v>hardware</v>
      </c>
      <c r="U2035" t="str">
        <f t="shared" si="254"/>
        <v>March</v>
      </c>
      <c r="V2035" t="str">
        <f t="shared" si="255"/>
        <v>2014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250"/>
        <v>42076.130011574074</v>
      </c>
      <c r="L2036" s="13">
        <f t="shared" si="251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248"/>
        <v>3.868199871794872</v>
      </c>
      <c r="R2036">
        <f t="shared" si="249"/>
        <v>593.93620078740162</v>
      </c>
      <c r="S2036" t="str">
        <f t="shared" si="252"/>
        <v>technology</v>
      </c>
      <c r="T2036" t="str">
        <f t="shared" si="253"/>
        <v>hardware</v>
      </c>
      <c r="U2036" t="str">
        <f t="shared" si="254"/>
        <v>March</v>
      </c>
      <c r="V2036" t="str">
        <f t="shared" si="255"/>
        <v>2015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250"/>
        <v>42311.625081018516</v>
      </c>
      <c r="L2037" s="13">
        <f t="shared" si="251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248"/>
        <v>2.1103642500000004</v>
      </c>
      <c r="R2037">
        <f t="shared" si="249"/>
        <v>262.15704968944101</v>
      </c>
      <c r="S2037" t="str">
        <f t="shared" si="252"/>
        <v>technology</v>
      </c>
      <c r="T2037" t="str">
        <f t="shared" si="253"/>
        <v>hardware</v>
      </c>
      <c r="U2037" t="str">
        <f t="shared" si="254"/>
        <v>November</v>
      </c>
      <c r="V2037" t="str">
        <f t="shared" si="255"/>
        <v>2015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250"/>
        <v>41738.864803240744</v>
      </c>
      <c r="L2038" s="13">
        <f t="shared" si="251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248"/>
        <v>1.3166833333333334</v>
      </c>
      <c r="R2038">
        <f t="shared" si="249"/>
        <v>46.580778301886795</v>
      </c>
      <c r="S2038" t="str">
        <f t="shared" si="252"/>
        <v>technology</v>
      </c>
      <c r="T2038" t="str">
        <f t="shared" si="253"/>
        <v>hardware</v>
      </c>
      <c r="U2038" t="str">
        <f t="shared" si="254"/>
        <v>April</v>
      </c>
      <c r="V2038" t="str">
        <f t="shared" si="255"/>
        <v>2014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250"/>
        <v>41578.210104166668</v>
      </c>
      <c r="L2039" s="13">
        <f t="shared" si="251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248"/>
        <v>3.0047639999999998</v>
      </c>
      <c r="R2039">
        <f t="shared" si="249"/>
        <v>70.041118881118877</v>
      </c>
      <c r="S2039" t="str">
        <f t="shared" si="252"/>
        <v>technology</v>
      </c>
      <c r="T2039" t="str">
        <f t="shared" si="253"/>
        <v>hardware</v>
      </c>
      <c r="U2039" t="str">
        <f t="shared" si="254"/>
        <v>October</v>
      </c>
      <c r="V2039" t="str">
        <f t="shared" si="255"/>
        <v>2013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250"/>
        <v>41424.27107638889</v>
      </c>
      <c r="L2040" s="13">
        <f t="shared" si="251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248"/>
        <v>4.2051249999999998</v>
      </c>
      <c r="R2040">
        <f t="shared" si="249"/>
        <v>164.90686274509804</v>
      </c>
      <c r="S2040" t="str">
        <f t="shared" si="252"/>
        <v>technology</v>
      </c>
      <c r="T2040" t="str">
        <f t="shared" si="253"/>
        <v>hardware</v>
      </c>
      <c r="U2040" t="str">
        <f t="shared" si="254"/>
        <v>May</v>
      </c>
      <c r="V2040" t="str">
        <f t="shared" si="255"/>
        <v>2013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250"/>
        <v>42675.438946759255</v>
      </c>
      <c r="L2041" s="13">
        <f t="shared" si="251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248"/>
        <v>1.362168</v>
      </c>
      <c r="R2041">
        <f t="shared" si="249"/>
        <v>449.26385224274406</v>
      </c>
      <c r="S2041" t="str">
        <f t="shared" si="252"/>
        <v>technology</v>
      </c>
      <c r="T2041" t="str">
        <f t="shared" si="253"/>
        <v>hardware</v>
      </c>
      <c r="U2041" t="str">
        <f t="shared" si="254"/>
        <v>November</v>
      </c>
      <c r="V2041" t="str">
        <f t="shared" si="255"/>
        <v>2016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250"/>
        <v>41578.927118055559</v>
      </c>
      <c r="L2042" s="13">
        <f t="shared" si="251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248"/>
        <v>2.4817133333333334</v>
      </c>
      <c r="R2042">
        <f t="shared" si="249"/>
        <v>27.472841328413285</v>
      </c>
      <c r="S2042" t="str">
        <f t="shared" si="252"/>
        <v>technology</v>
      </c>
      <c r="T2042" t="str">
        <f t="shared" si="253"/>
        <v>hardware</v>
      </c>
      <c r="U2042" t="str">
        <f t="shared" si="254"/>
        <v>October</v>
      </c>
      <c r="V2042" t="str">
        <f t="shared" si="255"/>
        <v>2013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250"/>
        <v>42654.525775462964</v>
      </c>
      <c r="L2043" s="13">
        <f t="shared" si="251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248"/>
        <v>1.8186315789473684</v>
      </c>
      <c r="R2043">
        <f t="shared" si="249"/>
        <v>143.97499999999999</v>
      </c>
      <c r="S2043" t="str">
        <f t="shared" si="252"/>
        <v>technology</v>
      </c>
      <c r="T2043" t="str">
        <f t="shared" si="253"/>
        <v>hardware</v>
      </c>
      <c r="U2043" t="str">
        <f t="shared" si="254"/>
        <v>October</v>
      </c>
      <c r="V2043" t="str">
        <f t="shared" si="255"/>
        <v>2016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250"/>
        <v>42331.708032407405</v>
      </c>
      <c r="L2044" s="13">
        <f t="shared" si="251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248"/>
        <v>1.2353000000000001</v>
      </c>
      <c r="R2044">
        <f t="shared" si="249"/>
        <v>88.23571428571428</v>
      </c>
      <c r="S2044" t="str">
        <f t="shared" si="252"/>
        <v>technology</v>
      </c>
      <c r="T2044" t="str">
        <f t="shared" si="253"/>
        <v>hardware</v>
      </c>
      <c r="U2044" t="str">
        <f t="shared" si="254"/>
        <v>November</v>
      </c>
      <c r="V2044" t="str">
        <f t="shared" si="255"/>
        <v>2016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250"/>
        <v>42661.176817129628</v>
      </c>
      <c r="L2045" s="13">
        <f t="shared" si="251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248"/>
        <v>5.0620938628158845</v>
      </c>
      <c r="R2045">
        <f t="shared" si="249"/>
        <v>36.326424870466319</v>
      </c>
      <c r="S2045" t="str">
        <f t="shared" si="252"/>
        <v>technology</v>
      </c>
      <c r="T2045" t="str">
        <f t="shared" si="253"/>
        <v>hardware</v>
      </c>
      <c r="U2045" t="str">
        <f t="shared" si="254"/>
        <v>October</v>
      </c>
      <c r="V2045" t="str">
        <f t="shared" si="255"/>
        <v>2016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250"/>
        <v>42138.684189814812</v>
      </c>
      <c r="L2046" s="13">
        <f t="shared" si="251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248"/>
        <v>1.0821333333333334</v>
      </c>
      <c r="R2046">
        <f t="shared" si="249"/>
        <v>90.177777777777777</v>
      </c>
      <c r="S2046" t="str">
        <f t="shared" si="252"/>
        <v>technology</v>
      </c>
      <c r="T2046" t="str">
        <f t="shared" si="253"/>
        <v>hardware</v>
      </c>
      <c r="U2046" t="str">
        <f t="shared" si="254"/>
        <v>May</v>
      </c>
      <c r="V2046" t="str">
        <f t="shared" si="255"/>
        <v>2015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250"/>
        <v>41069.088506944441</v>
      </c>
      <c r="L2047" s="13">
        <f t="shared" si="251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248"/>
        <v>8.1918387755102042</v>
      </c>
      <c r="R2047">
        <f t="shared" si="249"/>
        <v>152.62361216730039</v>
      </c>
      <c r="S2047" t="str">
        <f t="shared" si="252"/>
        <v>technology</v>
      </c>
      <c r="T2047" t="str">
        <f t="shared" si="253"/>
        <v>hardware</v>
      </c>
      <c r="U2047" t="str">
        <f t="shared" si="254"/>
        <v>June</v>
      </c>
      <c r="V2047" t="str">
        <f t="shared" si="255"/>
        <v>2012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250"/>
        <v>41387.171805555554</v>
      </c>
      <c r="L2048" s="13">
        <f t="shared" si="251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248"/>
        <v>1.2110000000000001</v>
      </c>
      <c r="R2048">
        <f t="shared" si="249"/>
        <v>55.806451612903224</v>
      </c>
      <c r="S2048" t="str">
        <f t="shared" si="252"/>
        <v>technology</v>
      </c>
      <c r="T2048" t="str">
        <f t="shared" si="253"/>
        <v>hardware</v>
      </c>
      <c r="U2048" t="str">
        <f t="shared" si="254"/>
        <v>April</v>
      </c>
      <c r="V2048" t="str">
        <f t="shared" si="255"/>
        <v>2013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250"/>
        <v>42081.903587962966</v>
      </c>
      <c r="L2049" s="13">
        <f t="shared" si="251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248"/>
        <v>1.0299897959183673</v>
      </c>
      <c r="R2049">
        <f t="shared" si="249"/>
        <v>227.85327313769753</v>
      </c>
      <c r="S2049" t="str">
        <f t="shared" si="252"/>
        <v>technology</v>
      </c>
      <c r="T2049" t="str">
        <f t="shared" si="253"/>
        <v>hardware</v>
      </c>
      <c r="U2049" t="str">
        <f t="shared" si="254"/>
        <v>March</v>
      </c>
      <c r="V2049" t="str">
        <f t="shared" si="255"/>
        <v>2015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250"/>
        <v>41387.651516203703</v>
      </c>
      <c r="L2050" s="13">
        <f t="shared" si="251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256">E2050/D2050</f>
        <v>1.4833229411764706</v>
      </c>
      <c r="R2050">
        <f t="shared" ref="R2050:R2113" si="257">E2050/N2050</f>
        <v>91.82989803350327</v>
      </c>
      <c r="S2050" t="str">
        <f t="shared" si="252"/>
        <v>technology</v>
      </c>
      <c r="T2050" t="str">
        <f t="shared" si="253"/>
        <v>hardware</v>
      </c>
      <c r="U2050" t="str">
        <f t="shared" si="254"/>
        <v>April</v>
      </c>
      <c r="V2050" t="str">
        <f t="shared" si="255"/>
        <v>2013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258">(((J2051/60)/60)/24)+DATE(1970,1,1)</f>
        <v>41575.527349537035</v>
      </c>
      <c r="L2051" s="13">
        <f t="shared" ref="L2051:L2114" si="25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256"/>
        <v>1.2019070000000001</v>
      </c>
      <c r="R2051">
        <f t="shared" si="257"/>
        <v>80.991037735849048</v>
      </c>
      <c r="S2051" t="str">
        <f t="shared" ref="S2051:S2114" si="260">LEFT(P2051,FIND("/",P2051)-1)</f>
        <v>technology</v>
      </c>
      <c r="T2051" t="str">
        <f t="shared" ref="T2051:T2114" si="261">RIGHT(P2051,LEN(P2051)-FIND("/",P2051))</f>
        <v>hardware</v>
      </c>
      <c r="U2051" t="str">
        <f t="shared" ref="U2051:U2114" si="262">TEXT(K2051,"mmmm")</f>
        <v>October</v>
      </c>
      <c r="V2051" t="str">
        <f t="shared" ref="V2051:V2114" si="263">TEXT(L2051,"YYYY")</f>
        <v>2013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258"/>
        <v>42115.071504629625</v>
      </c>
      <c r="L2052" s="13">
        <f t="shared" si="25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256"/>
        <v>4.7327000000000004</v>
      </c>
      <c r="R2052">
        <f t="shared" si="257"/>
        <v>278.39411764705881</v>
      </c>
      <c r="S2052" t="str">
        <f t="shared" si="260"/>
        <v>technology</v>
      </c>
      <c r="T2052" t="str">
        <f t="shared" si="261"/>
        <v>hardware</v>
      </c>
      <c r="U2052" t="str">
        <f t="shared" si="262"/>
        <v>April</v>
      </c>
      <c r="V2052" t="str">
        <f t="shared" si="263"/>
        <v>2015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258"/>
        <v>41604.022418981483</v>
      </c>
      <c r="L2053" s="13">
        <f t="shared" si="25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256"/>
        <v>1.303625</v>
      </c>
      <c r="R2053">
        <f t="shared" si="257"/>
        <v>43.095041322314053</v>
      </c>
      <c r="S2053" t="str">
        <f t="shared" si="260"/>
        <v>technology</v>
      </c>
      <c r="T2053" t="str">
        <f t="shared" si="261"/>
        <v>hardware</v>
      </c>
      <c r="U2053" t="str">
        <f t="shared" si="262"/>
        <v>November</v>
      </c>
      <c r="V2053" t="str">
        <f t="shared" si="263"/>
        <v>2013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258"/>
        <v>42375.08394675926</v>
      </c>
      <c r="L2054" s="13">
        <f t="shared" si="25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256"/>
        <v>3.5304799999999998</v>
      </c>
      <c r="R2054">
        <f t="shared" si="257"/>
        <v>326.29205175600737</v>
      </c>
      <c r="S2054" t="str">
        <f t="shared" si="260"/>
        <v>technology</v>
      </c>
      <c r="T2054" t="str">
        <f t="shared" si="261"/>
        <v>hardware</v>
      </c>
      <c r="U2054" t="str">
        <f t="shared" si="262"/>
        <v>January</v>
      </c>
      <c r="V2054" t="str">
        <f t="shared" si="263"/>
        <v>2016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258"/>
        <v>42303.617488425924</v>
      </c>
      <c r="L2055" s="13">
        <f t="shared" si="25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256"/>
        <v>1.0102</v>
      </c>
      <c r="R2055">
        <f t="shared" si="257"/>
        <v>41.743801652892564</v>
      </c>
      <c r="S2055" t="str">
        <f t="shared" si="260"/>
        <v>technology</v>
      </c>
      <c r="T2055" t="str">
        <f t="shared" si="261"/>
        <v>hardware</v>
      </c>
      <c r="U2055" t="str">
        <f t="shared" si="262"/>
        <v>October</v>
      </c>
      <c r="V2055" t="str">
        <f t="shared" si="263"/>
        <v>2015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258"/>
        <v>41731.520949074074</v>
      </c>
      <c r="L2056" s="13">
        <f t="shared" si="25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256"/>
        <v>1.1359142857142857</v>
      </c>
      <c r="R2056">
        <f t="shared" si="257"/>
        <v>64.020933977455712</v>
      </c>
      <c r="S2056" t="str">
        <f t="shared" si="260"/>
        <v>technology</v>
      </c>
      <c r="T2056" t="str">
        <f t="shared" si="261"/>
        <v>hardware</v>
      </c>
      <c r="U2056" t="str">
        <f t="shared" si="262"/>
        <v>April</v>
      </c>
      <c r="V2056" t="str">
        <f t="shared" si="263"/>
        <v>2014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258"/>
        <v>41946.674108796295</v>
      </c>
      <c r="L2057" s="13">
        <f t="shared" si="25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256"/>
        <v>1.6741666666666666</v>
      </c>
      <c r="R2057">
        <f t="shared" si="257"/>
        <v>99.455445544554451</v>
      </c>
      <c r="S2057" t="str">
        <f t="shared" si="260"/>
        <v>technology</v>
      </c>
      <c r="T2057" t="str">
        <f t="shared" si="261"/>
        <v>hardware</v>
      </c>
      <c r="U2057" t="str">
        <f t="shared" si="262"/>
        <v>November</v>
      </c>
      <c r="V2057" t="str">
        <f t="shared" si="263"/>
        <v>2014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258"/>
        <v>41351.76090277778</v>
      </c>
      <c r="L2058" s="13">
        <f t="shared" si="25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256"/>
        <v>1.5345200000000001</v>
      </c>
      <c r="R2058">
        <f t="shared" si="257"/>
        <v>138.49458483754512</v>
      </c>
      <c r="S2058" t="str">
        <f t="shared" si="260"/>
        <v>technology</v>
      </c>
      <c r="T2058" t="str">
        <f t="shared" si="261"/>
        <v>hardware</v>
      </c>
      <c r="U2058" t="str">
        <f t="shared" si="262"/>
        <v>March</v>
      </c>
      <c r="V2058" t="str">
        <f t="shared" si="263"/>
        <v>2013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258"/>
        <v>42396.494583333333</v>
      </c>
      <c r="L2059" s="13">
        <f t="shared" si="25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256"/>
        <v>2.022322</v>
      </c>
      <c r="R2059">
        <f t="shared" si="257"/>
        <v>45.547792792792798</v>
      </c>
      <c r="S2059" t="str">
        <f t="shared" si="260"/>
        <v>technology</v>
      </c>
      <c r="T2059" t="str">
        <f t="shared" si="261"/>
        <v>hardware</v>
      </c>
      <c r="U2059" t="str">
        <f t="shared" si="262"/>
        <v>January</v>
      </c>
      <c r="V2059" t="str">
        <f t="shared" si="263"/>
        <v>2016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258"/>
        <v>42026.370717592596</v>
      </c>
      <c r="L2060" s="13">
        <f t="shared" si="25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256"/>
        <v>1.6828125</v>
      </c>
      <c r="R2060">
        <f t="shared" si="257"/>
        <v>10.507317073170732</v>
      </c>
      <c r="S2060" t="str">
        <f t="shared" si="260"/>
        <v>technology</v>
      </c>
      <c r="T2060" t="str">
        <f t="shared" si="261"/>
        <v>hardware</v>
      </c>
      <c r="U2060" t="str">
        <f t="shared" si="262"/>
        <v>January</v>
      </c>
      <c r="V2060" t="str">
        <f t="shared" si="263"/>
        <v>2015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258"/>
        <v>42361.602476851855</v>
      </c>
      <c r="L2061" s="13">
        <f t="shared" si="25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256"/>
        <v>1.4345666666666668</v>
      </c>
      <c r="R2061">
        <f t="shared" si="257"/>
        <v>114.76533333333333</v>
      </c>
      <c r="S2061" t="str">
        <f t="shared" si="260"/>
        <v>technology</v>
      </c>
      <c r="T2061" t="str">
        <f t="shared" si="261"/>
        <v>hardware</v>
      </c>
      <c r="U2061" t="str">
        <f t="shared" si="262"/>
        <v>December</v>
      </c>
      <c r="V2061" t="str">
        <f t="shared" si="263"/>
        <v>2016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258"/>
        <v>41783.642939814818</v>
      </c>
      <c r="L2062" s="13">
        <f t="shared" si="25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256"/>
        <v>1.964</v>
      </c>
      <c r="R2062">
        <f t="shared" si="257"/>
        <v>35.997067448680355</v>
      </c>
      <c r="S2062" t="str">
        <f t="shared" si="260"/>
        <v>technology</v>
      </c>
      <c r="T2062" t="str">
        <f t="shared" si="261"/>
        <v>hardware</v>
      </c>
      <c r="U2062" t="str">
        <f t="shared" si="262"/>
        <v>May</v>
      </c>
      <c r="V2062" t="str">
        <f t="shared" si="263"/>
        <v>2014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258"/>
        <v>42705.764513888891</v>
      </c>
      <c r="L2063" s="13">
        <f t="shared" si="25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256"/>
        <v>1.0791999999999999</v>
      </c>
      <c r="R2063">
        <f t="shared" si="257"/>
        <v>154.17142857142858</v>
      </c>
      <c r="S2063" t="str">
        <f t="shared" si="260"/>
        <v>technology</v>
      </c>
      <c r="T2063" t="str">
        <f t="shared" si="261"/>
        <v>hardware</v>
      </c>
      <c r="U2063" t="str">
        <f t="shared" si="262"/>
        <v>December</v>
      </c>
      <c r="V2063" t="str">
        <f t="shared" si="263"/>
        <v>2016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258"/>
        <v>42423.3830787037</v>
      </c>
      <c r="L2064" s="13">
        <f t="shared" si="25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256"/>
        <v>1.14977</v>
      </c>
      <c r="R2064">
        <f t="shared" si="257"/>
        <v>566.38916256157631</v>
      </c>
      <c r="S2064" t="str">
        <f t="shared" si="260"/>
        <v>technology</v>
      </c>
      <c r="T2064" t="str">
        <f t="shared" si="261"/>
        <v>hardware</v>
      </c>
      <c r="U2064" t="str">
        <f t="shared" si="262"/>
        <v>February</v>
      </c>
      <c r="V2064" t="str">
        <f t="shared" si="263"/>
        <v>2016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258"/>
        <v>42472.73265046296</v>
      </c>
      <c r="L2065" s="13">
        <f t="shared" si="25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256"/>
        <v>1.4804999999999999</v>
      </c>
      <c r="R2065">
        <f t="shared" si="257"/>
        <v>120.85714285714286</v>
      </c>
      <c r="S2065" t="str">
        <f t="shared" si="260"/>
        <v>technology</v>
      </c>
      <c r="T2065" t="str">
        <f t="shared" si="261"/>
        <v>hardware</v>
      </c>
      <c r="U2065" t="str">
        <f t="shared" si="262"/>
        <v>April</v>
      </c>
      <c r="V2065" t="str">
        <f t="shared" si="263"/>
        <v>2016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258"/>
        <v>41389.364849537036</v>
      </c>
      <c r="L2066" s="13">
        <f t="shared" si="259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256"/>
        <v>1.9116676082790633</v>
      </c>
      <c r="R2066">
        <f t="shared" si="257"/>
        <v>86.163845492085343</v>
      </c>
      <c r="S2066" t="str">
        <f t="shared" si="260"/>
        <v>technology</v>
      </c>
      <c r="T2066" t="str">
        <f t="shared" si="261"/>
        <v>hardware</v>
      </c>
      <c r="U2066" t="str">
        <f t="shared" si="262"/>
        <v>April</v>
      </c>
      <c r="V2066" t="str">
        <f t="shared" si="263"/>
        <v>2013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258"/>
        <v>41603.333668981482</v>
      </c>
      <c r="L2067" s="13">
        <f t="shared" si="25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256"/>
        <v>1.99215125</v>
      </c>
      <c r="R2067">
        <f t="shared" si="257"/>
        <v>51.212114395886893</v>
      </c>
      <c r="S2067" t="str">
        <f t="shared" si="260"/>
        <v>technology</v>
      </c>
      <c r="T2067" t="str">
        <f t="shared" si="261"/>
        <v>hardware</v>
      </c>
      <c r="U2067" t="str">
        <f t="shared" si="262"/>
        <v>November</v>
      </c>
      <c r="V2067" t="str">
        <f t="shared" si="263"/>
        <v>2013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258"/>
        <v>41844.771793981483</v>
      </c>
      <c r="L2068" s="13">
        <f t="shared" si="25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256"/>
        <v>2.1859999999999999</v>
      </c>
      <c r="R2068">
        <f t="shared" si="257"/>
        <v>67.261538461538464</v>
      </c>
      <c r="S2068" t="str">
        <f t="shared" si="260"/>
        <v>technology</v>
      </c>
      <c r="T2068" t="str">
        <f t="shared" si="261"/>
        <v>hardware</v>
      </c>
      <c r="U2068" t="str">
        <f t="shared" si="262"/>
        <v>July</v>
      </c>
      <c r="V2068" t="str">
        <f t="shared" si="263"/>
        <v>2014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258"/>
        <v>42115.853888888887</v>
      </c>
      <c r="L2069" s="13">
        <f t="shared" si="25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256"/>
        <v>1.2686868686868686</v>
      </c>
      <c r="R2069">
        <f t="shared" si="257"/>
        <v>62.8</v>
      </c>
      <c r="S2069" t="str">
        <f t="shared" si="260"/>
        <v>technology</v>
      </c>
      <c r="T2069" t="str">
        <f t="shared" si="261"/>
        <v>hardware</v>
      </c>
      <c r="U2069" t="str">
        <f t="shared" si="262"/>
        <v>April</v>
      </c>
      <c r="V2069" t="str">
        <f t="shared" si="263"/>
        <v>2015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258"/>
        <v>42633.841608796298</v>
      </c>
      <c r="L2070" s="13">
        <f t="shared" si="25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256"/>
        <v>1.0522388</v>
      </c>
      <c r="R2070">
        <f t="shared" si="257"/>
        <v>346.13118421052633</v>
      </c>
      <c r="S2070" t="str">
        <f t="shared" si="260"/>
        <v>technology</v>
      </c>
      <c r="T2070" t="str">
        <f t="shared" si="261"/>
        <v>hardware</v>
      </c>
      <c r="U2070" t="str">
        <f t="shared" si="262"/>
        <v>September</v>
      </c>
      <c r="V2070" t="str">
        <f t="shared" si="263"/>
        <v>2016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258"/>
        <v>42340.972118055557</v>
      </c>
      <c r="L2071" s="13">
        <f t="shared" si="25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256"/>
        <v>1.2840666000000001</v>
      </c>
      <c r="R2071">
        <f t="shared" si="257"/>
        <v>244.11912547528519</v>
      </c>
      <c r="S2071" t="str">
        <f t="shared" si="260"/>
        <v>technology</v>
      </c>
      <c r="T2071" t="str">
        <f t="shared" si="261"/>
        <v>hardware</v>
      </c>
      <c r="U2071" t="str">
        <f t="shared" si="262"/>
        <v>December</v>
      </c>
      <c r="V2071" t="str">
        <f t="shared" si="263"/>
        <v>2016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258"/>
        <v>42519.6565162037</v>
      </c>
      <c r="L2072" s="13">
        <f t="shared" si="25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256"/>
        <v>3.1732719999999999</v>
      </c>
      <c r="R2072">
        <f t="shared" si="257"/>
        <v>259.25424836601309</v>
      </c>
      <c r="S2072" t="str">
        <f t="shared" si="260"/>
        <v>technology</v>
      </c>
      <c r="T2072" t="str">
        <f t="shared" si="261"/>
        <v>hardware</v>
      </c>
      <c r="U2072" t="str">
        <f t="shared" si="262"/>
        <v>May</v>
      </c>
      <c r="V2072" t="str">
        <f t="shared" si="263"/>
        <v>2016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258"/>
        <v>42600.278749999998</v>
      </c>
      <c r="L2073" s="13">
        <f t="shared" si="25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256"/>
        <v>2.8073000000000001</v>
      </c>
      <c r="R2073">
        <f t="shared" si="257"/>
        <v>201.96402877697841</v>
      </c>
      <c r="S2073" t="str">
        <f t="shared" si="260"/>
        <v>technology</v>
      </c>
      <c r="T2073" t="str">
        <f t="shared" si="261"/>
        <v>hardware</v>
      </c>
      <c r="U2073" t="str">
        <f t="shared" si="262"/>
        <v>August</v>
      </c>
      <c r="V2073" t="str">
        <f t="shared" si="263"/>
        <v>2016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258"/>
        <v>42467.581388888888</v>
      </c>
      <c r="L2074" s="13">
        <f t="shared" si="25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256"/>
        <v>1.1073146853146854</v>
      </c>
      <c r="R2074">
        <f t="shared" si="257"/>
        <v>226.20857142857142</v>
      </c>
      <c r="S2074" t="str">
        <f t="shared" si="260"/>
        <v>technology</v>
      </c>
      <c r="T2074" t="str">
        <f t="shared" si="261"/>
        <v>hardware</v>
      </c>
      <c r="U2074" t="str">
        <f t="shared" si="262"/>
        <v>April</v>
      </c>
      <c r="V2074" t="str">
        <f t="shared" si="263"/>
        <v>2016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258"/>
        <v>42087.668032407411</v>
      </c>
      <c r="L2075" s="13">
        <f t="shared" si="25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256"/>
        <v>1.5260429999999998</v>
      </c>
      <c r="R2075">
        <f t="shared" si="257"/>
        <v>324.69</v>
      </c>
      <c r="S2075" t="str">
        <f t="shared" si="260"/>
        <v>technology</v>
      </c>
      <c r="T2075" t="str">
        <f t="shared" si="261"/>
        <v>hardware</v>
      </c>
      <c r="U2075" t="str">
        <f t="shared" si="262"/>
        <v>March</v>
      </c>
      <c r="V2075" t="str">
        <f t="shared" si="263"/>
        <v>2015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258"/>
        <v>42466.826180555552</v>
      </c>
      <c r="L2076" s="13">
        <f t="shared" si="25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256"/>
        <v>1.0249999999999999</v>
      </c>
      <c r="R2076">
        <f t="shared" si="257"/>
        <v>205</v>
      </c>
      <c r="S2076" t="str">
        <f t="shared" si="260"/>
        <v>technology</v>
      </c>
      <c r="T2076" t="str">
        <f t="shared" si="261"/>
        <v>hardware</v>
      </c>
      <c r="U2076" t="str">
        <f t="shared" si="262"/>
        <v>April</v>
      </c>
      <c r="V2076" t="str">
        <f t="shared" si="263"/>
        <v>2016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258"/>
        <v>41450.681574074071</v>
      </c>
      <c r="L2077" s="13">
        <f t="shared" si="25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256"/>
        <v>16.783738373837384</v>
      </c>
      <c r="R2077">
        <f t="shared" si="257"/>
        <v>20.465926829268295</v>
      </c>
      <c r="S2077" t="str">
        <f t="shared" si="260"/>
        <v>technology</v>
      </c>
      <c r="T2077" t="str">
        <f t="shared" si="261"/>
        <v>hardware</v>
      </c>
      <c r="U2077" t="str">
        <f t="shared" si="262"/>
        <v>June</v>
      </c>
      <c r="V2077" t="str">
        <f t="shared" si="263"/>
        <v>2013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258"/>
        <v>41803.880659722221</v>
      </c>
      <c r="L2078" s="13">
        <f t="shared" si="25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256"/>
        <v>5.4334915642458101</v>
      </c>
      <c r="R2078">
        <f t="shared" si="257"/>
        <v>116.35303146309367</v>
      </c>
      <c r="S2078" t="str">
        <f t="shared" si="260"/>
        <v>technology</v>
      </c>
      <c r="T2078" t="str">
        <f t="shared" si="261"/>
        <v>hardware</v>
      </c>
      <c r="U2078" t="str">
        <f t="shared" si="262"/>
        <v>June</v>
      </c>
      <c r="V2078" t="str">
        <f t="shared" si="263"/>
        <v>2014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258"/>
        <v>42103.042546296296</v>
      </c>
      <c r="L2079" s="13">
        <f t="shared" si="259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256"/>
        <v>1.1550800000000001</v>
      </c>
      <c r="R2079">
        <f t="shared" si="257"/>
        <v>307.20212765957444</v>
      </c>
      <c r="S2079" t="str">
        <f t="shared" si="260"/>
        <v>technology</v>
      </c>
      <c r="T2079" t="str">
        <f t="shared" si="261"/>
        <v>hardware</v>
      </c>
      <c r="U2079" t="str">
        <f t="shared" si="262"/>
        <v>April</v>
      </c>
      <c r="V2079" t="str">
        <f t="shared" si="263"/>
        <v>2015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258"/>
        <v>42692.771493055552</v>
      </c>
      <c r="L2080" s="13">
        <f t="shared" si="25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256"/>
        <v>1.3120499999999999</v>
      </c>
      <c r="R2080">
        <f t="shared" si="257"/>
        <v>546.6875</v>
      </c>
      <c r="S2080" t="str">
        <f t="shared" si="260"/>
        <v>technology</v>
      </c>
      <c r="T2080" t="str">
        <f t="shared" si="261"/>
        <v>hardware</v>
      </c>
      <c r="U2080" t="str">
        <f t="shared" si="262"/>
        <v>November</v>
      </c>
      <c r="V2080" t="str">
        <f t="shared" si="263"/>
        <v>2016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258"/>
        <v>42150.71056712963</v>
      </c>
      <c r="L2081" s="13">
        <f t="shared" si="25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256"/>
        <v>2.8816999999999999</v>
      </c>
      <c r="R2081">
        <f t="shared" si="257"/>
        <v>47.474464579901152</v>
      </c>
      <c r="S2081" t="str">
        <f t="shared" si="260"/>
        <v>technology</v>
      </c>
      <c r="T2081" t="str">
        <f t="shared" si="261"/>
        <v>hardware</v>
      </c>
      <c r="U2081" t="str">
        <f t="shared" si="262"/>
        <v>May</v>
      </c>
      <c r="V2081" t="str">
        <f t="shared" si="263"/>
        <v>2015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258"/>
        <v>42289.957175925927</v>
      </c>
      <c r="L2082" s="13">
        <f t="shared" si="25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256"/>
        <v>5.0780000000000003</v>
      </c>
      <c r="R2082">
        <f t="shared" si="257"/>
        <v>101.56</v>
      </c>
      <c r="S2082" t="str">
        <f t="shared" si="260"/>
        <v>technology</v>
      </c>
      <c r="T2082" t="str">
        <f t="shared" si="261"/>
        <v>hardware</v>
      </c>
      <c r="U2082" t="str">
        <f t="shared" si="262"/>
        <v>October</v>
      </c>
      <c r="V2082" t="str">
        <f t="shared" si="263"/>
        <v>2015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258"/>
        <v>41004.156886574077</v>
      </c>
      <c r="L2083" s="13">
        <f t="shared" si="25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256"/>
        <v>1.1457142857142857</v>
      </c>
      <c r="R2083">
        <f t="shared" si="257"/>
        <v>72.909090909090907</v>
      </c>
      <c r="S2083" t="str">
        <f t="shared" si="260"/>
        <v>music</v>
      </c>
      <c r="T2083" t="str">
        <f t="shared" si="261"/>
        <v>indie rock</v>
      </c>
      <c r="U2083" t="str">
        <f t="shared" si="262"/>
        <v>April</v>
      </c>
      <c r="V2083" t="str">
        <f t="shared" si="263"/>
        <v>2012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258"/>
        <v>40811.120324074072</v>
      </c>
      <c r="L2084" s="13">
        <f t="shared" si="25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256"/>
        <v>1.1073333333333333</v>
      </c>
      <c r="R2084">
        <f t="shared" si="257"/>
        <v>43.710526315789473</v>
      </c>
      <c r="S2084" t="str">
        <f t="shared" si="260"/>
        <v>music</v>
      </c>
      <c r="T2084" t="str">
        <f t="shared" si="261"/>
        <v>indie rock</v>
      </c>
      <c r="U2084" t="str">
        <f t="shared" si="262"/>
        <v>September</v>
      </c>
      <c r="V2084" t="str">
        <f t="shared" si="263"/>
        <v>2011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258"/>
        <v>41034.72216435185</v>
      </c>
      <c r="L2085" s="13">
        <f t="shared" si="25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256"/>
        <v>1.1333333333333333</v>
      </c>
      <c r="R2085">
        <f t="shared" si="257"/>
        <v>34</v>
      </c>
      <c r="S2085" t="str">
        <f t="shared" si="260"/>
        <v>music</v>
      </c>
      <c r="T2085" t="str">
        <f t="shared" si="261"/>
        <v>indie rock</v>
      </c>
      <c r="U2085" t="str">
        <f t="shared" si="262"/>
        <v>May</v>
      </c>
      <c r="V2085" t="str">
        <f t="shared" si="263"/>
        <v>2012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258"/>
        <v>41731.833124999997</v>
      </c>
      <c r="L2086" s="13">
        <f t="shared" si="25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256"/>
        <v>1.0833333333333333</v>
      </c>
      <c r="R2086">
        <f t="shared" si="257"/>
        <v>70.652173913043484</v>
      </c>
      <c r="S2086" t="str">
        <f t="shared" si="260"/>
        <v>music</v>
      </c>
      <c r="T2086" t="str">
        <f t="shared" si="261"/>
        <v>indie rock</v>
      </c>
      <c r="U2086" t="str">
        <f t="shared" si="262"/>
        <v>April</v>
      </c>
      <c r="V2086" t="str">
        <f t="shared" si="263"/>
        <v>2014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258"/>
        <v>41075.835497685184</v>
      </c>
      <c r="L2087" s="13">
        <f t="shared" si="25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256"/>
        <v>1.2353333333333334</v>
      </c>
      <c r="R2087">
        <f t="shared" si="257"/>
        <v>89.301204819277103</v>
      </c>
      <c r="S2087" t="str">
        <f t="shared" si="260"/>
        <v>music</v>
      </c>
      <c r="T2087" t="str">
        <f t="shared" si="261"/>
        <v>indie rock</v>
      </c>
      <c r="U2087" t="str">
        <f t="shared" si="262"/>
        <v>June</v>
      </c>
      <c r="V2087" t="str">
        <f t="shared" si="263"/>
        <v>2012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258"/>
        <v>40860.67050925926</v>
      </c>
      <c r="L2088" s="13">
        <f t="shared" si="25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256"/>
        <v>1.0069999999999999</v>
      </c>
      <c r="R2088">
        <f t="shared" si="257"/>
        <v>115.08571428571429</v>
      </c>
      <c r="S2088" t="str">
        <f t="shared" si="260"/>
        <v>music</v>
      </c>
      <c r="T2088" t="str">
        <f t="shared" si="261"/>
        <v>indie rock</v>
      </c>
      <c r="U2088" t="str">
        <f t="shared" si="262"/>
        <v>November</v>
      </c>
      <c r="V2088" t="str">
        <f t="shared" si="263"/>
        <v>2011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258"/>
        <v>40764.204375000001</v>
      </c>
      <c r="L2089" s="13">
        <f t="shared" si="25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256"/>
        <v>1.0353333333333334</v>
      </c>
      <c r="R2089">
        <f t="shared" si="257"/>
        <v>62.12</v>
      </c>
      <c r="S2089" t="str">
        <f t="shared" si="260"/>
        <v>music</v>
      </c>
      <c r="T2089" t="str">
        <f t="shared" si="261"/>
        <v>indie rock</v>
      </c>
      <c r="U2089" t="str">
        <f t="shared" si="262"/>
        <v>August</v>
      </c>
      <c r="V2089" t="str">
        <f t="shared" si="263"/>
        <v>2011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258"/>
        <v>40395.714722222219</v>
      </c>
      <c r="L2090" s="13">
        <f t="shared" si="25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256"/>
        <v>1.1551066666666667</v>
      </c>
      <c r="R2090">
        <f t="shared" si="257"/>
        <v>46.204266666666669</v>
      </c>
      <c r="S2090" t="str">
        <f t="shared" si="260"/>
        <v>music</v>
      </c>
      <c r="T2090" t="str">
        <f t="shared" si="261"/>
        <v>indie rock</v>
      </c>
      <c r="U2090" t="str">
        <f t="shared" si="262"/>
        <v>August</v>
      </c>
      <c r="V2090" t="str">
        <f t="shared" si="263"/>
        <v>2010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258"/>
        <v>41453.076319444444</v>
      </c>
      <c r="L2091" s="13">
        <f t="shared" si="25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256"/>
        <v>1.2040040000000001</v>
      </c>
      <c r="R2091">
        <f t="shared" si="257"/>
        <v>48.54854838709678</v>
      </c>
      <c r="S2091" t="str">
        <f t="shared" si="260"/>
        <v>music</v>
      </c>
      <c r="T2091" t="str">
        <f t="shared" si="261"/>
        <v>indie rock</v>
      </c>
      <c r="U2091" t="str">
        <f t="shared" si="262"/>
        <v>June</v>
      </c>
      <c r="V2091" t="str">
        <f t="shared" si="263"/>
        <v>2013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258"/>
        <v>41299.381423611114</v>
      </c>
      <c r="L2092" s="13">
        <f t="shared" si="25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256"/>
        <v>1.1504037499999999</v>
      </c>
      <c r="R2092">
        <f t="shared" si="257"/>
        <v>57.520187499999999</v>
      </c>
      <c r="S2092" t="str">
        <f t="shared" si="260"/>
        <v>music</v>
      </c>
      <c r="T2092" t="str">
        <f t="shared" si="261"/>
        <v>indie rock</v>
      </c>
      <c r="U2092" t="str">
        <f t="shared" si="262"/>
        <v>January</v>
      </c>
      <c r="V2092" t="str">
        <f t="shared" si="263"/>
        <v>2013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258"/>
        <v>40555.322662037033</v>
      </c>
      <c r="L2093" s="13">
        <f t="shared" si="25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256"/>
        <v>1.2046777777777777</v>
      </c>
      <c r="R2093">
        <f t="shared" si="257"/>
        <v>88.147154471544724</v>
      </c>
      <c r="S2093" t="str">
        <f t="shared" si="260"/>
        <v>music</v>
      </c>
      <c r="T2093" t="str">
        <f t="shared" si="261"/>
        <v>indie rock</v>
      </c>
      <c r="U2093" t="str">
        <f t="shared" si="262"/>
        <v>January</v>
      </c>
      <c r="V2093" t="str">
        <f t="shared" si="263"/>
        <v>2011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258"/>
        <v>40763.707546296297</v>
      </c>
      <c r="L2094" s="13">
        <f t="shared" si="25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256"/>
        <v>1.0128333333333333</v>
      </c>
      <c r="R2094">
        <f t="shared" si="257"/>
        <v>110.49090909090908</v>
      </c>
      <c r="S2094" t="str">
        <f t="shared" si="260"/>
        <v>music</v>
      </c>
      <c r="T2094" t="str">
        <f t="shared" si="261"/>
        <v>indie rock</v>
      </c>
      <c r="U2094" t="str">
        <f t="shared" si="262"/>
        <v>August</v>
      </c>
      <c r="V2094" t="str">
        <f t="shared" si="263"/>
        <v>2011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258"/>
        <v>41205.854537037041</v>
      </c>
      <c r="L2095" s="13">
        <f t="shared" si="25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256"/>
        <v>1.0246666666666666</v>
      </c>
      <c r="R2095">
        <f t="shared" si="257"/>
        <v>66.826086956521735</v>
      </c>
      <c r="S2095" t="str">
        <f t="shared" si="260"/>
        <v>music</v>
      </c>
      <c r="T2095" t="str">
        <f t="shared" si="261"/>
        <v>indie rock</v>
      </c>
      <c r="U2095" t="str">
        <f t="shared" si="262"/>
        <v>October</v>
      </c>
      <c r="V2095" t="str">
        <f t="shared" si="263"/>
        <v>2012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258"/>
        <v>40939.02002314815</v>
      </c>
      <c r="L2096" s="13">
        <f t="shared" si="259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256"/>
        <v>1.2054285714285715</v>
      </c>
      <c r="R2096">
        <f t="shared" si="257"/>
        <v>58.597222222222221</v>
      </c>
      <c r="S2096" t="str">
        <f t="shared" si="260"/>
        <v>music</v>
      </c>
      <c r="T2096" t="str">
        <f t="shared" si="261"/>
        <v>indie rock</v>
      </c>
      <c r="U2096" t="str">
        <f t="shared" si="262"/>
        <v>January</v>
      </c>
      <c r="V2096" t="str">
        <f t="shared" si="263"/>
        <v>2012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258"/>
        <v>40758.733483796292</v>
      </c>
      <c r="L2097" s="13">
        <f t="shared" si="25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256"/>
        <v>1</v>
      </c>
      <c r="R2097">
        <f t="shared" si="257"/>
        <v>113.63636363636364</v>
      </c>
      <c r="S2097" t="str">
        <f t="shared" si="260"/>
        <v>music</v>
      </c>
      <c r="T2097" t="str">
        <f t="shared" si="261"/>
        <v>indie rock</v>
      </c>
      <c r="U2097" t="str">
        <f t="shared" si="262"/>
        <v>August</v>
      </c>
      <c r="V2097" t="str">
        <f t="shared" si="263"/>
        <v>2011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258"/>
        <v>41192.758506944447</v>
      </c>
      <c r="L2098" s="13">
        <f t="shared" si="25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256"/>
        <v>1.0166666666666666</v>
      </c>
      <c r="R2098">
        <f t="shared" si="257"/>
        <v>43.571428571428569</v>
      </c>
      <c r="S2098" t="str">
        <f t="shared" si="260"/>
        <v>music</v>
      </c>
      <c r="T2098" t="str">
        <f t="shared" si="261"/>
        <v>indie rock</v>
      </c>
      <c r="U2098" t="str">
        <f t="shared" si="262"/>
        <v>October</v>
      </c>
      <c r="V2098" t="str">
        <f t="shared" si="263"/>
        <v>2012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258"/>
        <v>40818.58489583333</v>
      </c>
      <c r="L2099" s="13">
        <f t="shared" si="25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256"/>
        <v>1</v>
      </c>
      <c r="R2099">
        <f t="shared" si="257"/>
        <v>78.94736842105263</v>
      </c>
      <c r="S2099" t="str">
        <f t="shared" si="260"/>
        <v>music</v>
      </c>
      <c r="T2099" t="str">
        <f t="shared" si="261"/>
        <v>indie rock</v>
      </c>
      <c r="U2099" t="str">
        <f t="shared" si="262"/>
        <v>October</v>
      </c>
      <c r="V2099" t="str">
        <f t="shared" si="263"/>
        <v>2011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258"/>
        <v>40946.11383101852</v>
      </c>
      <c r="L2100" s="13">
        <f t="shared" si="25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256"/>
        <v>1.0033333333333334</v>
      </c>
      <c r="R2100">
        <f t="shared" si="257"/>
        <v>188.125</v>
      </c>
      <c r="S2100" t="str">
        <f t="shared" si="260"/>
        <v>music</v>
      </c>
      <c r="T2100" t="str">
        <f t="shared" si="261"/>
        <v>indie rock</v>
      </c>
      <c r="U2100" t="str">
        <f t="shared" si="262"/>
        <v>February</v>
      </c>
      <c r="V2100" t="str">
        <f t="shared" si="263"/>
        <v>2012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258"/>
        <v>42173.746342592596</v>
      </c>
      <c r="L2101" s="13">
        <f t="shared" si="25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256"/>
        <v>1.3236666666666668</v>
      </c>
      <c r="R2101">
        <f t="shared" si="257"/>
        <v>63.031746031746032</v>
      </c>
      <c r="S2101" t="str">
        <f t="shared" si="260"/>
        <v>music</v>
      </c>
      <c r="T2101" t="str">
        <f t="shared" si="261"/>
        <v>indie rock</v>
      </c>
      <c r="U2101" t="str">
        <f t="shared" si="262"/>
        <v>June</v>
      </c>
      <c r="V2101" t="str">
        <f t="shared" si="263"/>
        <v>2015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258"/>
        <v>41074.834965277776</v>
      </c>
      <c r="L2102" s="13">
        <f t="shared" si="25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256"/>
        <v>1.3666666666666667</v>
      </c>
      <c r="R2102">
        <f t="shared" si="257"/>
        <v>30.37037037037037</v>
      </c>
      <c r="S2102" t="str">
        <f t="shared" si="260"/>
        <v>music</v>
      </c>
      <c r="T2102" t="str">
        <f t="shared" si="261"/>
        <v>indie rock</v>
      </c>
      <c r="U2102" t="str">
        <f t="shared" si="262"/>
        <v>June</v>
      </c>
      <c r="V2102" t="str">
        <f t="shared" si="263"/>
        <v>2012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258"/>
        <v>40892.149467592593</v>
      </c>
      <c r="L2103" s="13">
        <f t="shared" si="25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256"/>
        <v>1.1325000000000001</v>
      </c>
      <c r="R2103">
        <f t="shared" si="257"/>
        <v>51.477272727272727</v>
      </c>
      <c r="S2103" t="str">
        <f t="shared" si="260"/>
        <v>music</v>
      </c>
      <c r="T2103" t="str">
        <f t="shared" si="261"/>
        <v>indie rock</v>
      </c>
      <c r="U2103" t="str">
        <f t="shared" si="262"/>
        <v>December</v>
      </c>
      <c r="V2103" t="str">
        <f t="shared" si="263"/>
        <v>2012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258"/>
        <v>40638.868611111109</v>
      </c>
      <c r="L2104" s="13">
        <f t="shared" si="25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256"/>
        <v>1.36</v>
      </c>
      <c r="R2104">
        <f t="shared" si="257"/>
        <v>35.789473684210527</v>
      </c>
      <c r="S2104" t="str">
        <f t="shared" si="260"/>
        <v>music</v>
      </c>
      <c r="T2104" t="str">
        <f t="shared" si="261"/>
        <v>indie rock</v>
      </c>
      <c r="U2104" t="str">
        <f t="shared" si="262"/>
        <v>April</v>
      </c>
      <c r="V2104" t="str">
        <f t="shared" si="263"/>
        <v>2011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258"/>
        <v>41192.754942129628</v>
      </c>
      <c r="L2105" s="13">
        <f t="shared" si="25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256"/>
        <v>1.4612318374694613</v>
      </c>
      <c r="R2105">
        <f t="shared" si="257"/>
        <v>98.817391304347822</v>
      </c>
      <c r="S2105" t="str">
        <f t="shared" si="260"/>
        <v>music</v>
      </c>
      <c r="T2105" t="str">
        <f t="shared" si="261"/>
        <v>indie rock</v>
      </c>
      <c r="U2105" t="str">
        <f t="shared" si="262"/>
        <v>October</v>
      </c>
      <c r="V2105" t="str">
        <f t="shared" si="263"/>
        <v>2012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258"/>
        <v>41394.074467592596</v>
      </c>
      <c r="L2106" s="13">
        <f t="shared" si="259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256"/>
        <v>1.2949999999999999</v>
      </c>
      <c r="R2106">
        <f t="shared" si="257"/>
        <v>28</v>
      </c>
      <c r="S2106" t="str">
        <f t="shared" si="260"/>
        <v>music</v>
      </c>
      <c r="T2106" t="str">
        <f t="shared" si="261"/>
        <v>indie rock</v>
      </c>
      <c r="U2106" t="str">
        <f t="shared" si="262"/>
        <v>April</v>
      </c>
      <c r="V2106" t="str">
        <f t="shared" si="263"/>
        <v>2013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258"/>
        <v>41951.788807870369</v>
      </c>
      <c r="L2107" s="13">
        <f t="shared" si="25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256"/>
        <v>2.54</v>
      </c>
      <c r="R2107">
        <f t="shared" si="257"/>
        <v>51.313131313131315</v>
      </c>
      <c r="S2107" t="str">
        <f t="shared" si="260"/>
        <v>music</v>
      </c>
      <c r="T2107" t="str">
        <f t="shared" si="261"/>
        <v>indie rock</v>
      </c>
      <c r="U2107" t="str">
        <f t="shared" si="262"/>
        <v>November</v>
      </c>
      <c r="V2107" t="str">
        <f t="shared" si="263"/>
        <v>2014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258"/>
        <v>41270.21497685185</v>
      </c>
      <c r="L2108" s="13">
        <f t="shared" si="25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256"/>
        <v>1.0704545454545455</v>
      </c>
      <c r="R2108">
        <f t="shared" si="257"/>
        <v>53.522727272727273</v>
      </c>
      <c r="S2108" t="str">
        <f t="shared" si="260"/>
        <v>music</v>
      </c>
      <c r="T2108" t="str">
        <f t="shared" si="261"/>
        <v>indie rock</v>
      </c>
      <c r="U2108" t="str">
        <f t="shared" si="262"/>
        <v>December</v>
      </c>
      <c r="V2108" t="str">
        <f t="shared" si="263"/>
        <v>2013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258"/>
        <v>41934.71056712963</v>
      </c>
      <c r="L2109" s="13">
        <f t="shared" si="25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256"/>
        <v>1.0773299999999999</v>
      </c>
      <c r="R2109">
        <f t="shared" si="257"/>
        <v>37.149310344827583</v>
      </c>
      <c r="S2109" t="str">
        <f t="shared" si="260"/>
        <v>music</v>
      </c>
      <c r="T2109" t="str">
        <f t="shared" si="261"/>
        <v>indie rock</v>
      </c>
      <c r="U2109" t="str">
        <f t="shared" si="262"/>
        <v>October</v>
      </c>
      <c r="V2109" t="str">
        <f t="shared" si="263"/>
        <v>2014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258"/>
        <v>41135.175694444442</v>
      </c>
      <c r="L2110" s="13">
        <f t="shared" si="25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256"/>
        <v>1.0731250000000001</v>
      </c>
      <c r="R2110">
        <f t="shared" si="257"/>
        <v>89.895287958115176</v>
      </c>
      <c r="S2110" t="str">
        <f t="shared" si="260"/>
        <v>music</v>
      </c>
      <c r="T2110" t="str">
        <f t="shared" si="261"/>
        <v>indie rock</v>
      </c>
      <c r="U2110" t="str">
        <f t="shared" si="262"/>
        <v>August</v>
      </c>
      <c r="V2110" t="str">
        <f t="shared" si="263"/>
        <v>2012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258"/>
        <v>42160.708530092597</v>
      </c>
      <c r="L2111" s="13">
        <f t="shared" si="25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256"/>
        <v>1.06525</v>
      </c>
      <c r="R2111">
        <f t="shared" si="257"/>
        <v>106.52500000000001</v>
      </c>
      <c r="S2111" t="str">
        <f t="shared" si="260"/>
        <v>music</v>
      </c>
      <c r="T2111" t="str">
        <f t="shared" si="261"/>
        <v>indie rock</v>
      </c>
      <c r="U2111" t="str">
        <f t="shared" si="262"/>
        <v>June</v>
      </c>
      <c r="V2111" t="str">
        <f t="shared" si="263"/>
        <v>2015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258"/>
        <v>41759.670937499999</v>
      </c>
      <c r="L2112" s="13">
        <f t="shared" si="25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256"/>
        <v>1.0035000000000001</v>
      </c>
      <c r="R2112">
        <f t="shared" si="257"/>
        <v>52.815789473684212</v>
      </c>
      <c r="S2112" t="str">
        <f t="shared" si="260"/>
        <v>music</v>
      </c>
      <c r="T2112" t="str">
        <f t="shared" si="261"/>
        <v>indie rock</v>
      </c>
      <c r="U2112" t="str">
        <f t="shared" si="262"/>
        <v>April</v>
      </c>
      <c r="V2112" t="str">
        <f t="shared" si="263"/>
        <v>2014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258"/>
        <v>40703.197048611109</v>
      </c>
      <c r="L2113" s="13">
        <f t="shared" si="25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256"/>
        <v>1.0649999999999999</v>
      </c>
      <c r="R2113">
        <f t="shared" si="257"/>
        <v>54.615384615384613</v>
      </c>
      <c r="S2113" t="str">
        <f t="shared" si="260"/>
        <v>music</v>
      </c>
      <c r="T2113" t="str">
        <f t="shared" si="261"/>
        <v>indie rock</v>
      </c>
      <c r="U2113" t="str">
        <f t="shared" si="262"/>
        <v>June</v>
      </c>
      <c r="V2113" t="str">
        <f t="shared" si="263"/>
        <v>2011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258"/>
        <v>41365.928159722222</v>
      </c>
      <c r="L2114" s="13">
        <f t="shared" si="25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264">E2114/D2114</f>
        <v>1</v>
      </c>
      <c r="R2114">
        <f t="shared" ref="R2114:R2177" si="265">E2114/N2114</f>
        <v>27.272727272727273</v>
      </c>
      <c r="S2114" t="str">
        <f t="shared" si="260"/>
        <v>music</v>
      </c>
      <c r="T2114" t="str">
        <f t="shared" si="261"/>
        <v>indie rock</v>
      </c>
      <c r="U2114" t="str">
        <f t="shared" si="262"/>
        <v>April</v>
      </c>
      <c r="V2114" t="str">
        <f t="shared" si="263"/>
        <v>2013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266">(((J2115/60)/60)/24)+DATE(1970,1,1)</f>
        <v>41870.86546296296</v>
      </c>
      <c r="L2115" s="13">
        <f t="shared" ref="L2115:L2178" si="267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264"/>
        <v>1.0485714285714285</v>
      </c>
      <c r="R2115">
        <f t="shared" si="265"/>
        <v>68.598130841121488</v>
      </c>
      <c r="S2115" t="str">
        <f t="shared" ref="S2115:S2178" si="268">LEFT(P2115,FIND("/",P2115)-1)</f>
        <v>music</v>
      </c>
      <c r="T2115" t="str">
        <f t="shared" ref="T2115:T2178" si="269">RIGHT(P2115,LEN(P2115)-FIND("/",P2115))</f>
        <v>indie rock</v>
      </c>
      <c r="U2115" t="str">
        <f t="shared" ref="U2115:U2178" si="270">TEXT(K2115,"mmmm")</f>
        <v>August</v>
      </c>
      <c r="V2115" t="str">
        <f t="shared" ref="V2115:V2178" si="271">TEXT(L2115,"YYYY")</f>
        <v>2014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266"/>
        <v>40458.815625000003</v>
      </c>
      <c r="L2116" s="13">
        <f t="shared" si="267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64"/>
        <v>1.0469999999999999</v>
      </c>
      <c r="R2116">
        <f t="shared" si="265"/>
        <v>35.612244897959187</v>
      </c>
      <c r="S2116" t="str">
        <f t="shared" si="268"/>
        <v>music</v>
      </c>
      <c r="T2116" t="str">
        <f t="shared" si="269"/>
        <v>indie rock</v>
      </c>
      <c r="U2116" t="str">
        <f t="shared" si="270"/>
        <v>October</v>
      </c>
      <c r="V2116" t="str">
        <f t="shared" si="271"/>
        <v>2010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266"/>
        <v>40564.081030092595</v>
      </c>
      <c r="L2117" s="13">
        <f t="shared" si="267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64"/>
        <v>2.2566666666666668</v>
      </c>
      <c r="R2117">
        <f t="shared" si="265"/>
        <v>94.027777777777771</v>
      </c>
      <c r="S2117" t="str">
        <f t="shared" si="268"/>
        <v>music</v>
      </c>
      <c r="T2117" t="str">
        <f t="shared" si="269"/>
        <v>indie rock</v>
      </c>
      <c r="U2117" t="str">
        <f t="shared" si="270"/>
        <v>January</v>
      </c>
      <c r="V2117" t="str">
        <f t="shared" si="271"/>
        <v>2011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266"/>
        <v>41136.777812500004</v>
      </c>
      <c r="L2118" s="13">
        <f t="shared" si="267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64"/>
        <v>1.0090416666666666</v>
      </c>
      <c r="R2118">
        <f t="shared" si="265"/>
        <v>526.45652173913038</v>
      </c>
      <c r="S2118" t="str">
        <f t="shared" si="268"/>
        <v>music</v>
      </c>
      <c r="T2118" t="str">
        <f t="shared" si="269"/>
        <v>indie rock</v>
      </c>
      <c r="U2118" t="str">
        <f t="shared" si="270"/>
        <v>August</v>
      </c>
      <c r="V2118" t="str">
        <f t="shared" si="271"/>
        <v>2012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266"/>
        <v>42290.059594907405</v>
      </c>
      <c r="L2119" s="13">
        <f t="shared" si="267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64"/>
        <v>1.4775</v>
      </c>
      <c r="R2119">
        <f t="shared" si="265"/>
        <v>50.657142857142858</v>
      </c>
      <c r="S2119" t="str">
        <f t="shared" si="268"/>
        <v>music</v>
      </c>
      <c r="T2119" t="str">
        <f t="shared" si="269"/>
        <v>indie rock</v>
      </c>
      <c r="U2119" t="str">
        <f t="shared" si="270"/>
        <v>October</v>
      </c>
      <c r="V2119" t="str">
        <f t="shared" si="271"/>
        <v>2015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266"/>
        <v>40718.839537037034</v>
      </c>
      <c r="L2120" s="13">
        <f t="shared" si="267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64"/>
        <v>1.3461099999999999</v>
      </c>
      <c r="R2120">
        <f t="shared" si="265"/>
        <v>79.182941176470578</v>
      </c>
      <c r="S2120" t="str">
        <f t="shared" si="268"/>
        <v>music</v>
      </c>
      <c r="T2120" t="str">
        <f t="shared" si="269"/>
        <v>indie rock</v>
      </c>
      <c r="U2120" t="str">
        <f t="shared" si="270"/>
        <v>June</v>
      </c>
      <c r="V2120" t="str">
        <f t="shared" si="271"/>
        <v>2011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266"/>
        <v>41107.130150462966</v>
      </c>
      <c r="L2121" s="13">
        <f t="shared" si="267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64"/>
        <v>1.0075000000000001</v>
      </c>
      <c r="R2121">
        <f t="shared" si="265"/>
        <v>91.590909090909093</v>
      </c>
      <c r="S2121" t="str">
        <f t="shared" si="268"/>
        <v>music</v>
      </c>
      <c r="T2121" t="str">
        <f t="shared" si="269"/>
        <v>indie rock</v>
      </c>
      <c r="U2121" t="str">
        <f t="shared" si="270"/>
        <v>July</v>
      </c>
      <c r="V2121" t="str">
        <f t="shared" si="271"/>
        <v>2012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266"/>
        <v>41591.964537037034</v>
      </c>
      <c r="L2122" s="13">
        <f t="shared" si="267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64"/>
        <v>1.00880375</v>
      </c>
      <c r="R2122">
        <f t="shared" si="265"/>
        <v>116.96275362318841</v>
      </c>
      <c r="S2122" t="str">
        <f t="shared" si="268"/>
        <v>music</v>
      </c>
      <c r="T2122" t="str">
        <f t="shared" si="269"/>
        <v>indie rock</v>
      </c>
      <c r="U2122" t="str">
        <f t="shared" si="270"/>
        <v>November</v>
      </c>
      <c r="V2122" t="str">
        <f t="shared" si="271"/>
        <v>2014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266"/>
        <v>42716.7424537037</v>
      </c>
      <c r="L2123" s="13">
        <f t="shared" si="267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64"/>
        <v>5.6800000000000002E-3</v>
      </c>
      <c r="R2123">
        <f t="shared" si="265"/>
        <v>28.4</v>
      </c>
      <c r="S2123" t="str">
        <f t="shared" si="268"/>
        <v>games</v>
      </c>
      <c r="T2123" t="str">
        <f t="shared" si="269"/>
        <v>video games</v>
      </c>
      <c r="U2123" t="str">
        <f t="shared" si="270"/>
        <v>December</v>
      </c>
      <c r="V2123" t="str">
        <f t="shared" si="271"/>
        <v>2017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266"/>
        <v>42712.300567129627</v>
      </c>
      <c r="L2124" s="13">
        <f t="shared" si="267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64"/>
        <v>3.875E-3</v>
      </c>
      <c r="R2124">
        <f t="shared" si="265"/>
        <v>103.33333333333333</v>
      </c>
      <c r="S2124" t="str">
        <f t="shared" si="268"/>
        <v>games</v>
      </c>
      <c r="T2124" t="str">
        <f t="shared" si="269"/>
        <v>video games</v>
      </c>
      <c r="U2124" t="str">
        <f t="shared" si="270"/>
        <v>December</v>
      </c>
      <c r="V2124" t="str">
        <f t="shared" si="271"/>
        <v>2017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266"/>
        <v>40198.424849537041</v>
      </c>
      <c r="L2125" s="13">
        <f t="shared" si="267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64"/>
        <v>0.1</v>
      </c>
      <c r="R2125">
        <f t="shared" si="265"/>
        <v>10</v>
      </c>
      <c r="S2125" t="str">
        <f t="shared" si="268"/>
        <v>games</v>
      </c>
      <c r="T2125" t="str">
        <f t="shared" si="269"/>
        <v>video games</v>
      </c>
      <c r="U2125" t="str">
        <f t="shared" si="270"/>
        <v>January</v>
      </c>
      <c r="V2125" t="str">
        <f t="shared" si="271"/>
        <v>2010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266"/>
        <v>40464.028182870366</v>
      </c>
      <c r="L2126" s="13">
        <f t="shared" si="267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64"/>
        <v>0.10454545454545454</v>
      </c>
      <c r="R2126">
        <f t="shared" si="265"/>
        <v>23</v>
      </c>
      <c r="S2126" t="str">
        <f t="shared" si="268"/>
        <v>games</v>
      </c>
      <c r="T2126" t="str">
        <f t="shared" si="269"/>
        <v>video games</v>
      </c>
      <c r="U2126" t="str">
        <f t="shared" si="270"/>
        <v>October</v>
      </c>
      <c r="V2126" t="str">
        <f t="shared" si="271"/>
        <v>2010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266"/>
        <v>42191.023530092592</v>
      </c>
      <c r="L2127" s="13">
        <f t="shared" si="267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64"/>
        <v>1.4200000000000001E-2</v>
      </c>
      <c r="R2127">
        <f t="shared" si="265"/>
        <v>31.555555555555557</v>
      </c>
      <c r="S2127" t="str">
        <f t="shared" si="268"/>
        <v>games</v>
      </c>
      <c r="T2127" t="str">
        <f t="shared" si="269"/>
        <v>video games</v>
      </c>
      <c r="U2127" t="str">
        <f t="shared" si="270"/>
        <v>July</v>
      </c>
      <c r="V2127" t="str">
        <f t="shared" si="271"/>
        <v>2015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266"/>
        <v>41951.973229166666</v>
      </c>
      <c r="L2128" s="13">
        <f t="shared" si="267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64"/>
        <v>5.0000000000000001E-4</v>
      </c>
      <c r="R2128">
        <f t="shared" si="265"/>
        <v>5</v>
      </c>
      <c r="S2128" t="str">
        <f t="shared" si="268"/>
        <v>games</v>
      </c>
      <c r="T2128" t="str">
        <f t="shared" si="269"/>
        <v>video games</v>
      </c>
      <c r="U2128" t="str">
        <f t="shared" si="270"/>
        <v>November</v>
      </c>
      <c r="V2128" t="str">
        <f t="shared" si="271"/>
        <v>2014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266"/>
        <v>42045.50535879629</v>
      </c>
      <c r="L2129" s="13">
        <f t="shared" si="267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64"/>
        <v>0.28842857142857142</v>
      </c>
      <c r="R2129">
        <f t="shared" si="265"/>
        <v>34.220338983050844</v>
      </c>
      <c r="S2129" t="str">
        <f t="shared" si="268"/>
        <v>games</v>
      </c>
      <c r="T2129" t="str">
        <f t="shared" si="269"/>
        <v>video games</v>
      </c>
      <c r="U2129" t="str">
        <f t="shared" si="270"/>
        <v>February</v>
      </c>
      <c r="V2129" t="str">
        <f t="shared" si="271"/>
        <v>2015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266"/>
        <v>41843.772789351853</v>
      </c>
      <c r="L2130" s="13">
        <f t="shared" si="267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64"/>
        <v>1.6666666666666668E-3</v>
      </c>
      <c r="R2130">
        <f t="shared" si="265"/>
        <v>25</v>
      </c>
      <c r="S2130" t="str">
        <f t="shared" si="268"/>
        <v>games</v>
      </c>
      <c r="T2130" t="str">
        <f t="shared" si="269"/>
        <v>video games</v>
      </c>
      <c r="U2130" t="str">
        <f t="shared" si="270"/>
        <v>July</v>
      </c>
      <c r="V2130" t="str">
        <f t="shared" si="271"/>
        <v>2014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266"/>
        <v>42409.024305555555</v>
      </c>
      <c r="L2131" s="13">
        <f t="shared" si="267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64"/>
        <v>0.11799999999999999</v>
      </c>
      <c r="R2131">
        <f t="shared" si="265"/>
        <v>19.666666666666668</v>
      </c>
      <c r="S2131" t="str">
        <f t="shared" si="268"/>
        <v>games</v>
      </c>
      <c r="T2131" t="str">
        <f t="shared" si="269"/>
        <v>video games</v>
      </c>
      <c r="U2131" t="str">
        <f t="shared" si="270"/>
        <v>February</v>
      </c>
      <c r="V2131" t="str">
        <f t="shared" si="271"/>
        <v>2016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266"/>
        <v>41832.086377314816</v>
      </c>
      <c r="L2132" s="13">
        <f t="shared" si="267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64"/>
        <v>2.0238095238095236E-3</v>
      </c>
      <c r="R2132">
        <f t="shared" si="265"/>
        <v>21.25</v>
      </c>
      <c r="S2132" t="str">
        <f t="shared" si="268"/>
        <v>games</v>
      </c>
      <c r="T2132" t="str">
        <f t="shared" si="269"/>
        <v>video games</v>
      </c>
      <c r="U2132" t="str">
        <f t="shared" si="270"/>
        <v>July</v>
      </c>
      <c r="V2132" t="str">
        <f t="shared" si="271"/>
        <v>2014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266"/>
        <v>42167.207071759258</v>
      </c>
      <c r="L2133" s="13">
        <f t="shared" si="267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64"/>
        <v>0.05</v>
      </c>
      <c r="R2133">
        <f t="shared" si="265"/>
        <v>8.3333333333333339</v>
      </c>
      <c r="S2133" t="str">
        <f t="shared" si="268"/>
        <v>games</v>
      </c>
      <c r="T2133" t="str">
        <f t="shared" si="269"/>
        <v>video games</v>
      </c>
      <c r="U2133" t="str">
        <f t="shared" si="270"/>
        <v>June</v>
      </c>
      <c r="V2133" t="str">
        <f t="shared" si="271"/>
        <v>2015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266"/>
        <v>41643.487175925926</v>
      </c>
      <c r="L2134" s="13">
        <f t="shared" si="267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64"/>
        <v>2.1129899999999997E-2</v>
      </c>
      <c r="R2134">
        <f t="shared" si="265"/>
        <v>21.34333333333333</v>
      </c>
      <c r="S2134" t="str">
        <f t="shared" si="268"/>
        <v>games</v>
      </c>
      <c r="T2134" t="str">
        <f t="shared" si="269"/>
        <v>video games</v>
      </c>
      <c r="U2134" t="str">
        <f t="shared" si="270"/>
        <v>January</v>
      </c>
      <c r="V2134" t="str">
        <f t="shared" si="271"/>
        <v>2014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266"/>
        <v>40619.097210648149</v>
      </c>
      <c r="L2135" s="13">
        <f t="shared" si="267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64"/>
        <v>1.6E-2</v>
      </c>
      <c r="R2135">
        <f t="shared" si="265"/>
        <v>5.333333333333333</v>
      </c>
      <c r="S2135" t="str">
        <f t="shared" si="268"/>
        <v>games</v>
      </c>
      <c r="T2135" t="str">
        <f t="shared" si="269"/>
        <v>video games</v>
      </c>
      <c r="U2135" t="str">
        <f t="shared" si="270"/>
        <v>March</v>
      </c>
      <c r="V2135" t="str">
        <f t="shared" si="271"/>
        <v>2011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266"/>
        <v>41361.886469907404</v>
      </c>
      <c r="L2136" s="13">
        <f t="shared" si="267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64"/>
        <v>1.7333333333333333E-2</v>
      </c>
      <c r="R2136">
        <f t="shared" si="265"/>
        <v>34.666666666666664</v>
      </c>
      <c r="S2136" t="str">
        <f t="shared" si="268"/>
        <v>games</v>
      </c>
      <c r="T2136" t="str">
        <f t="shared" si="269"/>
        <v>video games</v>
      </c>
      <c r="U2136" t="str">
        <f t="shared" si="270"/>
        <v>March</v>
      </c>
      <c r="V2136" t="str">
        <f t="shared" si="271"/>
        <v>2013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266"/>
        <v>41156.963344907403</v>
      </c>
      <c r="L2137" s="13">
        <f t="shared" si="267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64"/>
        <v>9.5600000000000004E-2</v>
      </c>
      <c r="R2137">
        <f t="shared" si="265"/>
        <v>21.727272727272727</v>
      </c>
      <c r="S2137" t="str">
        <f t="shared" si="268"/>
        <v>games</v>
      </c>
      <c r="T2137" t="str">
        <f t="shared" si="269"/>
        <v>video games</v>
      </c>
      <c r="U2137" t="str">
        <f t="shared" si="270"/>
        <v>September</v>
      </c>
      <c r="V2137" t="str">
        <f t="shared" si="271"/>
        <v>2012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266"/>
        <v>41536.509097222224</v>
      </c>
      <c r="L2138" s="13">
        <f t="shared" si="267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64"/>
        <v>5.9612499999999998E-4</v>
      </c>
      <c r="R2138">
        <f t="shared" si="265"/>
        <v>11.922499999999999</v>
      </c>
      <c r="S2138" t="str">
        <f t="shared" si="268"/>
        <v>games</v>
      </c>
      <c r="T2138" t="str">
        <f t="shared" si="269"/>
        <v>video games</v>
      </c>
      <c r="U2138" t="str">
        <f t="shared" si="270"/>
        <v>September</v>
      </c>
      <c r="V2138" t="str">
        <f t="shared" si="271"/>
        <v>2013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266"/>
        <v>41948.771168981482</v>
      </c>
      <c r="L2139" s="13">
        <f t="shared" si="267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64"/>
        <v>0.28405999999999998</v>
      </c>
      <c r="R2139">
        <f t="shared" si="265"/>
        <v>26.59737827715356</v>
      </c>
      <c r="S2139" t="str">
        <f t="shared" si="268"/>
        <v>games</v>
      </c>
      <c r="T2139" t="str">
        <f t="shared" si="269"/>
        <v>video games</v>
      </c>
      <c r="U2139" t="str">
        <f t="shared" si="270"/>
        <v>November</v>
      </c>
      <c r="V2139" t="str">
        <f t="shared" si="271"/>
        <v>2014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266"/>
        <v>41557.013182870374</v>
      </c>
      <c r="L2140" s="13">
        <f t="shared" si="267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64"/>
        <v>0.128</v>
      </c>
      <c r="R2140">
        <f t="shared" si="265"/>
        <v>10.666666666666666</v>
      </c>
      <c r="S2140" t="str">
        <f t="shared" si="268"/>
        <v>games</v>
      </c>
      <c r="T2140" t="str">
        <f t="shared" si="269"/>
        <v>video games</v>
      </c>
      <c r="U2140" t="str">
        <f t="shared" si="270"/>
        <v>October</v>
      </c>
      <c r="V2140" t="str">
        <f t="shared" si="271"/>
        <v>2013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266"/>
        <v>42647.750092592592</v>
      </c>
      <c r="L2141" s="13">
        <f t="shared" si="267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64"/>
        <v>5.4199999999999998E-2</v>
      </c>
      <c r="R2141">
        <f t="shared" si="265"/>
        <v>29.035714285714285</v>
      </c>
      <c r="S2141" t="str">
        <f t="shared" si="268"/>
        <v>games</v>
      </c>
      <c r="T2141" t="str">
        <f t="shared" si="269"/>
        <v>video games</v>
      </c>
      <c r="U2141" t="str">
        <f t="shared" si="270"/>
        <v>October</v>
      </c>
      <c r="V2141" t="str">
        <f t="shared" si="271"/>
        <v>2016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266"/>
        <v>41255.833611111113</v>
      </c>
      <c r="L2142" s="13">
        <f t="shared" si="267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64"/>
        <v>1.1199999999999999E-3</v>
      </c>
      <c r="R2142">
        <f t="shared" si="265"/>
        <v>50.909090909090907</v>
      </c>
      <c r="S2142" t="str">
        <f t="shared" si="268"/>
        <v>games</v>
      </c>
      <c r="T2142" t="str">
        <f t="shared" si="269"/>
        <v>video games</v>
      </c>
      <c r="U2142" t="str">
        <f t="shared" si="270"/>
        <v>December</v>
      </c>
      <c r="V2142" t="str">
        <f t="shared" si="271"/>
        <v>2013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266"/>
        <v>41927.235636574071</v>
      </c>
      <c r="L2143" s="13">
        <f t="shared" si="267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64"/>
        <v>0</v>
      </c>
      <c r="R2143" t="e">
        <f t="shared" si="265"/>
        <v>#DIV/0!</v>
      </c>
      <c r="S2143" t="str">
        <f t="shared" si="268"/>
        <v>games</v>
      </c>
      <c r="T2143" t="str">
        <f t="shared" si="269"/>
        <v>video games</v>
      </c>
      <c r="U2143" t="str">
        <f t="shared" si="270"/>
        <v>October</v>
      </c>
      <c r="V2143" t="str">
        <f t="shared" si="271"/>
        <v>2014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266"/>
        <v>42340.701504629629</v>
      </c>
      <c r="L2144" s="13">
        <f t="shared" si="267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64"/>
        <v>5.7238095238095241E-2</v>
      </c>
      <c r="R2144">
        <f t="shared" si="265"/>
        <v>50.083333333333336</v>
      </c>
      <c r="S2144" t="str">
        <f t="shared" si="268"/>
        <v>games</v>
      </c>
      <c r="T2144" t="str">
        <f t="shared" si="269"/>
        <v>video games</v>
      </c>
      <c r="U2144" t="str">
        <f t="shared" si="270"/>
        <v>December</v>
      </c>
      <c r="V2144" t="str">
        <f t="shared" si="271"/>
        <v>2015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266"/>
        <v>40332.886712962965</v>
      </c>
      <c r="L2145" s="13">
        <f t="shared" si="267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64"/>
        <v>0.1125</v>
      </c>
      <c r="R2145">
        <f t="shared" si="265"/>
        <v>45</v>
      </c>
      <c r="S2145" t="str">
        <f t="shared" si="268"/>
        <v>games</v>
      </c>
      <c r="T2145" t="str">
        <f t="shared" si="269"/>
        <v>video games</v>
      </c>
      <c r="U2145" t="str">
        <f t="shared" si="270"/>
        <v>June</v>
      </c>
      <c r="V2145" t="str">
        <f t="shared" si="271"/>
        <v>2010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266"/>
        <v>41499.546759259261</v>
      </c>
      <c r="L2146" s="13">
        <f t="shared" si="267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64"/>
        <v>1.7098591549295775E-2</v>
      </c>
      <c r="R2146">
        <f t="shared" si="265"/>
        <v>25.291666666666668</v>
      </c>
      <c r="S2146" t="str">
        <f t="shared" si="268"/>
        <v>games</v>
      </c>
      <c r="T2146" t="str">
        <f t="shared" si="269"/>
        <v>video games</v>
      </c>
      <c r="U2146" t="str">
        <f t="shared" si="270"/>
        <v>August</v>
      </c>
      <c r="V2146" t="str">
        <f t="shared" si="271"/>
        <v>2013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266"/>
        <v>41575.237430555557</v>
      </c>
      <c r="L2147" s="13">
        <f t="shared" si="267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64"/>
        <v>0.30433333333333334</v>
      </c>
      <c r="R2147">
        <f t="shared" si="265"/>
        <v>51.292134831460672</v>
      </c>
      <c r="S2147" t="str">
        <f t="shared" si="268"/>
        <v>games</v>
      </c>
      <c r="T2147" t="str">
        <f t="shared" si="269"/>
        <v>video games</v>
      </c>
      <c r="U2147" t="str">
        <f t="shared" si="270"/>
        <v>October</v>
      </c>
      <c r="V2147" t="str">
        <f t="shared" si="271"/>
        <v>2013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266"/>
        <v>42397.679513888885</v>
      </c>
      <c r="L2148" s="13">
        <f t="shared" si="267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64"/>
        <v>2.0000000000000001E-4</v>
      </c>
      <c r="R2148">
        <f t="shared" si="265"/>
        <v>1</v>
      </c>
      <c r="S2148" t="str">
        <f t="shared" si="268"/>
        <v>games</v>
      </c>
      <c r="T2148" t="str">
        <f t="shared" si="269"/>
        <v>video games</v>
      </c>
      <c r="U2148" t="str">
        <f t="shared" si="270"/>
        <v>January</v>
      </c>
      <c r="V2148" t="str">
        <f t="shared" si="271"/>
        <v>2016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266"/>
        <v>41927.295694444445</v>
      </c>
      <c r="L2149" s="13">
        <f t="shared" si="267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64"/>
        <v>6.9641025641025639E-3</v>
      </c>
      <c r="R2149">
        <f t="shared" si="265"/>
        <v>49.381818181818183</v>
      </c>
      <c r="S2149" t="str">
        <f t="shared" si="268"/>
        <v>games</v>
      </c>
      <c r="T2149" t="str">
        <f t="shared" si="269"/>
        <v>video games</v>
      </c>
      <c r="U2149" t="str">
        <f t="shared" si="270"/>
        <v>October</v>
      </c>
      <c r="V2149" t="str">
        <f t="shared" si="271"/>
        <v>2014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266"/>
        <v>42066.733587962968</v>
      </c>
      <c r="L2150" s="13">
        <f t="shared" si="267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64"/>
        <v>0.02</v>
      </c>
      <c r="R2150">
        <f t="shared" si="265"/>
        <v>1</v>
      </c>
      <c r="S2150" t="str">
        <f t="shared" si="268"/>
        <v>games</v>
      </c>
      <c r="T2150" t="str">
        <f t="shared" si="269"/>
        <v>video games</v>
      </c>
      <c r="U2150" t="str">
        <f t="shared" si="270"/>
        <v>March</v>
      </c>
      <c r="V2150" t="str">
        <f t="shared" si="271"/>
        <v>2015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266"/>
        <v>40355.024953703702</v>
      </c>
      <c r="L2151" s="13">
        <f t="shared" si="267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64"/>
        <v>0</v>
      </c>
      <c r="R2151" t="e">
        <f t="shared" si="265"/>
        <v>#DIV/0!</v>
      </c>
      <c r="S2151" t="str">
        <f t="shared" si="268"/>
        <v>games</v>
      </c>
      <c r="T2151" t="str">
        <f t="shared" si="269"/>
        <v>video games</v>
      </c>
      <c r="U2151" t="str">
        <f t="shared" si="270"/>
        <v>June</v>
      </c>
      <c r="V2151" t="str">
        <f t="shared" si="271"/>
        <v>2010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266"/>
        <v>42534.284710648149</v>
      </c>
      <c r="L2152" s="13">
        <f t="shared" si="267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64"/>
        <v>8.0999999999999996E-3</v>
      </c>
      <c r="R2152">
        <f t="shared" si="265"/>
        <v>101.25</v>
      </c>
      <c r="S2152" t="str">
        <f t="shared" si="268"/>
        <v>games</v>
      </c>
      <c r="T2152" t="str">
        <f t="shared" si="269"/>
        <v>video games</v>
      </c>
      <c r="U2152" t="str">
        <f t="shared" si="270"/>
        <v>June</v>
      </c>
      <c r="V2152" t="str">
        <f t="shared" si="271"/>
        <v>2016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266"/>
        <v>42520.847384259265</v>
      </c>
      <c r="L2153" s="13">
        <f t="shared" si="267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64"/>
        <v>2.6222222222222224E-3</v>
      </c>
      <c r="R2153">
        <f t="shared" si="265"/>
        <v>19.666666666666668</v>
      </c>
      <c r="S2153" t="str">
        <f t="shared" si="268"/>
        <v>games</v>
      </c>
      <c r="T2153" t="str">
        <f t="shared" si="269"/>
        <v>video games</v>
      </c>
      <c r="U2153" t="str">
        <f t="shared" si="270"/>
        <v>May</v>
      </c>
      <c r="V2153" t="str">
        <f t="shared" si="271"/>
        <v>2016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266"/>
        <v>41683.832280092596</v>
      </c>
      <c r="L2154" s="13">
        <f t="shared" si="267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64"/>
        <v>1.6666666666666668E-3</v>
      </c>
      <c r="R2154">
        <f t="shared" si="265"/>
        <v>12.5</v>
      </c>
      <c r="S2154" t="str">
        <f t="shared" si="268"/>
        <v>games</v>
      </c>
      <c r="T2154" t="str">
        <f t="shared" si="269"/>
        <v>video games</v>
      </c>
      <c r="U2154" t="str">
        <f t="shared" si="270"/>
        <v>February</v>
      </c>
      <c r="V2154" t="str">
        <f t="shared" si="271"/>
        <v>2014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266"/>
        <v>41974.911087962959</v>
      </c>
      <c r="L2155" s="13">
        <f t="shared" si="267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64"/>
        <v>9.1244548809124457E-5</v>
      </c>
      <c r="R2155">
        <f t="shared" si="265"/>
        <v>8.5</v>
      </c>
      <c r="S2155" t="str">
        <f t="shared" si="268"/>
        <v>games</v>
      </c>
      <c r="T2155" t="str">
        <f t="shared" si="269"/>
        <v>video games</v>
      </c>
      <c r="U2155" t="str">
        <f t="shared" si="270"/>
        <v>December</v>
      </c>
      <c r="V2155" t="str">
        <f t="shared" si="271"/>
        <v>2015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266"/>
        <v>41647.632256944446</v>
      </c>
      <c r="L2156" s="13">
        <f t="shared" si="267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64"/>
        <v>8.0000000000000002E-3</v>
      </c>
      <c r="R2156">
        <f t="shared" si="265"/>
        <v>1</v>
      </c>
      <c r="S2156" t="str">
        <f t="shared" si="268"/>
        <v>games</v>
      </c>
      <c r="T2156" t="str">
        <f t="shared" si="269"/>
        <v>video games</v>
      </c>
      <c r="U2156" t="str">
        <f t="shared" si="270"/>
        <v>January</v>
      </c>
      <c r="V2156" t="str">
        <f t="shared" si="271"/>
        <v>2014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266"/>
        <v>42430.747511574074</v>
      </c>
      <c r="L2157" s="13">
        <f t="shared" si="267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64"/>
        <v>2.3E-2</v>
      </c>
      <c r="R2157">
        <f t="shared" si="265"/>
        <v>23</v>
      </c>
      <c r="S2157" t="str">
        <f t="shared" si="268"/>
        <v>games</v>
      </c>
      <c r="T2157" t="str">
        <f t="shared" si="269"/>
        <v>video games</v>
      </c>
      <c r="U2157" t="str">
        <f t="shared" si="270"/>
        <v>March</v>
      </c>
      <c r="V2157" t="str">
        <f t="shared" si="271"/>
        <v>2016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266"/>
        <v>41488.85423611111</v>
      </c>
      <c r="L2158" s="13">
        <f t="shared" si="267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64"/>
        <v>2.6660714285714284E-2</v>
      </c>
      <c r="R2158">
        <f t="shared" si="265"/>
        <v>17.987951807228917</v>
      </c>
      <c r="S2158" t="str">
        <f t="shared" si="268"/>
        <v>games</v>
      </c>
      <c r="T2158" t="str">
        <f t="shared" si="269"/>
        <v>video games</v>
      </c>
      <c r="U2158" t="str">
        <f t="shared" si="270"/>
        <v>August</v>
      </c>
      <c r="V2158" t="str">
        <f t="shared" si="271"/>
        <v>2013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266"/>
        <v>42694.98128472222</v>
      </c>
      <c r="L2159" s="13">
        <f t="shared" si="267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64"/>
        <v>0.28192</v>
      </c>
      <c r="R2159">
        <f t="shared" si="265"/>
        <v>370.94736842105266</v>
      </c>
      <c r="S2159" t="str">
        <f t="shared" si="268"/>
        <v>games</v>
      </c>
      <c r="T2159" t="str">
        <f t="shared" si="269"/>
        <v>video games</v>
      </c>
      <c r="U2159" t="str">
        <f t="shared" si="270"/>
        <v>November</v>
      </c>
      <c r="V2159" t="str">
        <f t="shared" si="271"/>
        <v>2016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266"/>
        <v>41264.853865740741</v>
      </c>
      <c r="L2160" s="13">
        <f t="shared" si="267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64"/>
        <v>6.5900366666666668E-2</v>
      </c>
      <c r="R2160">
        <f t="shared" si="265"/>
        <v>63.569485530546629</v>
      </c>
      <c r="S2160" t="str">
        <f t="shared" si="268"/>
        <v>games</v>
      </c>
      <c r="T2160" t="str">
        <f t="shared" si="269"/>
        <v>video games</v>
      </c>
      <c r="U2160" t="str">
        <f t="shared" si="270"/>
        <v>December</v>
      </c>
      <c r="V2160" t="str">
        <f t="shared" si="271"/>
        <v>2013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266"/>
        <v>40710.731180555551</v>
      </c>
      <c r="L2161" s="13">
        <f t="shared" si="267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64"/>
        <v>7.2222222222222219E-3</v>
      </c>
      <c r="R2161">
        <f t="shared" si="265"/>
        <v>13</v>
      </c>
      <c r="S2161" t="str">
        <f t="shared" si="268"/>
        <v>games</v>
      </c>
      <c r="T2161" t="str">
        <f t="shared" si="269"/>
        <v>video games</v>
      </c>
      <c r="U2161" t="str">
        <f t="shared" si="270"/>
        <v>June</v>
      </c>
      <c r="V2161" t="str">
        <f t="shared" si="271"/>
        <v>2011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266"/>
        <v>41018.711863425924</v>
      </c>
      <c r="L2162" s="13">
        <f t="shared" si="267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64"/>
        <v>8.5000000000000006E-3</v>
      </c>
      <c r="R2162">
        <f t="shared" si="265"/>
        <v>5.3125</v>
      </c>
      <c r="S2162" t="str">
        <f t="shared" si="268"/>
        <v>games</v>
      </c>
      <c r="T2162" t="str">
        <f t="shared" si="269"/>
        <v>video games</v>
      </c>
      <c r="U2162" t="str">
        <f t="shared" si="270"/>
        <v>April</v>
      </c>
      <c r="V2162" t="str">
        <f t="shared" si="271"/>
        <v>2012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266"/>
        <v>42240.852534722217</v>
      </c>
      <c r="L2163" s="13">
        <f t="shared" si="267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64"/>
        <v>1.1575</v>
      </c>
      <c r="R2163">
        <f t="shared" si="265"/>
        <v>35.615384615384613</v>
      </c>
      <c r="S2163" t="str">
        <f t="shared" si="268"/>
        <v>music</v>
      </c>
      <c r="T2163" t="str">
        <f t="shared" si="269"/>
        <v>rock</v>
      </c>
      <c r="U2163" t="str">
        <f t="shared" si="270"/>
        <v>August</v>
      </c>
      <c r="V2163" t="str">
        <f t="shared" si="271"/>
        <v>2015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266"/>
        <v>41813.766099537039</v>
      </c>
      <c r="L2164" s="13">
        <f t="shared" si="267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64"/>
        <v>1.1226666666666667</v>
      </c>
      <c r="R2164">
        <f t="shared" si="265"/>
        <v>87.103448275862064</v>
      </c>
      <c r="S2164" t="str">
        <f t="shared" si="268"/>
        <v>music</v>
      </c>
      <c r="T2164" t="str">
        <f t="shared" si="269"/>
        <v>rock</v>
      </c>
      <c r="U2164" t="str">
        <f t="shared" si="270"/>
        <v>June</v>
      </c>
      <c r="V2164" t="str">
        <f t="shared" si="271"/>
        <v>2014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266"/>
        <v>42111.899537037039</v>
      </c>
      <c r="L2165" s="13">
        <f t="shared" si="267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64"/>
        <v>1.3220000000000001</v>
      </c>
      <c r="R2165">
        <f t="shared" si="265"/>
        <v>75.11363636363636</v>
      </c>
      <c r="S2165" t="str">
        <f t="shared" si="268"/>
        <v>music</v>
      </c>
      <c r="T2165" t="str">
        <f t="shared" si="269"/>
        <v>rock</v>
      </c>
      <c r="U2165" t="str">
        <f t="shared" si="270"/>
        <v>April</v>
      </c>
      <c r="V2165" t="str">
        <f t="shared" si="271"/>
        <v>2015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266"/>
        <v>42515.71775462963</v>
      </c>
      <c r="L2166" s="13">
        <f t="shared" si="267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64"/>
        <v>1.0263636363636364</v>
      </c>
      <c r="R2166">
        <f t="shared" si="265"/>
        <v>68.01204819277109</v>
      </c>
      <c r="S2166" t="str">
        <f t="shared" si="268"/>
        <v>music</v>
      </c>
      <c r="T2166" t="str">
        <f t="shared" si="269"/>
        <v>rock</v>
      </c>
      <c r="U2166" t="str">
        <f t="shared" si="270"/>
        <v>May</v>
      </c>
      <c r="V2166" t="str">
        <f t="shared" si="271"/>
        <v>2016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266"/>
        <v>42438.667071759264</v>
      </c>
      <c r="L2167" s="13">
        <f t="shared" si="267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64"/>
        <v>1.3864000000000001</v>
      </c>
      <c r="R2167">
        <f t="shared" si="265"/>
        <v>29.623931623931625</v>
      </c>
      <c r="S2167" t="str">
        <f t="shared" si="268"/>
        <v>music</v>
      </c>
      <c r="T2167" t="str">
        <f t="shared" si="269"/>
        <v>rock</v>
      </c>
      <c r="U2167" t="str">
        <f t="shared" si="270"/>
        <v>March</v>
      </c>
      <c r="V2167" t="str">
        <f t="shared" si="271"/>
        <v>2016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266"/>
        <v>41933.838171296295</v>
      </c>
      <c r="L2168" s="13">
        <f t="shared" si="267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64"/>
        <v>1.466</v>
      </c>
      <c r="R2168">
        <f t="shared" si="265"/>
        <v>91.625</v>
      </c>
      <c r="S2168" t="str">
        <f t="shared" si="268"/>
        <v>music</v>
      </c>
      <c r="T2168" t="str">
        <f t="shared" si="269"/>
        <v>rock</v>
      </c>
      <c r="U2168" t="str">
        <f t="shared" si="270"/>
        <v>October</v>
      </c>
      <c r="V2168" t="str">
        <f t="shared" si="271"/>
        <v>2014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266"/>
        <v>41153.066400462965</v>
      </c>
      <c r="L2169" s="13">
        <f t="shared" si="267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64"/>
        <v>1.2</v>
      </c>
      <c r="R2169">
        <f t="shared" si="265"/>
        <v>22.5</v>
      </c>
      <c r="S2169" t="str">
        <f t="shared" si="268"/>
        <v>music</v>
      </c>
      <c r="T2169" t="str">
        <f t="shared" si="269"/>
        <v>rock</v>
      </c>
      <c r="U2169" t="str">
        <f t="shared" si="270"/>
        <v>September</v>
      </c>
      <c r="V2169" t="str">
        <f t="shared" si="271"/>
        <v>2012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266"/>
        <v>42745.600243055553</v>
      </c>
      <c r="L2170" s="13">
        <f t="shared" si="267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64"/>
        <v>1.215816111111111</v>
      </c>
      <c r="R2170">
        <f t="shared" si="265"/>
        <v>64.366735294117646</v>
      </c>
      <c r="S2170" t="str">
        <f t="shared" si="268"/>
        <v>music</v>
      </c>
      <c r="T2170" t="str">
        <f t="shared" si="269"/>
        <v>rock</v>
      </c>
      <c r="U2170" t="str">
        <f t="shared" si="270"/>
        <v>January</v>
      </c>
      <c r="V2170" t="str">
        <f t="shared" si="271"/>
        <v>2017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266"/>
        <v>42793.700821759259</v>
      </c>
      <c r="L2171" s="13">
        <f t="shared" si="267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64"/>
        <v>1</v>
      </c>
      <c r="R2171">
        <f t="shared" si="265"/>
        <v>21.857142857142858</v>
      </c>
      <c r="S2171" t="str">
        <f t="shared" si="268"/>
        <v>music</v>
      </c>
      <c r="T2171" t="str">
        <f t="shared" si="269"/>
        <v>rock</v>
      </c>
      <c r="U2171" t="str">
        <f t="shared" si="270"/>
        <v>February</v>
      </c>
      <c r="V2171" t="str">
        <f t="shared" si="271"/>
        <v>2017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266"/>
        <v>42198.750254629631</v>
      </c>
      <c r="L2172" s="13">
        <f t="shared" si="267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64"/>
        <v>1.8085714285714285</v>
      </c>
      <c r="R2172">
        <f t="shared" si="265"/>
        <v>33.315789473684212</v>
      </c>
      <c r="S2172" t="str">
        <f t="shared" si="268"/>
        <v>music</v>
      </c>
      <c r="T2172" t="str">
        <f t="shared" si="269"/>
        <v>rock</v>
      </c>
      <c r="U2172" t="str">
        <f t="shared" si="270"/>
        <v>July</v>
      </c>
      <c r="V2172" t="str">
        <f t="shared" si="271"/>
        <v>2015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266"/>
        <v>42141.95711805555</v>
      </c>
      <c r="L2173" s="13">
        <f t="shared" si="267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64"/>
        <v>1.0607500000000001</v>
      </c>
      <c r="R2173">
        <f t="shared" si="265"/>
        <v>90.276595744680847</v>
      </c>
      <c r="S2173" t="str">
        <f t="shared" si="268"/>
        <v>music</v>
      </c>
      <c r="T2173" t="str">
        <f t="shared" si="269"/>
        <v>rock</v>
      </c>
      <c r="U2173" t="str">
        <f t="shared" si="270"/>
        <v>May</v>
      </c>
      <c r="V2173" t="str">
        <f t="shared" si="271"/>
        <v>2015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266"/>
        <v>42082.580092592587</v>
      </c>
      <c r="L2174" s="13">
        <f t="shared" si="267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64"/>
        <v>1</v>
      </c>
      <c r="R2174">
        <f t="shared" si="265"/>
        <v>76.92307692307692</v>
      </c>
      <c r="S2174" t="str">
        <f t="shared" si="268"/>
        <v>music</v>
      </c>
      <c r="T2174" t="str">
        <f t="shared" si="269"/>
        <v>rock</v>
      </c>
      <c r="U2174" t="str">
        <f t="shared" si="270"/>
        <v>March</v>
      </c>
      <c r="V2174" t="str">
        <f t="shared" si="271"/>
        <v>2015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266"/>
        <v>41495.692627314813</v>
      </c>
      <c r="L2175" s="13">
        <f t="shared" si="267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64"/>
        <v>1.2692857142857144</v>
      </c>
      <c r="R2175">
        <f t="shared" si="265"/>
        <v>59.233333333333334</v>
      </c>
      <c r="S2175" t="str">
        <f t="shared" si="268"/>
        <v>music</v>
      </c>
      <c r="T2175" t="str">
        <f t="shared" si="269"/>
        <v>rock</v>
      </c>
      <c r="U2175" t="str">
        <f t="shared" si="270"/>
        <v>August</v>
      </c>
      <c r="V2175" t="str">
        <f t="shared" si="271"/>
        <v>2013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266"/>
        <v>42465.542905092589</v>
      </c>
      <c r="L2176" s="13">
        <f t="shared" si="267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64"/>
        <v>1.0297499999999999</v>
      </c>
      <c r="R2176">
        <f t="shared" si="265"/>
        <v>65.38095238095238</v>
      </c>
      <c r="S2176" t="str">
        <f t="shared" si="268"/>
        <v>music</v>
      </c>
      <c r="T2176" t="str">
        <f t="shared" si="269"/>
        <v>rock</v>
      </c>
      <c r="U2176" t="str">
        <f t="shared" si="270"/>
        <v>April</v>
      </c>
      <c r="V2176" t="str">
        <f t="shared" si="271"/>
        <v>2016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266"/>
        <v>42565.009097222224</v>
      </c>
      <c r="L2177" s="13">
        <f t="shared" si="267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64"/>
        <v>2.5</v>
      </c>
      <c r="R2177">
        <f t="shared" si="265"/>
        <v>67.307692307692307</v>
      </c>
      <c r="S2177" t="str">
        <f t="shared" si="268"/>
        <v>music</v>
      </c>
      <c r="T2177" t="str">
        <f t="shared" si="269"/>
        <v>rock</v>
      </c>
      <c r="U2177" t="str">
        <f t="shared" si="270"/>
        <v>July</v>
      </c>
      <c r="V2177" t="str">
        <f t="shared" si="271"/>
        <v>2016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266"/>
        <v>42096.633206018523</v>
      </c>
      <c r="L2178" s="13">
        <f t="shared" si="267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272">E2178/D2178</f>
        <v>1.2602</v>
      </c>
      <c r="R2178">
        <f t="shared" ref="R2178:R2241" si="273">E2178/N2178</f>
        <v>88.74647887323944</v>
      </c>
      <c r="S2178" t="str">
        <f t="shared" si="268"/>
        <v>music</v>
      </c>
      <c r="T2178" t="str">
        <f t="shared" si="269"/>
        <v>rock</v>
      </c>
      <c r="U2178" t="str">
        <f t="shared" si="270"/>
        <v>April</v>
      </c>
      <c r="V2178" t="str">
        <f t="shared" si="271"/>
        <v>2015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74">(((J2179/60)/60)/24)+DATE(1970,1,1)</f>
        <v>42502.250775462962</v>
      </c>
      <c r="L2179" s="13">
        <f t="shared" ref="L2179:L2242" si="275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272"/>
        <v>1.0012000000000001</v>
      </c>
      <c r="R2179">
        <f t="shared" si="273"/>
        <v>65.868421052631575</v>
      </c>
      <c r="S2179" t="str">
        <f t="shared" ref="S2179:S2242" si="276">LEFT(P2179,FIND("/",P2179)-1)</f>
        <v>music</v>
      </c>
      <c r="T2179" t="str">
        <f t="shared" ref="T2179:T2242" si="277">RIGHT(P2179,LEN(P2179)-FIND("/",P2179))</f>
        <v>rock</v>
      </c>
      <c r="U2179" t="str">
        <f t="shared" ref="U2179:U2242" si="278">TEXT(K2179,"mmmm")</f>
        <v>May</v>
      </c>
      <c r="V2179" t="str">
        <f t="shared" ref="V2179:V2242" si="279">TEXT(L2179,"YYYY")</f>
        <v>2016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74"/>
        <v>42723.63653935185</v>
      </c>
      <c r="L2180" s="13">
        <f t="shared" si="27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72"/>
        <v>1.3864000000000001</v>
      </c>
      <c r="R2180">
        <f t="shared" si="273"/>
        <v>40.349243306169967</v>
      </c>
      <c r="S2180" t="str">
        <f t="shared" si="276"/>
        <v>music</v>
      </c>
      <c r="T2180" t="str">
        <f t="shared" si="277"/>
        <v>rock</v>
      </c>
      <c r="U2180" t="str">
        <f t="shared" si="278"/>
        <v>December</v>
      </c>
      <c r="V2180" t="str">
        <f t="shared" si="279"/>
        <v>2017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74"/>
        <v>42075.171203703707</v>
      </c>
      <c r="L2181" s="13">
        <f t="shared" si="27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72"/>
        <v>1.6140000000000001</v>
      </c>
      <c r="R2181">
        <f t="shared" si="273"/>
        <v>76.857142857142861</v>
      </c>
      <c r="S2181" t="str">
        <f t="shared" si="276"/>
        <v>music</v>
      </c>
      <c r="T2181" t="str">
        <f t="shared" si="277"/>
        <v>rock</v>
      </c>
      <c r="U2181" t="str">
        <f t="shared" si="278"/>
        <v>March</v>
      </c>
      <c r="V2181" t="str">
        <f t="shared" si="279"/>
        <v>2015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74"/>
        <v>42279.669768518521</v>
      </c>
      <c r="L2182" s="13">
        <f t="shared" si="27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72"/>
        <v>1.071842</v>
      </c>
      <c r="R2182">
        <f t="shared" si="273"/>
        <v>68.707820512820518</v>
      </c>
      <c r="S2182" t="str">
        <f t="shared" si="276"/>
        <v>music</v>
      </c>
      <c r="T2182" t="str">
        <f t="shared" si="277"/>
        <v>rock</v>
      </c>
      <c r="U2182" t="str">
        <f t="shared" si="278"/>
        <v>October</v>
      </c>
      <c r="V2182" t="str">
        <f t="shared" si="279"/>
        <v>2015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74"/>
        <v>42773.005243055552</v>
      </c>
      <c r="L2183" s="13">
        <f t="shared" si="27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72"/>
        <v>1.5309999999999999</v>
      </c>
      <c r="R2183">
        <f t="shared" si="273"/>
        <v>57.773584905660378</v>
      </c>
      <c r="S2183" t="str">
        <f t="shared" si="276"/>
        <v>games</v>
      </c>
      <c r="T2183" t="str">
        <f t="shared" si="277"/>
        <v>tabletop games</v>
      </c>
      <c r="U2183" t="str">
        <f t="shared" si="278"/>
        <v>February</v>
      </c>
      <c r="V2183" t="str">
        <f t="shared" si="279"/>
        <v>2017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74"/>
        <v>41879.900752314818</v>
      </c>
      <c r="L2184" s="13">
        <f t="shared" si="27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72"/>
        <v>5.2416666666666663</v>
      </c>
      <c r="R2184">
        <f t="shared" si="273"/>
        <v>44.171348314606739</v>
      </c>
      <c r="S2184" t="str">
        <f t="shared" si="276"/>
        <v>games</v>
      </c>
      <c r="T2184" t="str">
        <f t="shared" si="277"/>
        <v>tabletop games</v>
      </c>
      <c r="U2184" t="str">
        <f t="shared" si="278"/>
        <v>August</v>
      </c>
      <c r="V2184" t="str">
        <f t="shared" si="279"/>
        <v>2014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74"/>
        <v>42745.365474537044</v>
      </c>
      <c r="L2185" s="13">
        <f t="shared" si="27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72"/>
        <v>4.8927777777777779</v>
      </c>
      <c r="R2185">
        <f t="shared" si="273"/>
        <v>31.566308243727597</v>
      </c>
      <c r="S2185" t="str">
        <f t="shared" si="276"/>
        <v>games</v>
      </c>
      <c r="T2185" t="str">
        <f t="shared" si="277"/>
        <v>tabletop games</v>
      </c>
      <c r="U2185" t="str">
        <f t="shared" si="278"/>
        <v>January</v>
      </c>
      <c r="V2185" t="str">
        <f t="shared" si="279"/>
        <v>2017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74"/>
        <v>42380.690289351856</v>
      </c>
      <c r="L2186" s="13">
        <f t="shared" si="27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72"/>
        <v>2.8473999999999999</v>
      </c>
      <c r="R2186">
        <f t="shared" si="273"/>
        <v>107.04511278195488</v>
      </c>
      <c r="S2186" t="str">
        <f t="shared" si="276"/>
        <v>games</v>
      </c>
      <c r="T2186" t="str">
        <f t="shared" si="277"/>
        <v>tabletop games</v>
      </c>
      <c r="U2186" t="str">
        <f t="shared" si="278"/>
        <v>January</v>
      </c>
      <c r="V2186" t="str">
        <f t="shared" si="279"/>
        <v>2016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74"/>
        <v>41319.349988425929</v>
      </c>
      <c r="L2187" s="13">
        <f t="shared" si="27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72"/>
        <v>18.569700000000001</v>
      </c>
      <c r="R2187">
        <f t="shared" si="273"/>
        <v>149.03451043338683</v>
      </c>
      <c r="S2187" t="str">
        <f t="shared" si="276"/>
        <v>games</v>
      </c>
      <c r="T2187" t="str">
        <f t="shared" si="277"/>
        <v>tabletop games</v>
      </c>
      <c r="U2187" t="str">
        <f t="shared" si="278"/>
        <v>February</v>
      </c>
      <c r="V2187" t="str">
        <f t="shared" si="279"/>
        <v>2013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74"/>
        <v>42583.615081018521</v>
      </c>
      <c r="L2188" s="13">
        <f t="shared" si="27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72"/>
        <v>1.0967499999999999</v>
      </c>
      <c r="R2188">
        <f t="shared" si="273"/>
        <v>55.956632653061227</v>
      </c>
      <c r="S2188" t="str">
        <f t="shared" si="276"/>
        <v>games</v>
      </c>
      <c r="T2188" t="str">
        <f t="shared" si="277"/>
        <v>tabletop games</v>
      </c>
      <c r="U2188" t="str">
        <f t="shared" si="278"/>
        <v>August</v>
      </c>
      <c r="V2188" t="str">
        <f t="shared" si="279"/>
        <v>2016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74"/>
        <v>42068.209097222221</v>
      </c>
      <c r="L2189" s="13">
        <f t="shared" si="27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72"/>
        <v>10.146425000000001</v>
      </c>
      <c r="R2189">
        <f t="shared" si="273"/>
        <v>56.970381807973048</v>
      </c>
      <c r="S2189" t="str">
        <f t="shared" si="276"/>
        <v>games</v>
      </c>
      <c r="T2189" t="str">
        <f t="shared" si="277"/>
        <v>tabletop games</v>
      </c>
      <c r="U2189" t="str">
        <f t="shared" si="278"/>
        <v>March</v>
      </c>
      <c r="V2189" t="str">
        <f t="shared" si="279"/>
        <v>2015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74"/>
        <v>42633.586122685185</v>
      </c>
      <c r="L2190" s="13">
        <f t="shared" si="27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72"/>
        <v>4.1217692027666546</v>
      </c>
      <c r="R2190">
        <f t="shared" si="273"/>
        <v>44.056420233463037</v>
      </c>
      <c r="S2190" t="str">
        <f t="shared" si="276"/>
        <v>games</v>
      </c>
      <c r="T2190" t="str">
        <f t="shared" si="277"/>
        <v>tabletop games</v>
      </c>
      <c r="U2190" t="str">
        <f t="shared" si="278"/>
        <v>September</v>
      </c>
      <c r="V2190" t="str">
        <f t="shared" si="279"/>
        <v>2016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74"/>
        <v>42467.788194444445</v>
      </c>
      <c r="L2191" s="13">
        <f t="shared" si="27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72"/>
        <v>5.0324999999999998</v>
      </c>
      <c r="R2191">
        <f t="shared" si="273"/>
        <v>68.625</v>
      </c>
      <c r="S2191" t="str">
        <f t="shared" si="276"/>
        <v>games</v>
      </c>
      <c r="T2191" t="str">
        <f t="shared" si="277"/>
        <v>tabletop games</v>
      </c>
      <c r="U2191" t="str">
        <f t="shared" si="278"/>
        <v>April</v>
      </c>
      <c r="V2191" t="str">
        <f t="shared" si="279"/>
        <v>2016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74"/>
        <v>42417.625046296293</v>
      </c>
      <c r="L2192" s="13">
        <f t="shared" si="27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72"/>
        <v>1.8461052631578947</v>
      </c>
      <c r="R2192">
        <f t="shared" si="273"/>
        <v>65.318435754189949</v>
      </c>
      <c r="S2192" t="str">
        <f t="shared" si="276"/>
        <v>games</v>
      </c>
      <c r="T2192" t="str">
        <f t="shared" si="277"/>
        <v>tabletop games</v>
      </c>
      <c r="U2192" t="str">
        <f t="shared" si="278"/>
        <v>February</v>
      </c>
      <c r="V2192" t="str">
        <f t="shared" si="279"/>
        <v>2016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74"/>
        <v>42768.833645833336</v>
      </c>
      <c r="L2193" s="13">
        <f t="shared" si="27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72"/>
        <v>1.1973333333333334</v>
      </c>
      <c r="R2193">
        <f t="shared" si="273"/>
        <v>35.92</v>
      </c>
      <c r="S2193" t="str">
        <f t="shared" si="276"/>
        <v>games</v>
      </c>
      <c r="T2193" t="str">
        <f t="shared" si="277"/>
        <v>tabletop games</v>
      </c>
      <c r="U2193" t="str">
        <f t="shared" si="278"/>
        <v>February</v>
      </c>
      <c r="V2193" t="str">
        <f t="shared" si="279"/>
        <v>2017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74"/>
        <v>42691.8512037037</v>
      </c>
      <c r="L2194" s="13">
        <f t="shared" si="27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72"/>
        <v>10.812401666666668</v>
      </c>
      <c r="R2194">
        <f t="shared" si="273"/>
        <v>40.070667078443485</v>
      </c>
      <c r="S2194" t="str">
        <f t="shared" si="276"/>
        <v>games</v>
      </c>
      <c r="T2194" t="str">
        <f t="shared" si="277"/>
        <v>tabletop games</v>
      </c>
      <c r="U2194" t="str">
        <f t="shared" si="278"/>
        <v>November</v>
      </c>
      <c r="V2194" t="str">
        <f t="shared" si="279"/>
        <v>2016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74"/>
        <v>42664.405925925923</v>
      </c>
      <c r="L2195" s="13">
        <f t="shared" si="27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72"/>
        <v>4.5237333333333334</v>
      </c>
      <c r="R2195">
        <f t="shared" si="273"/>
        <v>75.647714604236342</v>
      </c>
      <c r="S2195" t="str">
        <f t="shared" si="276"/>
        <v>games</v>
      </c>
      <c r="T2195" t="str">
        <f t="shared" si="277"/>
        <v>tabletop games</v>
      </c>
      <c r="U2195" t="str">
        <f t="shared" si="278"/>
        <v>October</v>
      </c>
      <c r="V2195" t="str">
        <f t="shared" si="279"/>
        <v>2016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74"/>
        <v>42425.757986111115</v>
      </c>
      <c r="L2196" s="13">
        <f t="shared" si="27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72"/>
        <v>5.3737000000000004</v>
      </c>
      <c r="R2196">
        <f t="shared" si="273"/>
        <v>61.203872437357631</v>
      </c>
      <c r="S2196" t="str">
        <f t="shared" si="276"/>
        <v>games</v>
      </c>
      <c r="T2196" t="str">
        <f t="shared" si="277"/>
        <v>tabletop games</v>
      </c>
      <c r="U2196" t="str">
        <f t="shared" si="278"/>
        <v>February</v>
      </c>
      <c r="V2196" t="str">
        <f t="shared" si="279"/>
        <v>2016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74"/>
        <v>42197.771990740745</v>
      </c>
      <c r="L2197" s="13">
        <f t="shared" si="27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72"/>
        <v>1.2032608695652174</v>
      </c>
      <c r="R2197">
        <f t="shared" si="273"/>
        <v>48.130434782608695</v>
      </c>
      <c r="S2197" t="str">
        <f t="shared" si="276"/>
        <v>games</v>
      </c>
      <c r="T2197" t="str">
        <f t="shared" si="277"/>
        <v>tabletop games</v>
      </c>
      <c r="U2197" t="str">
        <f t="shared" si="278"/>
        <v>July</v>
      </c>
      <c r="V2197" t="str">
        <f t="shared" si="279"/>
        <v>2015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74"/>
        <v>42675.487291666665</v>
      </c>
      <c r="L2198" s="13">
        <f t="shared" si="27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72"/>
        <v>1.1383571428571428</v>
      </c>
      <c r="R2198">
        <f t="shared" si="273"/>
        <v>68.106837606837601</v>
      </c>
      <c r="S2198" t="str">
        <f t="shared" si="276"/>
        <v>games</v>
      </c>
      <c r="T2198" t="str">
        <f t="shared" si="277"/>
        <v>tabletop games</v>
      </c>
      <c r="U2198" t="str">
        <f t="shared" si="278"/>
        <v>November</v>
      </c>
      <c r="V2198" t="str">
        <f t="shared" si="279"/>
        <v>2016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74"/>
        <v>42033.584016203706</v>
      </c>
      <c r="L2199" s="13">
        <f t="shared" si="27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72"/>
        <v>9.5103109999999997</v>
      </c>
      <c r="R2199">
        <f t="shared" si="273"/>
        <v>65.891300230946882</v>
      </c>
      <c r="S2199" t="str">
        <f t="shared" si="276"/>
        <v>games</v>
      </c>
      <c r="T2199" t="str">
        <f t="shared" si="277"/>
        <v>tabletop games</v>
      </c>
      <c r="U2199" t="str">
        <f t="shared" si="278"/>
        <v>January</v>
      </c>
      <c r="V2199" t="str">
        <f t="shared" si="279"/>
        <v>2015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74"/>
        <v>42292.513888888891</v>
      </c>
      <c r="L2200" s="13">
        <f t="shared" si="27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72"/>
        <v>1.3289249999999999</v>
      </c>
      <c r="R2200">
        <f t="shared" si="273"/>
        <v>81.654377880184327</v>
      </c>
      <c r="S2200" t="str">
        <f t="shared" si="276"/>
        <v>games</v>
      </c>
      <c r="T2200" t="str">
        <f t="shared" si="277"/>
        <v>tabletop games</v>
      </c>
      <c r="U2200" t="str">
        <f t="shared" si="278"/>
        <v>October</v>
      </c>
      <c r="V2200" t="str">
        <f t="shared" si="279"/>
        <v>2015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74"/>
        <v>42262.416643518518</v>
      </c>
      <c r="L2201" s="13">
        <f t="shared" si="27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72"/>
        <v>1.4697777777777778</v>
      </c>
      <c r="R2201">
        <f t="shared" si="273"/>
        <v>52.701195219123505</v>
      </c>
      <c r="S2201" t="str">
        <f t="shared" si="276"/>
        <v>games</v>
      </c>
      <c r="T2201" t="str">
        <f t="shared" si="277"/>
        <v>tabletop games</v>
      </c>
      <c r="U2201" t="str">
        <f t="shared" si="278"/>
        <v>September</v>
      </c>
      <c r="V2201" t="str">
        <f t="shared" si="279"/>
        <v>2015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74"/>
        <v>42163.625787037032</v>
      </c>
      <c r="L2202" s="13">
        <f t="shared" si="275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72"/>
        <v>5.4215</v>
      </c>
      <c r="R2202">
        <f t="shared" si="273"/>
        <v>41.228136882129277</v>
      </c>
      <c r="S2202" t="str">
        <f t="shared" si="276"/>
        <v>games</v>
      </c>
      <c r="T2202" t="str">
        <f t="shared" si="277"/>
        <v>tabletop games</v>
      </c>
      <c r="U2202" t="str">
        <f t="shared" si="278"/>
        <v>June</v>
      </c>
      <c r="V2202" t="str">
        <f t="shared" si="279"/>
        <v>2015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74"/>
        <v>41276.846817129634</v>
      </c>
      <c r="L2203" s="13">
        <f t="shared" si="27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72"/>
        <v>3.8271818181818182</v>
      </c>
      <c r="R2203">
        <f t="shared" si="273"/>
        <v>15.035357142857142</v>
      </c>
      <c r="S2203" t="str">
        <f t="shared" si="276"/>
        <v>music</v>
      </c>
      <c r="T2203" t="str">
        <f t="shared" si="277"/>
        <v>electronic music</v>
      </c>
      <c r="U2203" t="str">
        <f t="shared" si="278"/>
        <v>January</v>
      </c>
      <c r="V2203" t="str">
        <f t="shared" si="279"/>
        <v>2013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74"/>
        <v>41184.849166666667</v>
      </c>
      <c r="L2204" s="13">
        <f t="shared" si="27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72"/>
        <v>7.0418124999999998</v>
      </c>
      <c r="R2204">
        <f t="shared" si="273"/>
        <v>39.066920943134534</v>
      </c>
      <c r="S2204" t="str">
        <f t="shared" si="276"/>
        <v>music</v>
      </c>
      <c r="T2204" t="str">
        <f t="shared" si="277"/>
        <v>electronic music</v>
      </c>
      <c r="U2204" t="str">
        <f t="shared" si="278"/>
        <v>October</v>
      </c>
      <c r="V2204" t="str">
        <f t="shared" si="279"/>
        <v>2012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74"/>
        <v>42241.85974537037</v>
      </c>
      <c r="L2205" s="13">
        <f t="shared" si="27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72"/>
        <v>1.0954999999999999</v>
      </c>
      <c r="R2205">
        <f t="shared" si="273"/>
        <v>43.82</v>
      </c>
      <c r="S2205" t="str">
        <f t="shared" si="276"/>
        <v>music</v>
      </c>
      <c r="T2205" t="str">
        <f t="shared" si="277"/>
        <v>electronic music</v>
      </c>
      <c r="U2205" t="str">
        <f t="shared" si="278"/>
        <v>August</v>
      </c>
      <c r="V2205" t="str">
        <f t="shared" si="279"/>
        <v>2015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74"/>
        <v>41312.311562499999</v>
      </c>
      <c r="L2206" s="13">
        <f t="shared" si="27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72"/>
        <v>1.3286666666666667</v>
      </c>
      <c r="R2206">
        <f t="shared" si="273"/>
        <v>27.301369863013697</v>
      </c>
      <c r="S2206" t="str">
        <f t="shared" si="276"/>
        <v>music</v>
      </c>
      <c r="T2206" t="str">
        <f t="shared" si="277"/>
        <v>electronic music</v>
      </c>
      <c r="U2206" t="str">
        <f t="shared" si="278"/>
        <v>February</v>
      </c>
      <c r="V2206" t="str">
        <f t="shared" si="279"/>
        <v>2013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74"/>
        <v>41031.82163194444</v>
      </c>
      <c r="L2207" s="13">
        <f t="shared" si="27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72"/>
        <v>1.52</v>
      </c>
      <c r="R2207">
        <f t="shared" si="273"/>
        <v>42.222222222222221</v>
      </c>
      <c r="S2207" t="str">
        <f t="shared" si="276"/>
        <v>music</v>
      </c>
      <c r="T2207" t="str">
        <f t="shared" si="277"/>
        <v>electronic music</v>
      </c>
      <c r="U2207" t="str">
        <f t="shared" si="278"/>
        <v>May</v>
      </c>
      <c r="V2207" t="str">
        <f t="shared" si="279"/>
        <v>2012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74"/>
        <v>40997.257222222222</v>
      </c>
      <c r="L2208" s="13">
        <f t="shared" si="27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72"/>
        <v>1.0272727272727273</v>
      </c>
      <c r="R2208">
        <f t="shared" si="273"/>
        <v>33.235294117647058</v>
      </c>
      <c r="S2208" t="str">
        <f t="shared" si="276"/>
        <v>music</v>
      </c>
      <c r="T2208" t="str">
        <f t="shared" si="277"/>
        <v>electronic music</v>
      </c>
      <c r="U2208" t="str">
        <f t="shared" si="278"/>
        <v>March</v>
      </c>
      <c r="V2208" t="str">
        <f t="shared" si="279"/>
        <v>2012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74"/>
        <v>41564.194131944445</v>
      </c>
      <c r="L2209" s="13">
        <f t="shared" si="27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72"/>
        <v>1</v>
      </c>
      <c r="R2209">
        <f t="shared" si="273"/>
        <v>285.71428571428572</v>
      </c>
      <c r="S2209" t="str">
        <f t="shared" si="276"/>
        <v>music</v>
      </c>
      <c r="T2209" t="str">
        <f t="shared" si="277"/>
        <v>electronic music</v>
      </c>
      <c r="U2209" t="str">
        <f t="shared" si="278"/>
        <v>October</v>
      </c>
      <c r="V2209" t="str">
        <f t="shared" si="279"/>
        <v>2013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74"/>
        <v>40946.882245370369</v>
      </c>
      <c r="L2210" s="13">
        <f t="shared" si="27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72"/>
        <v>1.016</v>
      </c>
      <c r="R2210">
        <f t="shared" si="273"/>
        <v>42.333333333333336</v>
      </c>
      <c r="S2210" t="str">
        <f t="shared" si="276"/>
        <v>music</v>
      </c>
      <c r="T2210" t="str">
        <f t="shared" si="277"/>
        <v>electronic music</v>
      </c>
      <c r="U2210" t="str">
        <f t="shared" si="278"/>
        <v>February</v>
      </c>
      <c r="V2210" t="str">
        <f t="shared" si="279"/>
        <v>2012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74"/>
        <v>41732.479675925926</v>
      </c>
      <c r="L2211" s="13">
        <f t="shared" si="27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72"/>
        <v>1.508</v>
      </c>
      <c r="R2211">
        <f t="shared" si="273"/>
        <v>50.266666666666666</v>
      </c>
      <c r="S2211" t="str">
        <f t="shared" si="276"/>
        <v>music</v>
      </c>
      <c r="T2211" t="str">
        <f t="shared" si="277"/>
        <v>electronic music</v>
      </c>
      <c r="U2211" t="str">
        <f t="shared" si="278"/>
        <v>April</v>
      </c>
      <c r="V2211" t="str">
        <f t="shared" si="279"/>
        <v>2014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74"/>
        <v>40956.066087962965</v>
      </c>
      <c r="L2212" s="13">
        <f t="shared" si="27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72"/>
        <v>1.11425</v>
      </c>
      <c r="R2212">
        <f t="shared" si="273"/>
        <v>61.902777777777779</v>
      </c>
      <c r="S2212" t="str">
        <f t="shared" si="276"/>
        <v>music</v>
      </c>
      <c r="T2212" t="str">
        <f t="shared" si="277"/>
        <v>electronic music</v>
      </c>
      <c r="U2212" t="str">
        <f t="shared" si="278"/>
        <v>February</v>
      </c>
      <c r="V2212" t="str">
        <f t="shared" si="279"/>
        <v>2012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74"/>
        <v>41716.785011574073</v>
      </c>
      <c r="L2213" s="13">
        <f t="shared" si="27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72"/>
        <v>1.956</v>
      </c>
      <c r="R2213">
        <f t="shared" si="273"/>
        <v>40.75</v>
      </c>
      <c r="S2213" t="str">
        <f t="shared" si="276"/>
        <v>music</v>
      </c>
      <c r="T2213" t="str">
        <f t="shared" si="277"/>
        <v>electronic music</v>
      </c>
      <c r="U2213" t="str">
        <f t="shared" si="278"/>
        <v>March</v>
      </c>
      <c r="V2213" t="str">
        <f t="shared" si="279"/>
        <v>2014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74"/>
        <v>41548.747418981482</v>
      </c>
      <c r="L2214" s="13">
        <f t="shared" si="27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72"/>
        <v>1.1438333333333333</v>
      </c>
      <c r="R2214">
        <f t="shared" si="273"/>
        <v>55.796747967479675</v>
      </c>
      <c r="S2214" t="str">
        <f t="shared" si="276"/>
        <v>music</v>
      </c>
      <c r="T2214" t="str">
        <f t="shared" si="277"/>
        <v>electronic music</v>
      </c>
      <c r="U2214" t="str">
        <f t="shared" si="278"/>
        <v>October</v>
      </c>
      <c r="V2214" t="str">
        <f t="shared" si="279"/>
        <v>2013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74"/>
        <v>42109.826145833329</v>
      </c>
      <c r="L2215" s="13">
        <f t="shared" si="27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72"/>
        <v>2</v>
      </c>
      <c r="R2215">
        <f t="shared" si="273"/>
        <v>10</v>
      </c>
      <c r="S2215" t="str">
        <f t="shared" si="276"/>
        <v>music</v>
      </c>
      <c r="T2215" t="str">
        <f t="shared" si="277"/>
        <v>electronic music</v>
      </c>
      <c r="U2215" t="str">
        <f t="shared" si="278"/>
        <v>April</v>
      </c>
      <c r="V2215" t="str">
        <f t="shared" si="279"/>
        <v>2015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74"/>
        <v>41646.792222222226</v>
      </c>
      <c r="L2216" s="13">
        <f t="shared" si="27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72"/>
        <v>2.9250166666666666</v>
      </c>
      <c r="R2216">
        <f t="shared" si="273"/>
        <v>73.125416666666666</v>
      </c>
      <c r="S2216" t="str">
        <f t="shared" si="276"/>
        <v>music</v>
      </c>
      <c r="T2216" t="str">
        <f t="shared" si="277"/>
        <v>electronic music</v>
      </c>
      <c r="U2216" t="str">
        <f t="shared" si="278"/>
        <v>January</v>
      </c>
      <c r="V2216" t="str">
        <f t="shared" si="279"/>
        <v>2014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74"/>
        <v>40958.717268518521</v>
      </c>
      <c r="L2217" s="13">
        <f t="shared" si="27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72"/>
        <v>1.5636363636363637</v>
      </c>
      <c r="R2217">
        <f t="shared" si="273"/>
        <v>26.060606060606062</v>
      </c>
      <c r="S2217" t="str">
        <f t="shared" si="276"/>
        <v>music</v>
      </c>
      <c r="T2217" t="str">
        <f t="shared" si="277"/>
        <v>electronic music</v>
      </c>
      <c r="U2217" t="str">
        <f t="shared" si="278"/>
        <v>February</v>
      </c>
      <c r="V2217" t="str">
        <f t="shared" si="279"/>
        <v>2012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74"/>
        <v>42194.751678240747</v>
      </c>
      <c r="L2218" s="13">
        <f t="shared" si="27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72"/>
        <v>1.0566666666666666</v>
      </c>
      <c r="R2218">
        <f t="shared" si="273"/>
        <v>22.642857142857142</v>
      </c>
      <c r="S2218" t="str">
        <f t="shared" si="276"/>
        <v>music</v>
      </c>
      <c r="T2218" t="str">
        <f t="shared" si="277"/>
        <v>electronic music</v>
      </c>
      <c r="U2218" t="str">
        <f t="shared" si="278"/>
        <v>July</v>
      </c>
      <c r="V2218" t="str">
        <f t="shared" si="279"/>
        <v>2015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74"/>
        <v>42299.776770833334</v>
      </c>
      <c r="L2219" s="13">
        <f t="shared" si="27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72"/>
        <v>1.0119047619047619</v>
      </c>
      <c r="R2219">
        <f t="shared" si="273"/>
        <v>47.222222222222221</v>
      </c>
      <c r="S2219" t="str">
        <f t="shared" si="276"/>
        <v>music</v>
      </c>
      <c r="T2219" t="str">
        <f t="shared" si="277"/>
        <v>electronic music</v>
      </c>
      <c r="U2219" t="str">
        <f t="shared" si="278"/>
        <v>October</v>
      </c>
      <c r="V2219" t="str">
        <f t="shared" si="279"/>
        <v>2015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74"/>
        <v>41127.812303240738</v>
      </c>
      <c r="L2220" s="13">
        <f t="shared" si="275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72"/>
        <v>1.2283299999999999</v>
      </c>
      <c r="R2220">
        <f t="shared" si="273"/>
        <v>32.324473684210524</v>
      </c>
      <c r="S2220" t="str">
        <f t="shared" si="276"/>
        <v>music</v>
      </c>
      <c r="T2220" t="str">
        <f t="shared" si="277"/>
        <v>electronic music</v>
      </c>
      <c r="U2220" t="str">
        <f t="shared" si="278"/>
        <v>August</v>
      </c>
      <c r="V2220" t="str">
        <f t="shared" si="279"/>
        <v>2012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74"/>
        <v>42205.718888888892</v>
      </c>
      <c r="L2221" s="13">
        <f t="shared" si="27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72"/>
        <v>1.0149999999999999</v>
      </c>
      <c r="R2221">
        <f t="shared" si="273"/>
        <v>53.421052631578945</v>
      </c>
      <c r="S2221" t="str">
        <f t="shared" si="276"/>
        <v>music</v>
      </c>
      <c r="T2221" t="str">
        <f t="shared" si="277"/>
        <v>electronic music</v>
      </c>
      <c r="U2221" t="str">
        <f t="shared" si="278"/>
        <v>July</v>
      </c>
      <c r="V2221" t="str">
        <f t="shared" si="279"/>
        <v>2015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74"/>
        <v>41452.060601851852</v>
      </c>
      <c r="L2222" s="13">
        <f t="shared" si="27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72"/>
        <v>1.0114285714285713</v>
      </c>
      <c r="R2222">
        <f t="shared" si="273"/>
        <v>51.304347826086953</v>
      </c>
      <c r="S2222" t="str">
        <f t="shared" si="276"/>
        <v>music</v>
      </c>
      <c r="T2222" t="str">
        <f t="shared" si="277"/>
        <v>electronic music</v>
      </c>
      <c r="U2222" t="str">
        <f t="shared" si="278"/>
        <v>June</v>
      </c>
      <c r="V2222" t="str">
        <f t="shared" si="279"/>
        <v>2013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74"/>
        <v>42452.666770833333</v>
      </c>
      <c r="L2223" s="13">
        <f t="shared" si="275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72"/>
        <v>1.0811999999999999</v>
      </c>
      <c r="R2223">
        <f t="shared" si="273"/>
        <v>37.197247706422019</v>
      </c>
      <c r="S2223" t="str">
        <f t="shared" si="276"/>
        <v>games</v>
      </c>
      <c r="T2223" t="str">
        <f t="shared" si="277"/>
        <v>tabletop games</v>
      </c>
      <c r="U2223" t="str">
        <f t="shared" si="278"/>
        <v>March</v>
      </c>
      <c r="V2223" t="str">
        <f t="shared" si="279"/>
        <v>2016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74"/>
        <v>40906.787581018521</v>
      </c>
      <c r="L2224" s="13">
        <f t="shared" si="27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72"/>
        <v>1.6259999999999999</v>
      </c>
      <c r="R2224">
        <f t="shared" si="273"/>
        <v>27.1</v>
      </c>
      <c r="S2224" t="str">
        <f t="shared" si="276"/>
        <v>games</v>
      </c>
      <c r="T2224" t="str">
        <f t="shared" si="277"/>
        <v>tabletop games</v>
      </c>
      <c r="U2224" t="str">
        <f t="shared" si="278"/>
        <v>December</v>
      </c>
      <c r="V2224" t="str">
        <f t="shared" si="279"/>
        <v>2012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74"/>
        <v>42152.640833333338</v>
      </c>
      <c r="L2225" s="13">
        <f t="shared" si="27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72"/>
        <v>1.0580000000000001</v>
      </c>
      <c r="R2225">
        <f t="shared" si="273"/>
        <v>206.31</v>
      </c>
      <c r="S2225" t="str">
        <f t="shared" si="276"/>
        <v>games</v>
      </c>
      <c r="T2225" t="str">
        <f t="shared" si="277"/>
        <v>tabletop games</v>
      </c>
      <c r="U2225" t="str">
        <f t="shared" si="278"/>
        <v>May</v>
      </c>
      <c r="V2225" t="str">
        <f t="shared" si="279"/>
        <v>2015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74"/>
        <v>42644.667534722219</v>
      </c>
      <c r="L2226" s="13">
        <f t="shared" si="27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72"/>
        <v>2.4315000000000002</v>
      </c>
      <c r="R2226">
        <f t="shared" si="273"/>
        <v>82.145270270270274</v>
      </c>
      <c r="S2226" t="str">
        <f t="shared" si="276"/>
        <v>games</v>
      </c>
      <c r="T2226" t="str">
        <f t="shared" si="277"/>
        <v>tabletop games</v>
      </c>
      <c r="U2226" t="str">
        <f t="shared" si="278"/>
        <v>October</v>
      </c>
      <c r="V2226" t="str">
        <f t="shared" si="279"/>
        <v>2016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74"/>
        <v>41873.79184027778</v>
      </c>
      <c r="L2227" s="13">
        <f t="shared" si="27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72"/>
        <v>9.4483338095238096</v>
      </c>
      <c r="R2227">
        <f t="shared" si="273"/>
        <v>164.79651993355483</v>
      </c>
      <c r="S2227" t="str">
        <f t="shared" si="276"/>
        <v>games</v>
      </c>
      <c r="T2227" t="str">
        <f t="shared" si="277"/>
        <v>tabletop games</v>
      </c>
      <c r="U2227" t="str">
        <f t="shared" si="278"/>
        <v>August</v>
      </c>
      <c r="V2227" t="str">
        <f t="shared" si="279"/>
        <v>2014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74"/>
        <v>42381.79886574074</v>
      </c>
      <c r="L2228" s="13">
        <f t="shared" si="27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72"/>
        <v>1.0846283333333333</v>
      </c>
      <c r="R2228">
        <f t="shared" si="273"/>
        <v>60.820280373831778</v>
      </c>
      <c r="S2228" t="str">
        <f t="shared" si="276"/>
        <v>games</v>
      </c>
      <c r="T2228" t="str">
        <f t="shared" si="277"/>
        <v>tabletop games</v>
      </c>
      <c r="U2228" t="str">
        <f t="shared" si="278"/>
        <v>January</v>
      </c>
      <c r="V2228" t="str">
        <f t="shared" si="279"/>
        <v>2016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74"/>
        <v>41561.807349537034</v>
      </c>
      <c r="L2229" s="13">
        <f t="shared" si="27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72"/>
        <v>1.5737692307692308</v>
      </c>
      <c r="R2229">
        <f t="shared" si="273"/>
        <v>67.970099667774093</v>
      </c>
      <c r="S2229" t="str">
        <f t="shared" si="276"/>
        <v>games</v>
      </c>
      <c r="T2229" t="str">
        <f t="shared" si="277"/>
        <v>tabletop games</v>
      </c>
      <c r="U2229" t="str">
        <f t="shared" si="278"/>
        <v>October</v>
      </c>
      <c r="V2229" t="str">
        <f t="shared" si="279"/>
        <v>2013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74"/>
        <v>42202.278194444443</v>
      </c>
      <c r="L2230" s="13">
        <f t="shared" si="27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72"/>
        <v>11.744899999999999</v>
      </c>
      <c r="R2230">
        <f t="shared" si="273"/>
        <v>81.561805555555551</v>
      </c>
      <c r="S2230" t="str">
        <f t="shared" si="276"/>
        <v>games</v>
      </c>
      <c r="T2230" t="str">
        <f t="shared" si="277"/>
        <v>tabletop games</v>
      </c>
      <c r="U2230" t="str">
        <f t="shared" si="278"/>
        <v>July</v>
      </c>
      <c r="V2230" t="str">
        <f t="shared" si="279"/>
        <v>2015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74"/>
        <v>41484.664247685185</v>
      </c>
      <c r="L2231" s="13">
        <f t="shared" si="27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72"/>
        <v>1.7104755366949576</v>
      </c>
      <c r="R2231">
        <f t="shared" si="273"/>
        <v>25.42547309833024</v>
      </c>
      <c r="S2231" t="str">
        <f t="shared" si="276"/>
        <v>games</v>
      </c>
      <c r="T2231" t="str">
        <f t="shared" si="277"/>
        <v>tabletop games</v>
      </c>
      <c r="U2231" t="str">
        <f t="shared" si="278"/>
        <v>July</v>
      </c>
      <c r="V2231" t="str">
        <f t="shared" si="279"/>
        <v>2013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74"/>
        <v>41724.881099537037</v>
      </c>
      <c r="L2232" s="13">
        <f t="shared" si="27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72"/>
        <v>1.2595294117647058</v>
      </c>
      <c r="R2232">
        <f t="shared" si="273"/>
        <v>21.497991967871485</v>
      </c>
      <c r="S2232" t="str">
        <f t="shared" si="276"/>
        <v>games</v>
      </c>
      <c r="T2232" t="str">
        <f t="shared" si="277"/>
        <v>tabletop games</v>
      </c>
      <c r="U2232" t="str">
        <f t="shared" si="278"/>
        <v>March</v>
      </c>
      <c r="V2232" t="str">
        <f t="shared" si="279"/>
        <v>2014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74"/>
        <v>41423.910891203705</v>
      </c>
      <c r="L2233" s="13">
        <f t="shared" si="27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72"/>
        <v>12.121296000000001</v>
      </c>
      <c r="R2233">
        <f t="shared" si="273"/>
        <v>27.226630727762803</v>
      </c>
      <c r="S2233" t="str">
        <f t="shared" si="276"/>
        <v>games</v>
      </c>
      <c r="T2233" t="str">
        <f t="shared" si="277"/>
        <v>tabletop games</v>
      </c>
      <c r="U2233" t="str">
        <f t="shared" si="278"/>
        <v>May</v>
      </c>
      <c r="V2233" t="str">
        <f t="shared" si="279"/>
        <v>2013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74"/>
        <v>41806.794074074074</v>
      </c>
      <c r="L2234" s="13">
        <f t="shared" si="275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72"/>
        <v>4.9580000000000002</v>
      </c>
      <c r="R2234">
        <f t="shared" si="273"/>
        <v>25.091093117408906</v>
      </c>
      <c r="S2234" t="str">
        <f t="shared" si="276"/>
        <v>games</v>
      </c>
      <c r="T2234" t="str">
        <f t="shared" si="277"/>
        <v>tabletop games</v>
      </c>
      <c r="U2234" t="str">
        <f t="shared" si="278"/>
        <v>June</v>
      </c>
      <c r="V2234" t="str">
        <f t="shared" si="279"/>
        <v>2014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74"/>
        <v>42331.378923611104</v>
      </c>
      <c r="L2235" s="13">
        <f t="shared" si="275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72"/>
        <v>3.3203999999999998</v>
      </c>
      <c r="R2235">
        <f t="shared" si="273"/>
        <v>21.230179028132991</v>
      </c>
      <c r="S2235" t="str">
        <f t="shared" si="276"/>
        <v>games</v>
      </c>
      <c r="T2235" t="str">
        <f t="shared" si="277"/>
        <v>tabletop games</v>
      </c>
      <c r="U2235" t="str">
        <f t="shared" si="278"/>
        <v>November</v>
      </c>
      <c r="V2235" t="str">
        <f t="shared" si="279"/>
        <v>2015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74"/>
        <v>42710.824618055558</v>
      </c>
      <c r="L2236" s="13">
        <f t="shared" si="27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72"/>
        <v>11.65</v>
      </c>
      <c r="R2236">
        <f t="shared" si="273"/>
        <v>41.607142857142854</v>
      </c>
      <c r="S2236" t="str">
        <f t="shared" si="276"/>
        <v>games</v>
      </c>
      <c r="T2236" t="str">
        <f t="shared" si="277"/>
        <v>tabletop games</v>
      </c>
      <c r="U2236" t="str">
        <f t="shared" si="278"/>
        <v>December</v>
      </c>
      <c r="V2236" t="str">
        <f t="shared" si="279"/>
        <v>2017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74"/>
        <v>42062.022118055553</v>
      </c>
      <c r="L2237" s="13">
        <f t="shared" si="27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72"/>
        <v>1.5331538461538461</v>
      </c>
      <c r="R2237">
        <f t="shared" si="273"/>
        <v>135.58503401360545</v>
      </c>
      <c r="S2237" t="str">
        <f t="shared" si="276"/>
        <v>games</v>
      </c>
      <c r="T2237" t="str">
        <f t="shared" si="277"/>
        <v>tabletop games</v>
      </c>
      <c r="U2237" t="str">
        <f t="shared" si="278"/>
        <v>February</v>
      </c>
      <c r="V2237" t="str">
        <f t="shared" si="279"/>
        <v>2015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74"/>
        <v>42371.617164351846</v>
      </c>
      <c r="L2238" s="13">
        <f t="shared" si="27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72"/>
        <v>5.3710714285714287</v>
      </c>
      <c r="R2238">
        <f t="shared" si="273"/>
        <v>22.116176470588236</v>
      </c>
      <c r="S2238" t="str">
        <f t="shared" si="276"/>
        <v>games</v>
      </c>
      <c r="T2238" t="str">
        <f t="shared" si="277"/>
        <v>tabletop games</v>
      </c>
      <c r="U2238" t="str">
        <f t="shared" si="278"/>
        <v>January</v>
      </c>
      <c r="V2238" t="str">
        <f t="shared" si="279"/>
        <v>2016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74"/>
        <v>41915.003275462965</v>
      </c>
      <c r="L2239" s="13">
        <f t="shared" si="27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72"/>
        <v>3.5292777777777777</v>
      </c>
      <c r="R2239">
        <f t="shared" si="273"/>
        <v>64.625635808748726</v>
      </c>
      <c r="S2239" t="str">
        <f t="shared" si="276"/>
        <v>games</v>
      </c>
      <c r="T2239" t="str">
        <f t="shared" si="277"/>
        <v>tabletop games</v>
      </c>
      <c r="U2239" t="str">
        <f t="shared" si="278"/>
        <v>October</v>
      </c>
      <c r="V2239" t="str">
        <f t="shared" si="279"/>
        <v>2014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74"/>
        <v>42774.621712962966</v>
      </c>
      <c r="L2240" s="13">
        <f t="shared" si="27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72"/>
        <v>1.3740000000000001</v>
      </c>
      <c r="R2240">
        <f t="shared" si="273"/>
        <v>69.569620253164558</v>
      </c>
      <c r="S2240" t="str">
        <f t="shared" si="276"/>
        <v>games</v>
      </c>
      <c r="T2240" t="str">
        <f t="shared" si="277"/>
        <v>tabletop games</v>
      </c>
      <c r="U2240" t="str">
        <f t="shared" si="278"/>
        <v>February</v>
      </c>
      <c r="V2240" t="str">
        <f t="shared" si="279"/>
        <v>2017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74"/>
        <v>41572.958495370374</v>
      </c>
      <c r="L2241" s="13">
        <f t="shared" si="27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72"/>
        <v>1.2802667999999999</v>
      </c>
      <c r="R2241">
        <f t="shared" si="273"/>
        <v>75.133028169014082</v>
      </c>
      <c r="S2241" t="str">
        <f t="shared" si="276"/>
        <v>games</v>
      </c>
      <c r="T2241" t="str">
        <f t="shared" si="277"/>
        <v>tabletop games</v>
      </c>
      <c r="U2241" t="str">
        <f t="shared" si="278"/>
        <v>October</v>
      </c>
      <c r="V2241" t="str">
        <f t="shared" si="279"/>
        <v>2013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74"/>
        <v>42452.825740740736</v>
      </c>
      <c r="L2242" s="13">
        <f t="shared" si="27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280">E2242/D2242</f>
        <v>2.7067999999999999</v>
      </c>
      <c r="R2242">
        <f t="shared" ref="R2242:R2305" si="281">E2242/N2242</f>
        <v>140.97916666666666</v>
      </c>
      <c r="S2242" t="str">
        <f t="shared" si="276"/>
        <v>games</v>
      </c>
      <c r="T2242" t="str">
        <f t="shared" si="277"/>
        <v>tabletop games</v>
      </c>
      <c r="U2242" t="str">
        <f t="shared" si="278"/>
        <v>March</v>
      </c>
      <c r="V2242" t="str">
        <f t="shared" si="279"/>
        <v>2016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82">(((J2243/60)/60)/24)+DATE(1970,1,1)</f>
        <v>42766.827546296292</v>
      </c>
      <c r="L2243" s="13">
        <f t="shared" ref="L2243:L2306" si="283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280"/>
        <v>8.0640000000000001</v>
      </c>
      <c r="R2243">
        <f t="shared" si="281"/>
        <v>49.472392638036808</v>
      </c>
      <c r="S2243" t="str">
        <f t="shared" ref="S2243:S2306" si="284">LEFT(P2243,FIND("/",P2243)-1)</f>
        <v>games</v>
      </c>
      <c r="T2243" t="str">
        <f t="shared" ref="T2243:T2306" si="285">RIGHT(P2243,LEN(P2243)-FIND("/",P2243))</f>
        <v>tabletop games</v>
      </c>
      <c r="U2243" t="str">
        <f t="shared" ref="U2243:U2306" si="286">TEXT(K2243,"mmmm")</f>
        <v>January</v>
      </c>
      <c r="V2243" t="str">
        <f t="shared" ref="V2243:V2306" si="287">TEXT(L2243,"YYYY")</f>
        <v>2017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82"/>
        <v>41569.575613425928</v>
      </c>
      <c r="L2244" s="13">
        <f t="shared" si="28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80"/>
        <v>13.600976000000001</v>
      </c>
      <c r="R2244">
        <f t="shared" si="281"/>
        <v>53.865251485148519</v>
      </c>
      <c r="S2244" t="str">
        <f t="shared" si="284"/>
        <v>games</v>
      </c>
      <c r="T2244" t="str">
        <f t="shared" si="285"/>
        <v>tabletop games</v>
      </c>
      <c r="U2244" t="str">
        <f t="shared" si="286"/>
        <v>October</v>
      </c>
      <c r="V2244" t="str">
        <f t="shared" si="287"/>
        <v>2013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82"/>
        <v>42800.751041666663</v>
      </c>
      <c r="L2245" s="13">
        <f t="shared" si="283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80"/>
        <v>9302.5</v>
      </c>
      <c r="R2245">
        <f t="shared" si="281"/>
        <v>4.5712530712530715</v>
      </c>
      <c r="S2245" t="str">
        <f t="shared" si="284"/>
        <v>games</v>
      </c>
      <c r="T2245" t="str">
        <f t="shared" si="285"/>
        <v>tabletop games</v>
      </c>
      <c r="U2245" t="str">
        <f t="shared" si="286"/>
        <v>March</v>
      </c>
      <c r="V2245" t="str">
        <f t="shared" si="287"/>
        <v>2017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82"/>
        <v>42647.818819444445</v>
      </c>
      <c r="L2246" s="13">
        <f t="shared" si="28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80"/>
        <v>3.7702</v>
      </c>
      <c r="R2246">
        <f t="shared" si="281"/>
        <v>65.00344827586207</v>
      </c>
      <c r="S2246" t="str">
        <f t="shared" si="284"/>
        <v>games</v>
      </c>
      <c r="T2246" t="str">
        <f t="shared" si="285"/>
        <v>tabletop games</v>
      </c>
      <c r="U2246" t="str">
        <f t="shared" si="286"/>
        <v>October</v>
      </c>
      <c r="V2246" t="str">
        <f t="shared" si="287"/>
        <v>2016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82"/>
        <v>41660.708530092597</v>
      </c>
      <c r="L2247" s="13">
        <f t="shared" si="283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80"/>
        <v>26.47025</v>
      </c>
      <c r="R2247">
        <f t="shared" si="281"/>
        <v>53.475252525252522</v>
      </c>
      <c r="S2247" t="str">
        <f t="shared" si="284"/>
        <v>games</v>
      </c>
      <c r="T2247" t="str">
        <f t="shared" si="285"/>
        <v>tabletop games</v>
      </c>
      <c r="U2247" t="str">
        <f t="shared" si="286"/>
        <v>January</v>
      </c>
      <c r="V2247" t="str">
        <f t="shared" si="287"/>
        <v>2014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82"/>
        <v>42221.79178240741</v>
      </c>
      <c r="L2248" s="13">
        <f t="shared" si="28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80"/>
        <v>1.0012000000000001</v>
      </c>
      <c r="R2248">
        <f t="shared" si="281"/>
        <v>43.912280701754383</v>
      </c>
      <c r="S2248" t="str">
        <f t="shared" si="284"/>
        <v>games</v>
      </c>
      <c r="T2248" t="str">
        <f t="shared" si="285"/>
        <v>tabletop games</v>
      </c>
      <c r="U2248" t="str">
        <f t="shared" si="286"/>
        <v>August</v>
      </c>
      <c r="V2248" t="str">
        <f t="shared" si="287"/>
        <v>2015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82"/>
        <v>42200.666261574079</v>
      </c>
      <c r="L2249" s="13">
        <f t="shared" si="28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80"/>
        <v>1.0445405405405406</v>
      </c>
      <c r="R2249">
        <f t="shared" si="281"/>
        <v>50.852631578947367</v>
      </c>
      <c r="S2249" t="str">
        <f t="shared" si="284"/>
        <v>games</v>
      </c>
      <c r="T2249" t="str">
        <f t="shared" si="285"/>
        <v>tabletop games</v>
      </c>
      <c r="U2249" t="str">
        <f t="shared" si="286"/>
        <v>July</v>
      </c>
      <c r="V2249" t="str">
        <f t="shared" si="287"/>
        <v>2015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82"/>
        <v>42688.875902777778</v>
      </c>
      <c r="L2250" s="13">
        <f t="shared" si="28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80"/>
        <v>1.0721428571428571</v>
      </c>
      <c r="R2250">
        <f t="shared" si="281"/>
        <v>58.6328125</v>
      </c>
      <c r="S2250" t="str">
        <f t="shared" si="284"/>
        <v>games</v>
      </c>
      <c r="T2250" t="str">
        <f t="shared" si="285"/>
        <v>tabletop games</v>
      </c>
      <c r="U2250" t="str">
        <f t="shared" si="286"/>
        <v>November</v>
      </c>
      <c r="V2250" t="str">
        <f t="shared" si="287"/>
        <v>2016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82"/>
        <v>41336.703298611108</v>
      </c>
      <c r="L2251" s="13">
        <f t="shared" si="28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80"/>
        <v>1.6877142857142857</v>
      </c>
      <c r="R2251">
        <f t="shared" si="281"/>
        <v>32.81666666666667</v>
      </c>
      <c r="S2251" t="str">
        <f t="shared" si="284"/>
        <v>games</v>
      </c>
      <c r="T2251" t="str">
        <f t="shared" si="285"/>
        <v>tabletop games</v>
      </c>
      <c r="U2251" t="str">
        <f t="shared" si="286"/>
        <v>March</v>
      </c>
      <c r="V2251" t="str">
        <f t="shared" si="287"/>
        <v>2013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82"/>
        <v>42677.005474537036</v>
      </c>
      <c r="L2252" s="13">
        <f t="shared" si="28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80"/>
        <v>9.7511200000000002</v>
      </c>
      <c r="R2252">
        <f t="shared" si="281"/>
        <v>426.93169877408059</v>
      </c>
      <c r="S2252" t="str">
        <f t="shared" si="284"/>
        <v>games</v>
      </c>
      <c r="T2252" t="str">
        <f t="shared" si="285"/>
        <v>tabletop games</v>
      </c>
      <c r="U2252" t="str">
        <f t="shared" si="286"/>
        <v>November</v>
      </c>
      <c r="V2252" t="str">
        <f t="shared" si="287"/>
        <v>2016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82"/>
        <v>41846.34579861111</v>
      </c>
      <c r="L2253" s="13">
        <f t="shared" si="28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80"/>
        <v>1.3444929411764706</v>
      </c>
      <c r="R2253">
        <f t="shared" si="281"/>
        <v>23.808729166666669</v>
      </c>
      <c r="S2253" t="str">
        <f t="shared" si="284"/>
        <v>games</v>
      </c>
      <c r="T2253" t="str">
        <f t="shared" si="285"/>
        <v>tabletop games</v>
      </c>
      <c r="U2253" t="str">
        <f t="shared" si="286"/>
        <v>July</v>
      </c>
      <c r="V2253" t="str">
        <f t="shared" si="287"/>
        <v>2014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82"/>
        <v>42573.327986111108</v>
      </c>
      <c r="L2254" s="13">
        <f t="shared" si="28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80"/>
        <v>2.722777777777778</v>
      </c>
      <c r="R2254">
        <f t="shared" si="281"/>
        <v>98.413654618473899</v>
      </c>
      <c r="S2254" t="str">
        <f t="shared" si="284"/>
        <v>games</v>
      </c>
      <c r="T2254" t="str">
        <f t="shared" si="285"/>
        <v>tabletop games</v>
      </c>
      <c r="U2254" t="str">
        <f t="shared" si="286"/>
        <v>July</v>
      </c>
      <c r="V2254" t="str">
        <f t="shared" si="287"/>
        <v>2016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82"/>
        <v>42296.631331018521</v>
      </c>
      <c r="L2255" s="13">
        <f t="shared" si="28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80"/>
        <v>1.1268750000000001</v>
      </c>
      <c r="R2255">
        <f t="shared" si="281"/>
        <v>107.32142857142857</v>
      </c>
      <c r="S2255" t="str">
        <f t="shared" si="284"/>
        <v>games</v>
      </c>
      <c r="T2255" t="str">
        <f t="shared" si="285"/>
        <v>tabletop games</v>
      </c>
      <c r="U2255" t="str">
        <f t="shared" si="286"/>
        <v>October</v>
      </c>
      <c r="V2255" t="str">
        <f t="shared" si="287"/>
        <v>2015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82"/>
        <v>42752.647777777776</v>
      </c>
      <c r="L2256" s="13">
        <f t="shared" si="28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80"/>
        <v>4.5979999999999999</v>
      </c>
      <c r="R2256">
        <f t="shared" si="281"/>
        <v>11.67005076142132</v>
      </c>
      <c r="S2256" t="str">
        <f t="shared" si="284"/>
        <v>games</v>
      </c>
      <c r="T2256" t="str">
        <f t="shared" si="285"/>
        <v>tabletop games</v>
      </c>
      <c r="U2256" t="str">
        <f t="shared" si="286"/>
        <v>January</v>
      </c>
      <c r="V2256" t="str">
        <f t="shared" si="287"/>
        <v>2017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82"/>
        <v>42467.951979166668</v>
      </c>
      <c r="L2257" s="13">
        <f t="shared" si="28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80"/>
        <v>2.8665822784810127</v>
      </c>
      <c r="R2257">
        <f t="shared" si="281"/>
        <v>41.782287822878232</v>
      </c>
      <c r="S2257" t="str">
        <f t="shared" si="284"/>
        <v>games</v>
      </c>
      <c r="T2257" t="str">
        <f t="shared" si="285"/>
        <v>tabletop games</v>
      </c>
      <c r="U2257" t="str">
        <f t="shared" si="286"/>
        <v>April</v>
      </c>
      <c r="V2257" t="str">
        <f t="shared" si="287"/>
        <v>2016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82"/>
        <v>42682.451921296291</v>
      </c>
      <c r="L2258" s="13">
        <f t="shared" si="28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80"/>
        <v>2.2270833333333333</v>
      </c>
      <c r="R2258">
        <f t="shared" si="281"/>
        <v>21.38</v>
      </c>
      <c r="S2258" t="str">
        <f t="shared" si="284"/>
        <v>games</v>
      </c>
      <c r="T2258" t="str">
        <f t="shared" si="285"/>
        <v>tabletop games</v>
      </c>
      <c r="U2258" t="str">
        <f t="shared" si="286"/>
        <v>November</v>
      </c>
      <c r="V2258" t="str">
        <f t="shared" si="287"/>
        <v>2016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82"/>
        <v>42505.936678240745</v>
      </c>
      <c r="L2259" s="13">
        <f t="shared" si="28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80"/>
        <v>6.3613999999999997</v>
      </c>
      <c r="R2259">
        <f t="shared" si="281"/>
        <v>94.103550295857985</v>
      </c>
      <c r="S2259" t="str">
        <f t="shared" si="284"/>
        <v>games</v>
      </c>
      <c r="T2259" t="str">
        <f t="shared" si="285"/>
        <v>tabletop games</v>
      </c>
      <c r="U2259" t="str">
        <f t="shared" si="286"/>
        <v>May</v>
      </c>
      <c r="V2259" t="str">
        <f t="shared" si="287"/>
        <v>2016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82"/>
        <v>42136.75100694444</v>
      </c>
      <c r="L2260" s="13">
        <f t="shared" si="28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80"/>
        <v>1.4650000000000001</v>
      </c>
      <c r="R2260">
        <f t="shared" si="281"/>
        <v>15.721951219512196</v>
      </c>
      <c r="S2260" t="str">
        <f t="shared" si="284"/>
        <v>games</v>
      </c>
      <c r="T2260" t="str">
        <f t="shared" si="285"/>
        <v>tabletop games</v>
      </c>
      <c r="U2260" t="str">
        <f t="shared" si="286"/>
        <v>May</v>
      </c>
      <c r="V2260" t="str">
        <f t="shared" si="287"/>
        <v>2015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82"/>
        <v>42702.804814814815</v>
      </c>
      <c r="L2261" s="13">
        <f t="shared" si="28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80"/>
        <v>18.670999999999999</v>
      </c>
      <c r="R2261">
        <f t="shared" si="281"/>
        <v>90.635922330097088</v>
      </c>
      <c r="S2261" t="str">
        <f t="shared" si="284"/>
        <v>games</v>
      </c>
      <c r="T2261" t="str">
        <f t="shared" si="285"/>
        <v>tabletop games</v>
      </c>
      <c r="U2261" t="str">
        <f t="shared" si="286"/>
        <v>November</v>
      </c>
      <c r="V2261" t="str">
        <f t="shared" si="287"/>
        <v>2016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82"/>
        <v>41695.016782407409</v>
      </c>
      <c r="L2262" s="13">
        <f t="shared" si="28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80"/>
        <v>3.2692000000000001</v>
      </c>
      <c r="R2262">
        <f t="shared" si="281"/>
        <v>97.297619047619051</v>
      </c>
      <c r="S2262" t="str">
        <f t="shared" si="284"/>
        <v>games</v>
      </c>
      <c r="T2262" t="str">
        <f t="shared" si="285"/>
        <v>tabletop games</v>
      </c>
      <c r="U2262" t="str">
        <f t="shared" si="286"/>
        <v>February</v>
      </c>
      <c r="V2262" t="str">
        <f t="shared" si="287"/>
        <v>2014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82"/>
        <v>42759.724768518514</v>
      </c>
      <c r="L2263" s="13">
        <f t="shared" si="28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80"/>
        <v>7.7949999999999999</v>
      </c>
      <c r="R2263">
        <f t="shared" si="281"/>
        <v>37.11904761904762</v>
      </c>
      <c r="S2263" t="str">
        <f t="shared" si="284"/>
        <v>games</v>
      </c>
      <c r="T2263" t="str">
        <f t="shared" si="285"/>
        <v>tabletop games</v>
      </c>
      <c r="U2263" t="str">
        <f t="shared" si="286"/>
        <v>January</v>
      </c>
      <c r="V2263" t="str">
        <f t="shared" si="287"/>
        <v>2017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82"/>
        <v>41926.585162037038</v>
      </c>
      <c r="L2264" s="13">
        <f t="shared" si="283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80"/>
        <v>1.5415151515151515</v>
      </c>
      <c r="R2264">
        <f t="shared" si="281"/>
        <v>28.104972375690608</v>
      </c>
      <c r="S2264" t="str">
        <f t="shared" si="284"/>
        <v>games</v>
      </c>
      <c r="T2264" t="str">
        <f t="shared" si="285"/>
        <v>tabletop games</v>
      </c>
      <c r="U2264" t="str">
        <f t="shared" si="286"/>
        <v>October</v>
      </c>
      <c r="V2264" t="str">
        <f t="shared" si="287"/>
        <v>2014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82"/>
        <v>42014.832326388889</v>
      </c>
      <c r="L2265" s="13">
        <f t="shared" si="28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80"/>
        <v>1.1554666666666666</v>
      </c>
      <c r="R2265">
        <f t="shared" si="281"/>
        <v>144.43333333333334</v>
      </c>
      <c r="S2265" t="str">
        <f t="shared" si="284"/>
        <v>games</v>
      </c>
      <c r="T2265" t="str">
        <f t="shared" si="285"/>
        <v>tabletop games</v>
      </c>
      <c r="U2265" t="str">
        <f t="shared" si="286"/>
        <v>January</v>
      </c>
      <c r="V2265" t="str">
        <f t="shared" si="287"/>
        <v>2015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82"/>
        <v>42496.582337962958</v>
      </c>
      <c r="L2266" s="13">
        <f t="shared" si="283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80"/>
        <v>1.8003333333333333</v>
      </c>
      <c r="R2266">
        <f t="shared" si="281"/>
        <v>24.274157303370785</v>
      </c>
      <c r="S2266" t="str">
        <f t="shared" si="284"/>
        <v>games</v>
      </c>
      <c r="T2266" t="str">
        <f t="shared" si="285"/>
        <v>tabletop games</v>
      </c>
      <c r="U2266" t="str">
        <f t="shared" si="286"/>
        <v>May</v>
      </c>
      <c r="V2266" t="str">
        <f t="shared" si="287"/>
        <v>2016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82"/>
        <v>42689.853090277778</v>
      </c>
      <c r="L2267" s="13">
        <f t="shared" si="28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80"/>
        <v>2.9849999999999999</v>
      </c>
      <c r="R2267">
        <f t="shared" si="281"/>
        <v>35.117647058823529</v>
      </c>
      <c r="S2267" t="str">
        <f t="shared" si="284"/>
        <v>games</v>
      </c>
      <c r="T2267" t="str">
        <f t="shared" si="285"/>
        <v>tabletop games</v>
      </c>
      <c r="U2267" t="str">
        <f t="shared" si="286"/>
        <v>November</v>
      </c>
      <c r="V2267" t="str">
        <f t="shared" si="287"/>
        <v>2016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82"/>
        <v>42469.874907407408</v>
      </c>
      <c r="L2268" s="13">
        <f t="shared" si="28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80"/>
        <v>3.2026666666666666</v>
      </c>
      <c r="R2268">
        <f t="shared" si="281"/>
        <v>24.762886597938145</v>
      </c>
      <c r="S2268" t="str">
        <f t="shared" si="284"/>
        <v>games</v>
      </c>
      <c r="T2268" t="str">
        <f t="shared" si="285"/>
        <v>tabletop games</v>
      </c>
      <c r="U2268" t="str">
        <f t="shared" si="286"/>
        <v>April</v>
      </c>
      <c r="V2268" t="str">
        <f t="shared" si="287"/>
        <v>2016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82"/>
        <v>41968.829826388886</v>
      </c>
      <c r="L2269" s="13">
        <f t="shared" si="28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80"/>
        <v>3.80525</v>
      </c>
      <c r="R2269">
        <f t="shared" si="281"/>
        <v>188.37871287128712</v>
      </c>
      <c r="S2269" t="str">
        <f t="shared" si="284"/>
        <v>games</v>
      </c>
      <c r="T2269" t="str">
        <f t="shared" si="285"/>
        <v>tabletop games</v>
      </c>
      <c r="U2269" t="str">
        <f t="shared" si="286"/>
        <v>November</v>
      </c>
      <c r="V2269" t="str">
        <f t="shared" si="287"/>
        <v>2014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82"/>
        <v>42776.082349537035</v>
      </c>
      <c r="L2270" s="13">
        <f t="shared" si="28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80"/>
        <v>1.026</v>
      </c>
      <c r="R2270">
        <f t="shared" si="281"/>
        <v>148.08247422680412</v>
      </c>
      <c r="S2270" t="str">
        <f t="shared" si="284"/>
        <v>games</v>
      </c>
      <c r="T2270" t="str">
        <f t="shared" si="285"/>
        <v>tabletop games</v>
      </c>
      <c r="U2270" t="str">
        <f t="shared" si="286"/>
        <v>February</v>
      </c>
      <c r="V2270" t="str">
        <f t="shared" si="287"/>
        <v>2017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82"/>
        <v>42776.704432870371</v>
      </c>
      <c r="L2271" s="13">
        <f t="shared" si="28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80"/>
        <v>18.016400000000001</v>
      </c>
      <c r="R2271">
        <f t="shared" si="281"/>
        <v>49.934589800443462</v>
      </c>
      <c r="S2271" t="str">
        <f t="shared" si="284"/>
        <v>games</v>
      </c>
      <c r="T2271" t="str">
        <f t="shared" si="285"/>
        <v>tabletop games</v>
      </c>
      <c r="U2271" t="str">
        <f t="shared" si="286"/>
        <v>February</v>
      </c>
      <c r="V2271" t="str">
        <f t="shared" si="287"/>
        <v>2017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82"/>
        <v>42725.869363425925</v>
      </c>
      <c r="L2272" s="13">
        <f t="shared" si="28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80"/>
        <v>7.2024800000000004</v>
      </c>
      <c r="R2272">
        <f t="shared" si="281"/>
        <v>107.82155688622754</v>
      </c>
      <c r="S2272" t="str">
        <f t="shared" si="284"/>
        <v>games</v>
      </c>
      <c r="T2272" t="str">
        <f t="shared" si="285"/>
        <v>tabletop games</v>
      </c>
      <c r="U2272" t="str">
        <f t="shared" si="286"/>
        <v>December</v>
      </c>
      <c r="V2272" t="str">
        <f t="shared" si="287"/>
        <v>2017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82"/>
        <v>42684.000046296293</v>
      </c>
      <c r="L2273" s="13">
        <f t="shared" si="28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80"/>
        <v>2.8309000000000002</v>
      </c>
      <c r="R2273">
        <f t="shared" si="281"/>
        <v>42.63403614457831</v>
      </c>
      <c r="S2273" t="str">
        <f t="shared" si="284"/>
        <v>games</v>
      </c>
      <c r="T2273" t="str">
        <f t="shared" si="285"/>
        <v>tabletop games</v>
      </c>
      <c r="U2273" t="str">
        <f t="shared" si="286"/>
        <v>November</v>
      </c>
      <c r="V2273" t="str">
        <f t="shared" si="287"/>
        <v>2016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82"/>
        <v>42315.699490740735</v>
      </c>
      <c r="L2274" s="13">
        <f t="shared" si="28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80"/>
        <v>13.566000000000001</v>
      </c>
      <c r="R2274">
        <f t="shared" si="281"/>
        <v>14.370762711864407</v>
      </c>
      <c r="S2274" t="str">
        <f t="shared" si="284"/>
        <v>games</v>
      </c>
      <c r="T2274" t="str">
        <f t="shared" si="285"/>
        <v>tabletop games</v>
      </c>
      <c r="U2274" t="str">
        <f t="shared" si="286"/>
        <v>November</v>
      </c>
      <c r="V2274" t="str">
        <f t="shared" si="287"/>
        <v>2015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82"/>
        <v>42781.549097222218</v>
      </c>
      <c r="L2275" s="13">
        <f t="shared" si="28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80"/>
        <v>2.2035999999999998</v>
      </c>
      <c r="R2275">
        <f t="shared" si="281"/>
        <v>37.476190476190474</v>
      </c>
      <c r="S2275" t="str">
        <f t="shared" si="284"/>
        <v>games</v>
      </c>
      <c r="T2275" t="str">
        <f t="shared" si="285"/>
        <v>tabletop games</v>
      </c>
      <c r="U2275" t="str">
        <f t="shared" si="286"/>
        <v>February</v>
      </c>
      <c r="V2275" t="str">
        <f t="shared" si="287"/>
        <v>2017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82"/>
        <v>41663.500659722224</v>
      </c>
      <c r="L2276" s="13">
        <f t="shared" si="28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80"/>
        <v>1.196</v>
      </c>
      <c r="R2276">
        <f t="shared" si="281"/>
        <v>30.202020202020201</v>
      </c>
      <c r="S2276" t="str">
        <f t="shared" si="284"/>
        <v>games</v>
      </c>
      <c r="T2276" t="str">
        <f t="shared" si="285"/>
        <v>tabletop games</v>
      </c>
      <c r="U2276" t="str">
        <f t="shared" si="286"/>
        <v>January</v>
      </c>
      <c r="V2276" t="str">
        <f t="shared" si="287"/>
        <v>2014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82"/>
        <v>41965.616655092599</v>
      </c>
      <c r="L2277" s="13">
        <f t="shared" si="28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80"/>
        <v>4.0776923076923079</v>
      </c>
      <c r="R2277">
        <f t="shared" si="281"/>
        <v>33.550632911392405</v>
      </c>
      <c r="S2277" t="str">
        <f t="shared" si="284"/>
        <v>games</v>
      </c>
      <c r="T2277" t="str">
        <f t="shared" si="285"/>
        <v>tabletop games</v>
      </c>
      <c r="U2277" t="str">
        <f t="shared" si="286"/>
        <v>November</v>
      </c>
      <c r="V2277" t="str">
        <f t="shared" si="287"/>
        <v>2014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82"/>
        <v>41614.651493055557</v>
      </c>
      <c r="L2278" s="13">
        <f t="shared" si="28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80"/>
        <v>1.0581826105905425</v>
      </c>
      <c r="R2278">
        <f t="shared" si="281"/>
        <v>64.74666666666667</v>
      </c>
      <c r="S2278" t="str">
        <f t="shared" si="284"/>
        <v>games</v>
      </c>
      <c r="T2278" t="str">
        <f t="shared" si="285"/>
        <v>tabletop games</v>
      </c>
      <c r="U2278" t="str">
        <f t="shared" si="286"/>
        <v>December</v>
      </c>
      <c r="V2278" t="str">
        <f t="shared" si="287"/>
        <v>2014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82"/>
        <v>40936.678506944445</v>
      </c>
      <c r="L2279" s="13">
        <f t="shared" si="28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80"/>
        <v>1.4108235294117648</v>
      </c>
      <c r="R2279">
        <f t="shared" si="281"/>
        <v>57.932367149758456</v>
      </c>
      <c r="S2279" t="str">
        <f t="shared" si="284"/>
        <v>games</v>
      </c>
      <c r="T2279" t="str">
        <f t="shared" si="285"/>
        <v>tabletop games</v>
      </c>
      <c r="U2279" t="str">
        <f t="shared" si="286"/>
        <v>January</v>
      </c>
      <c r="V2279" t="str">
        <f t="shared" si="287"/>
        <v>2012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82"/>
        <v>42338.709108796291</v>
      </c>
      <c r="L2280" s="13">
        <f t="shared" si="28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80"/>
        <v>2.7069999999999999</v>
      </c>
      <c r="R2280">
        <f t="shared" si="281"/>
        <v>53.078431372549019</v>
      </c>
      <c r="S2280" t="str">
        <f t="shared" si="284"/>
        <v>games</v>
      </c>
      <c r="T2280" t="str">
        <f t="shared" si="285"/>
        <v>tabletop games</v>
      </c>
      <c r="U2280" t="str">
        <f t="shared" si="286"/>
        <v>November</v>
      </c>
      <c r="V2280" t="str">
        <f t="shared" si="287"/>
        <v>2016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82"/>
        <v>42020.806701388887</v>
      </c>
      <c r="L2281" s="13">
        <f t="shared" si="28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80"/>
        <v>1.538</v>
      </c>
      <c r="R2281">
        <f t="shared" si="281"/>
        <v>48.0625</v>
      </c>
      <c r="S2281" t="str">
        <f t="shared" si="284"/>
        <v>games</v>
      </c>
      <c r="T2281" t="str">
        <f t="shared" si="285"/>
        <v>tabletop games</v>
      </c>
      <c r="U2281" t="str">
        <f t="shared" si="286"/>
        <v>January</v>
      </c>
      <c r="V2281" t="str">
        <f t="shared" si="287"/>
        <v>2015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82"/>
        <v>42234.624895833331</v>
      </c>
      <c r="L2282" s="13">
        <f t="shared" si="28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80"/>
        <v>4.0357653061224488</v>
      </c>
      <c r="R2282">
        <f t="shared" si="281"/>
        <v>82.396874999999994</v>
      </c>
      <c r="S2282" t="str">
        <f t="shared" si="284"/>
        <v>games</v>
      </c>
      <c r="T2282" t="str">
        <f t="shared" si="285"/>
        <v>tabletop games</v>
      </c>
      <c r="U2282" t="str">
        <f t="shared" si="286"/>
        <v>August</v>
      </c>
      <c r="V2282" t="str">
        <f t="shared" si="287"/>
        <v>2015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82"/>
        <v>40687.285844907405</v>
      </c>
      <c r="L2283" s="13">
        <f t="shared" si="28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80"/>
        <v>1.85</v>
      </c>
      <c r="R2283">
        <f t="shared" si="281"/>
        <v>50.454545454545453</v>
      </c>
      <c r="S2283" t="str">
        <f t="shared" si="284"/>
        <v>music</v>
      </c>
      <c r="T2283" t="str">
        <f t="shared" si="285"/>
        <v>rock</v>
      </c>
      <c r="U2283" t="str">
        <f t="shared" si="286"/>
        <v>May</v>
      </c>
      <c r="V2283" t="str">
        <f t="shared" si="287"/>
        <v>2011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82"/>
        <v>42323.17460648148</v>
      </c>
      <c r="L2284" s="13">
        <f t="shared" si="28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80"/>
        <v>1.8533333333333333</v>
      </c>
      <c r="R2284">
        <f t="shared" si="281"/>
        <v>115.83333333333333</v>
      </c>
      <c r="S2284" t="str">
        <f t="shared" si="284"/>
        <v>music</v>
      </c>
      <c r="T2284" t="str">
        <f t="shared" si="285"/>
        <v>rock</v>
      </c>
      <c r="U2284" t="str">
        <f t="shared" si="286"/>
        <v>November</v>
      </c>
      <c r="V2284" t="str">
        <f t="shared" si="287"/>
        <v>2016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82"/>
        <v>40978.125046296293</v>
      </c>
      <c r="L2285" s="13">
        <f t="shared" si="28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80"/>
        <v>1.0085533333333332</v>
      </c>
      <c r="R2285">
        <f t="shared" si="281"/>
        <v>63.03458333333333</v>
      </c>
      <c r="S2285" t="str">
        <f t="shared" si="284"/>
        <v>music</v>
      </c>
      <c r="T2285" t="str">
        <f t="shared" si="285"/>
        <v>rock</v>
      </c>
      <c r="U2285" t="str">
        <f t="shared" si="286"/>
        <v>March</v>
      </c>
      <c r="V2285" t="str">
        <f t="shared" si="287"/>
        <v>2012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82"/>
        <v>40585.796817129631</v>
      </c>
      <c r="L2286" s="13">
        <f t="shared" si="28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80"/>
        <v>1.0622116666666668</v>
      </c>
      <c r="R2286">
        <f t="shared" si="281"/>
        <v>108.02152542372882</v>
      </c>
      <c r="S2286" t="str">
        <f t="shared" si="284"/>
        <v>music</v>
      </c>
      <c r="T2286" t="str">
        <f t="shared" si="285"/>
        <v>rock</v>
      </c>
      <c r="U2286" t="str">
        <f t="shared" si="286"/>
        <v>February</v>
      </c>
      <c r="V2286" t="str">
        <f t="shared" si="287"/>
        <v>2011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82"/>
        <v>41059.185682870368</v>
      </c>
      <c r="L2287" s="13">
        <f t="shared" si="28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80"/>
        <v>1.2136666666666667</v>
      </c>
      <c r="R2287">
        <f t="shared" si="281"/>
        <v>46.088607594936711</v>
      </c>
      <c r="S2287" t="str">
        <f t="shared" si="284"/>
        <v>music</v>
      </c>
      <c r="T2287" t="str">
        <f t="shared" si="285"/>
        <v>rock</v>
      </c>
      <c r="U2287" t="str">
        <f t="shared" si="286"/>
        <v>May</v>
      </c>
      <c r="V2287" t="str">
        <f t="shared" si="287"/>
        <v>2012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82"/>
        <v>41494.963587962964</v>
      </c>
      <c r="L2288" s="13">
        <f t="shared" si="28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80"/>
        <v>1.0006666666666666</v>
      </c>
      <c r="R2288">
        <f t="shared" si="281"/>
        <v>107.21428571428571</v>
      </c>
      <c r="S2288" t="str">
        <f t="shared" si="284"/>
        <v>music</v>
      </c>
      <c r="T2288" t="str">
        <f t="shared" si="285"/>
        <v>rock</v>
      </c>
      <c r="U2288" t="str">
        <f t="shared" si="286"/>
        <v>August</v>
      </c>
      <c r="V2288" t="str">
        <f t="shared" si="287"/>
        <v>2013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82"/>
        <v>41792.667361111111</v>
      </c>
      <c r="L2289" s="13">
        <f t="shared" si="28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80"/>
        <v>1.1997755555555556</v>
      </c>
      <c r="R2289">
        <f t="shared" si="281"/>
        <v>50.9338679245283</v>
      </c>
      <c r="S2289" t="str">
        <f t="shared" si="284"/>
        <v>music</v>
      </c>
      <c r="T2289" t="str">
        <f t="shared" si="285"/>
        <v>rock</v>
      </c>
      <c r="U2289" t="str">
        <f t="shared" si="286"/>
        <v>June</v>
      </c>
      <c r="V2289" t="str">
        <f t="shared" si="287"/>
        <v>2014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82"/>
        <v>41067.827418981484</v>
      </c>
      <c r="L2290" s="13">
        <f t="shared" si="283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80"/>
        <v>1.0009999999999999</v>
      </c>
      <c r="R2290">
        <f t="shared" si="281"/>
        <v>40.04</v>
      </c>
      <c r="S2290" t="str">
        <f t="shared" si="284"/>
        <v>music</v>
      </c>
      <c r="T2290" t="str">
        <f t="shared" si="285"/>
        <v>rock</v>
      </c>
      <c r="U2290" t="str">
        <f t="shared" si="286"/>
        <v>June</v>
      </c>
      <c r="V2290" t="str">
        <f t="shared" si="287"/>
        <v>2012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82"/>
        <v>41571.998379629629</v>
      </c>
      <c r="L2291" s="13">
        <f t="shared" si="28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80"/>
        <v>1.0740000000000001</v>
      </c>
      <c r="R2291">
        <f t="shared" si="281"/>
        <v>64.44</v>
      </c>
      <c r="S2291" t="str">
        <f t="shared" si="284"/>
        <v>music</v>
      </c>
      <c r="T2291" t="str">
        <f t="shared" si="285"/>
        <v>rock</v>
      </c>
      <c r="U2291" t="str">
        <f t="shared" si="286"/>
        <v>October</v>
      </c>
      <c r="V2291" t="str">
        <f t="shared" si="287"/>
        <v>2013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82"/>
        <v>40070.253819444442</v>
      </c>
      <c r="L2292" s="13">
        <f t="shared" si="28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80"/>
        <v>1.0406666666666666</v>
      </c>
      <c r="R2292">
        <f t="shared" si="281"/>
        <v>53.827586206896555</v>
      </c>
      <c r="S2292" t="str">
        <f t="shared" si="284"/>
        <v>music</v>
      </c>
      <c r="T2292" t="str">
        <f t="shared" si="285"/>
        <v>rock</v>
      </c>
      <c r="U2292" t="str">
        <f t="shared" si="286"/>
        <v>September</v>
      </c>
      <c r="V2292" t="str">
        <f t="shared" si="287"/>
        <v>2009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82"/>
        <v>40987.977060185185</v>
      </c>
      <c r="L2293" s="13">
        <f t="shared" si="28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80"/>
        <v>1.728</v>
      </c>
      <c r="R2293">
        <f t="shared" si="281"/>
        <v>100.46511627906976</v>
      </c>
      <c r="S2293" t="str">
        <f t="shared" si="284"/>
        <v>music</v>
      </c>
      <c r="T2293" t="str">
        <f t="shared" si="285"/>
        <v>rock</v>
      </c>
      <c r="U2293" t="str">
        <f t="shared" si="286"/>
        <v>March</v>
      </c>
      <c r="V2293" t="str">
        <f t="shared" si="287"/>
        <v>2012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82"/>
        <v>40987.697638888887</v>
      </c>
      <c r="L2294" s="13">
        <f t="shared" si="28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80"/>
        <v>1.072505</v>
      </c>
      <c r="R2294">
        <f t="shared" si="281"/>
        <v>46.630652173913049</v>
      </c>
      <c r="S2294" t="str">
        <f t="shared" si="284"/>
        <v>music</v>
      </c>
      <c r="T2294" t="str">
        <f t="shared" si="285"/>
        <v>rock</v>
      </c>
      <c r="U2294" t="str">
        <f t="shared" si="286"/>
        <v>March</v>
      </c>
      <c r="V2294" t="str">
        <f t="shared" si="287"/>
        <v>2012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82"/>
        <v>41151.708321759259</v>
      </c>
      <c r="L2295" s="13">
        <f t="shared" si="28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80"/>
        <v>1.0823529411764705</v>
      </c>
      <c r="R2295">
        <f t="shared" si="281"/>
        <v>34.074074074074076</v>
      </c>
      <c r="S2295" t="str">
        <f t="shared" si="284"/>
        <v>music</v>
      </c>
      <c r="T2295" t="str">
        <f t="shared" si="285"/>
        <v>rock</v>
      </c>
      <c r="U2295" t="str">
        <f t="shared" si="286"/>
        <v>August</v>
      </c>
      <c r="V2295" t="str">
        <f t="shared" si="287"/>
        <v>2012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82"/>
        <v>41264.72314814815</v>
      </c>
      <c r="L2296" s="13">
        <f t="shared" si="28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80"/>
        <v>1.4608079999999999</v>
      </c>
      <c r="R2296">
        <f t="shared" si="281"/>
        <v>65.214642857142863</v>
      </c>
      <c r="S2296" t="str">
        <f t="shared" si="284"/>
        <v>music</v>
      </c>
      <c r="T2296" t="str">
        <f t="shared" si="285"/>
        <v>rock</v>
      </c>
      <c r="U2296" t="str">
        <f t="shared" si="286"/>
        <v>December</v>
      </c>
      <c r="V2296" t="str">
        <f t="shared" si="287"/>
        <v>2013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82"/>
        <v>41270.954351851848</v>
      </c>
      <c r="L2297" s="13">
        <f t="shared" si="28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80"/>
        <v>1.2524999999999999</v>
      </c>
      <c r="R2297">
        <f t="shared" si="281"/>
        <v>44.205882352941174</v>
      </c>
      <c r="S2297" t="str">
        <f t="shared" si="284"/>
        <v>music</v>
      </c>
      <c r="T2297" t="str">
        <f t="shared" si="285"/>
        <v>rock</v>
      </c>
      <c r="U2297" t="str">
        <f t="shared" si="286"/>
        <v>December</v>
      </c>
      <c r="V2297" t="str">
        <f t="shared" si="287"/>
        <v>2013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82"/>
        <v>40927.731782407405</v>
      </c>
      <c r="L2298" s="13">
        <f t="shared" si="28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80"/>
        <v>1.4907142857142857</v>
      </c>
      <c r="R2298">
        <f t="shared" si="281"/>
        <v>71.965517241379317</v>
      </c>
      <c r="S2298" t="str">
        <f t="shared" si="284"/>
        <v>music</v>
      </c>
      <c r="T2298" t="str">
        <f t="shared" si="285"/>
        <v>rock</v>
      </c>
      <c r="U2298" t="str">
        <f t="shared" si="286"/>
        <v>January</v>
      </c>
      <c r="V2298" t="str">
        <f t="shared" si="287"/>
        <v>2012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82"/>
        <v>40948.042233796295</v>
      </c>
      <c r="L2299" s="13">
        <f t="shared" si="28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80"/>
        <v>1.006</v>
      </c>
      <c r="R2299">
        <f t="shared" si="281"/>
        <v>52.94736842105263</v>
      </c>
      <c r="S2299" t="str">
        <f t="shared" si="284"/>
        <v>music</v>
      </c>
      <c r="T2299" t="str">
        <f t="shared" si="285"/>
        <v>rock</v>
      </c>
      <c r="U2299" t="str">
        <f t="shared" si="286"/>
        <v>February</v>
      </c>
      <c r="V2299" t="str">
        <f t="shared" si="287"/>
        <v>2012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82"/>
        <v>41694.84065972222</v>
      </c>
      <c r="L2300" s="13">
        <f t="shared" si="28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80"/>
        <v>1.0507333333333333</v>
      </c>
      <c r="R2300">
        <f t="shared" si="281"/>
        <v>109.45138888888889</v>
      </c>
      <c r="S2300" t="str">
        <f t="shared" si="284"/>
        <v>music</v>
      </c>
      <c r="T2300" t="str">
        <f t="shared" si="285"/>
        <v>rock</v>
      </c>
      <c r="U2300" t="str">
        <f t="shared" si="286"/>
        <v>February</v>
      </c>
      <c r="V2300" t="str">
        <f t="shared" si="287"/>
        <v>2014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82"/>
        <v>40565.032511574071</v>
      </c>
      <c r="L2301" s="13">
        <f t="shared" si="28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80"/>
        <v>3.5016666666666665</v>
      </c>
      <c r="R2301">
        <f t="shared" si="281"/>
        <v>75.035714285714292</v>
      </c>
      <c r="S2301" t="str">
        <f t="shared" si="284"/>
        <v>music</v>
      </c>
      <c r="T2301" t="str">
        <f t="shared" si="285"/>
        <v>rock</v>
      </c>
      <c r="U2301" t="str">
        <f t="shared" si="286"/>
        <v>January</v>
      </c>
      <c r="V2301" t="str">
        <f t="shared" si="287"/>
        <v>2011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82"/>
        <v>41074.727037037039</v>
      </c>
      <c r="L2302" s="13">
        <f t="shared" si="28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80"/>
        <v>1.0125</v>
      </c>
      <c r="R2302">
        <f t="shared" si="281"/>
        <v>115.71428571428571</v>
      </c>
      <c r="S2302" t="str">
        <f t="shared" si="284"/>
        <v>music</v>
      </c>
      <c r="T2302" t="str">
        <f t="shared" si="285"/>
        <v>rock</v>
      </c>
      <c r="U2302" t="str">
        <f t="shared" si="286"/>
        <v>June</v>
      </c>
      <c r="V2302" t="str">
        <f t="shared" si="287"/>
        <v>2012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82"/>
        <v>41416.146944444445</v>
      </c>
      <c r="L2303" s="13">
        <f t="shared" si="28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80"/>
        <v>1.336044</v>
      </c>
      <c r="R2303">
        <f t="shared" si="281"/>
        <v>31.659810426540286</v>
      </c>
      <c r="S2303" t="str">
        <f t="shared" si="284"/>
        <v>music</v>
      </c>
      <c r="T2303" t="str">
        <f t="shared" si="285"/>
        <v>indie rock</v>
      </c>
      <c r="U2303" t="str">
        <f t="shared" si="286"/>
        <v>May</v>
      </c>
      <c r="V2303" t="str">
        <f t="shared" si="287"/>
        <v>2013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82"/>
        <v>41605.868449074071</v>
      </c>
      <c r="L2304" s="13">
        <f t="shared" si="28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80"/>
        <v>1.7065217391304348</v>
      </c>
      <c r="R2304">
        <f t="shared" si="281"/>
        <v>46.176470588235297</v>
      </c>
      <c r="S2304" t="str">
        <f t="shared" si="284"/>
        <v>music</v>
      </c>
      <c r="T2304" t="str">
        <f t="shared" si="285"/>
        <v>indie rock</v>
      </c>
      <c r="U2304" t="str">
        <f t="shared" si="286"/>
        <v>November</v>
      </c>
      <c r="V2304" t="str">
        <f t="shared" si="287"/>
        <v>2013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82"/>
        <v>40850.111064814817</v>
      </c>
      <c r="L2305" s="13">
        <f t="shared" si="28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80"/>
        <v>1.0935829457364341</v>
      </c>
      <c r="R2305">
        <f t="shared" si="281"/>
        <v>68.481650485436887</v>
      </c>
      <c r="S2305" t="str">
        <f t="shared" si="284"/>
        <v>music</v>
      </c>
      <c r="T2305" t="str">
        <f t="shared" si="285"/>
        <v>indie rock</v>
      </c>
      <c r="U2305" t="str">
        <f t="shared" si="286"/>
        <v>November</v>
      </c>
      <c r="V2305" t="str">
        <f t="shared" si="287"/>
        <v>2011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82"/>
        <v>40502.815868055557</v>
      </c>
      <c r="L2306" s="13">
        <f t="shared" si="28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288">E2306/D2306</f>
        <v>1.0070033333333335</v>
      </c>
      <c r="R2306">
        <f t="shared" ref="R2306:R2369" si="289">E2306/N2306</f>
        <v>53.469203539823013</v>
      </c>
      <c r="S2306" t="str">
        <f t="shared" si="284"/>
        <v>music</v>
      </c>
      <c r="T2306" t="str">
        <f t="shared" si="285"/>
        <v>indie rock</v>
      </c>
      <c r="U2306" t="str">
        <f t="shared" si="286"/>
        <v>November</v>
      </c>
      <c r="V2306" t="str">
        <f t="shared" si="287"/>
        <v>2011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90">(((J2307/60)/60)/24)+DATE(1970,1,1)</f>
        <v>41834.695277777777</v>
      </c>
      <c r="L2307" s="13">
        <f t="shared" ref="L2307:L2370" si="291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288"/>
        <v>1.0122777777777778</v>
      </c>
      <c r="R2307">
        <f t="shared" si="289"/>
        <v>109.10778443113773</v>
      </c>
      <c r="S2307" t="str">
        <f t="shared" ref="S2307:S2370" si="292">LEFT(P2307,FIND("/",P2307)-1)</f>
        <v>music</v>
      </c>
      <c r="T2307" t="str">
        <f t="shared" ref="T2307:T2370" si="293">RIGHT(P2307,LEN(P2307)-FIND("/",P2307))</f>
        <v>indie rock</v>
      </c>
      <c r="U2307" t="str">
        <f t="shared" ref="U2307:U2370" si="294">TEXT(K2307,"mmmm")</f>
        <v>July</v>
      </c>
      <c r="V2307" t="str">
        <f t="shared" ref="V2307:V2370" si="295">TEXT(L2307,"YYYY")</f>
        <v>2014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90"/>
        <v>40948.16815972222</v>
      </c>
      <c r="L2308" s="13">
        <f t="shared" si="291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88"/>
        <v>1.0675857142857144</v>
      </c>
      <c r="R2308">
        <f t="shared" si="289"/>
        <v>51.185616438356163</v>
      </c>
      <c r="S2308" t="str">
        <f t="shared" si="292"/>
        <v>music</v>
      </c>
      <c r="T2308" t="str">
        <f t="shared" si="293"/>
        <v>indie rock</v>
      </c>
      <c r="U2308" t="str">
        <f t="shared" si="294"/>
        <v>February</v>
      </c>
      <c r="V2308" t="str">
        <f t="shared" si="295"/>
        <v>2012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90"/>
        <v>41004.802465277775</v>
      </c>
      <c r="L2309" s="13">
        <f t="shared" si="291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88"/>
        <v>1.0665777537961894</v>
      </c>
      <c r="R2309">
        <f t="shared" si="289"/>
        <v>27.936800000000002</v>
      </c>
      <c r="S2309" t="str">
        <f t="shared" si="292"/>
        <v>music</v>
      </c>
      <c r="T2309" t="str">
        <f t="shared" si="293"/>
        <v>indie rock</v>
      </c>
      <c r="U2309" t="str">
        <f t="shared" si="294"/>
        <v>April</v>
      </c>
      <c r="V2309" t="str">
        <f t="shared" si="295"/>
        <v>2012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90"/>
        <v>41851.962916666671</v>
      </c>
      <c r="L2310" s="13">
        <f t="shared" si="291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88"/>
        <v>1.0130622</v>
      </c>
      <c r="R2310">
        <f t="shared" si="289"/>
        <v>82.496921824104234</v>
      </c>
      <c r="S2310" t="str">
        <f t="shared" si="292"/>
        <v>music</v>
      </c>
      <c r="T2310" t="str">
        <f t="shared" si="293"/>
        <v>indie rock</v>
      </c>
      <c r="U2310" t="str">
        <f t="shared" si="294"/>
        <v>July</v>
      </c>
      <c r="V2310" t="str">
        <f t="shared" si="295"/>
        <v>2014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90"/>
        <v>41307.987696759257</v>
      </c>
      <c r="L2311" s="13">
        <f t="shared" si="291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88"/>
        <v>1.0667450000000001</v>
      </c>
      <c r="R2311">
        <f t="shared" si="289"/>
        <v>59.817476635514019</v>
      </c>
      <c r="S2311" t="str">
        <f t="shared" si="292"/>
        <v>music</v>
      </c>
      <c r="T2311" t="str">
        <f t="shared" si="293"/>
        <v>indie rock</v>
      </c>
      <c r="U2311" t="str">
        <f t="shared" si="294"/>
        <v>February</v>
      </c>
      <c r="V2311" t="str">
        <f t="shared" si="295"/>
        <v>2013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90"/>
        <v>41324.79415509259</v>
      </c>
      <c r="L2312" s="13">
        <f t="shared" si="291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88"/>
        <v>4.288397837837838</v>
      </c>
      <c r="R2312">
        <f t="shared" si="289"/>
        <v>64.816470588235291</v>
      </c>
      <c r="S2312" t="str">
        <f t="shared" si="292"/>
        <v>music</v>
      </c>
      <c r="T2312" t="str">
        <f t="shared" si="293"/>
        <v>indie rock</v>
      </c>
      <c r="U2312" t="str">
        <f t="shared" si="294"/>
        <v>February</v>
      </c>
      <c r="V2312" t="str">
        <f t="shared" si="295"/>
        <v>2013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90"/>
        <v>41736.004502314812</v>
      </c>
      <c r="L2313" s="13">
        <f t="shared" si="291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88"/>
        <v>1.0411111111111111</v>
      </c>
      <c r="R2313">
        <f t="shared" si="289"/>
        <v>90.09615384615384</v>
      </c>
      <c r="S2313" t="str">
        <f t="shared" si="292"/>
        <v>music</v>
      </c>
      <c r="T2313" t="str">
        <f t="shared" si="293"/>
        <v>indie rock</v>
      </c>
      <c r="U2313" t="str">
        <f t="shared" si="294"/>
        <v>April</v>
      </c>
      <c r="V2313" t="str">
        <f t="shared" si="295"/>
        <v>2014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90"/>
        <v>41716.632847222223</v>
      </c>
      <c r="L2314" s="13">
        <f t="shared" si="291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88"/>
        <v>1.0786666666666667</v>
      </c>
      <c r="R2314">
        <f t="shared" si="289"/>
        <v>40.962025316455694</v>
      </c>
      <c r="S2314" t="str">
        <f t="shared" si="292"/>
        <v>music</v>
      </c>
      <c r="T2314" t="str">
        <f t="shared" si="293"/>
        <v>indie rock</v>
      </c>
      <c r="U2314" t="str">
        <f t="shared" si="294"/>
        <v>March</v>
      </c>
      <c r="V2314" t="str">
        <f t="shared" si="295"/>
        <v>2014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90"/>
        <v>41002.958634259259</v>
      </c>
      <c r="L2315" s="13">
        <f t="shared" si="291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88"/>
        <v>1.7584040000000001</v>
      </c>
      <c r="R2315">
        <f t="shared" si="289"/>
        <v>56.000127388535034</v>
      </c>
      <c r="S2315" t="str">
        <f t="shared" si="292"/>
        <v>music</v>
      </c>
      <c r="T2315" t="str">
        <f t="shared" si="293"/>
        <v>indie rock</v>
      </c>
      <c r="U2315" t="str">
        <f t="shared" si="294"/>
        <v>April</v>
      </c>
      <c r="V2315" t="str">
        <f t="shared" si="295"/>
        <v>2012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90"/>
        <v>41037.551585648151</v>
      </c>
      <c r="L2316" s="13">
        <f t="shared" si="291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88"/>
        <v>1.5697000000000001</v>
      </c>
      <c r="R2316">
        <f t="shared" si="289"/>
        <v>37.672800000000002</v>
      </c>
      <c r="S2316" t="str">
        <f t="shared" si="292"/>
        <v>music</v>
      </c>
      <c r="T2316" t="str">
        <f t="shared" si="293"/>
        <v>indie rock</v>
      </c>
      <c r="U2316" t="str">
        <f t="shared" si="294"/>
        <v>May</v>
      </c>
      <c r="V2316" t="str">
        <f t="shared" si="295"/>
        <v>2012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90"/>
        <v>41004.72619212963</v>
      </c>
      <c r="L2317" s="13">
        <f t="shared" si="291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88"/>
        <v>1.026</v>
      </c>
      <c r="R2317">
        <f t="shared" si="289"/>
        <v>40.078125</v>
      </c>
      <c r="S2317" t="str">
        <f t="shared" si="292"/>
        <v>music</v>
      </c>
      <c r="T2317" t="str">
        <f t="shared" si="293"/>
        <v>indie rock</v>
      </c>
      <c r="U2317" t="str">
        <f t="shared" si="294"/>
        <v>April</v>
      </c>
      <c r="V2317" t="str">
        <f t="shared" si="295"/>
        <v>2012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90"/>
        <v>40079.725115740745</v>
      </c>
      <c r="L2318" s="13">
        <f t="shared" si="291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88"/>
        <v>1.0404266666666666</v>
      </c>
      <c r="R2318">
        <f t="shared" si="289"/>
        <v>78.031999999999996</v>
      </c>
      <c r="S2318" t="str">
        <f t="shared" si="292"/>
        <v>music</v>
      </c>
      <c r="T2318" t="str">
        <f t="shared" si="293"/>
        <v>indie rock</v>
      </c>
      <c r="U2318" t="str">
        <f t="shared" si="294"/>
        <v>September</v>
      </c>
      <c r="V2318" t="str">
        <f t="shared" si="295"/>
        <v>2009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90"/>
        <v>40192.542233796295</v>
      </c>
      <c r="L2319" s="13">
        <f t="shared" si="291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88"/>
        <v>1.04</v>
      </c>
      <c r="R2319">
        <f t="shared" si="289"/>
        <v>18.90909090909091</v>
      </c>
      <c r="S2319" t="str">
        <f t="shared" si="292"/>
        <v>music</v>
      </c>
      <c r="T2319" t="str">
        <f t="shared" si="293"/>
        <v>indie rock</v>
      </c>
      <c r="U2319" t="str">
        <f t="shared" si="294"/>
        <v>January</v>
      </c>
      <c r="V2319" t="str">
        <f t="shared" si="295"/>
        <v>2010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90"/>
        <v>40050.643680555557</v>
      </c>
      <c r="L2320" s="13">
        <f t="shared" si="291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88"/>
        <v>1.2105999999999999</v>
      </c>
      <c r="R2320">
        <f t="shared" si="289"/>
        <v>37.134969325153371</v>
      </c>
      <c r="S2320" t="str">
        <f t="shared" si="292"/>
        <v>music</v>
      </c>
      <c r="T2320" t="str">
        <f t="shared" si="293"/>
        <v>indie rock</v>
      </c>
      <c r="U2320" t="str">
        <f t="shared" si="294"/>
        <v>August</v>
      </c>
      <c r="V2320" t="str">
        <f t="shared" si="295"/>
        <v>2009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90"/>
        <v>41593.082002314812</v>
      </c>
      <c r="L2321" s="13">
        <f t="shared" si="291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88"/>
        <v>1.077</v>
      </c>
      <c r="R2321">
        <f t="shared" si="289"/>
        <v>41.961038961038959</v>
      </c>
      <c r="S2321" t="str">
        <f t="shared" si="292"/>
        <v>music</v>
      </c>
      <c r="T2321" t="str">
        <f t="shared" si="293"/>
        <v>indie rock</v>
      </c>
      <c r="U2321" t="str">
        <f t="shared" si="294"/>
        <v>November</v>
      </c>
      <c r="V2321" t="str">
        <f t="shared" si="295"/>
        <v>2013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90"/>
        <v>41696.817129629628</v>
      </c>
      <c r="L2322" s="13">
        <f t="shared" si="291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88"/>
        <v>1.0866</v>
      </c>
      <c r="R2322">
        <f t="shared" si="289"/>
        <v>61.044943820224717</v>
      </c>
      <c r="S2322" t="str">
        <f t="shared" si="292"/>
        <v>music</v>
      </c>
      <c r="T2322" t="str">
        <f t="shared" si="293"/>
        <v>indie rock</v>
      </c>
      <c r="U2322" t="str">
        <f t="shared" si="294"/>
        <v>February</v>
      </c>
      <c r="V2322" t="str">
        <f t="shared" si="295"/>
        <v>2014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90"/>
        <v>42799.260428240741</v>
      </c>
      <c r="L2323" s="13">
        <f t="shared" si="291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88"/>
        <v>0.39120962394619685</v>
      </c>
      <c r="R2323">
        <f t="shared" si="289"/>
        <v>64.53125</v>
      </c>
      <c r="S2323" t="str">
        <f t="shared" si="292"/>
        <v>food</v>
      </c>
      <c r="T2323" t="str">
        <f t="shared" si="293"/>
        <v>small batch</v>
      </c>
      <c r="U2323" t="str">
        <f t="shared" si="294"/>
        <v>March</v>
      </c>
      <c r="V2323" t="str">
        <f t="shared" si="295"/>
        <v>2017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90"/>
        <v>42804.895474537043</v>
      </c>
      <c r="L2324" s="13">
        <f t="shared" si="291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88"/>
        <v>3.1481481481481478E-2</v>
      </c>
      <c r="R2324">
        <f t="shared" si="289"/>
        <v>21.25</v>
      </c>
      <c r="S2324" t="str">
        <f t="shared" si="292"/>
        <v>food</v>
      </c>
      <c r="T2324" t="str">
        <f t="shared" si="293"/>
        <v>small batch</v>
      </c>
      <c r="U2324" t="str">
        <f t="shared" si="294"/>
        <v>March</v>
      </c>
      <c r="V2324" t="str">
        <f t="shared" si="295"/>
        <v>2017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90"/>
        <v>42807.755173611105</v>
      </c>
      <c r="L2325" s="13">
        <f t="shared" si="291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88"/>
        <v>0.48</v>
      </c>
      <c r="R2325">
        <f t="shared" si="289"/>
        <v>30</v>
      </c>
      <c r="S2325" t="str">
        <f t="shared" si="292"/>
        <v>food</v>
      </c>
      <c r="T2325" t="str">
        <f t="shared" si="293"/>
        <v>small batch</v>
      </c>
      <c r="U2325" t="str">
        <f t="shared" si="294"/>
        <v>March</v>
      </c>
      <c r="V2325" t="str">
        <f t="shared" si="295"/>
        <v>2017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90"/>
        <v>42790.885243055556</v>
      </c>
      <c r="L2326" s="13">
        <f t="shared" si="291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88"/>
        <v>0.20733333333333334</v>
      </c>
      <c r="R2326">
        <f t="shared" si="289"/>
        <v>25.491803278688526</v>
      </c>
      <c r="S2326" t="str">
        <f t="shared" si="292"/>
        <v>food</v>
      </c>
      <c r="T2326" t="str">
        <f t="shared" si="293"/>
        <v>small batch</v>
      </c>
      <c r="U2326" t="str">
        <f t="shared" si="294"/>
        <v>February</v>
      </c>
      <c r="V2326" t="str">
        <f t="shared" si="295"/>
        <v>2017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90"/>
        <v>42794.022349537037</v>
      </c>
      <c r="L2327" s="13">
        <f t="shared" si="291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88"/>
        <v>0.08</v>
      </c>
      <c r="R2327">
        <f t="shared" si="289"/>
        <v>11.428571428571429</v>
      </c>
      <c r="S2327" t="str">
        <f t="shared" si="292"/>
        <v>food</v>
      </c>
      <c r="T2327" t="str">
        <f t="shared" si="293"/>
        <v>small batch</v>
      </c>
      <c r="U2327" t="str">
        <f t="shared" si="294"/>
        <v>February</v>
      </c>
      <c r="V2327" t="str">
        <f t="shared" si="295"/>
        <v>2017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90"/>
        <v>42804.034120370372</v>
      </c>
      <c r="L2328" s="13">
        <f t="shared" si="291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88"/>
        <v>7.1999999999999998E-3</v>
      </c>
      <c r="R2328">
        <f t="shared" si="289"/>
        <v>108</v>
      </c>
      <c r="S2328" t="str">
        <f t="shared" si="292"/>
        <v>food</v>
      </c>
      <c r="T2328" t="str">
        <f t="shared" si="293"/>
        <v>small batch</v>
      </c>
      <c r="U2328" t="str">
        <f t="shared" si="294"/>
        <v>March</v>
      </c>
      <c r="V2328" t="str">
        <f t="shared" si="295"/>
        <v>2017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90"/>
        <v>41842.917129629634</v>
      </c>
      <c r="L2329" s="13">
        <f t="shared" si="291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88"/>
        <v>5.2609431428571432</v>
      </c>
      <c r="R2329">
        <f t="shared" si="289"/>
        <v>54.883162444113267</v>
      </c>
      <c r="S2329" t="str">
        <f t="shared" si="292"/>
        <v>food</v>
      </c>
      <c r="T2329" t="str">
        <f t="shared" si="293"/>
        <v>small batch</v>
      </c>
      <c r="U2329" t="str">
        <f t="shared" si="294"/>
        <v>July</v>
      </c>
      <c r="V2329" t="str">
        <f t="shared" si="295"/>
        <v>2014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90"/>
        <v>42139.781678240746</v>
      </c>
      <c r="L2330" s="13">
        <f t="shared" si="291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88"/>
        <v>2.5445000000000002</v>
      </c>
      <c r="R2330">
        <f t="shared" si="289"/>
        <v>47.383612662942269</v>
      </c>
      <c r="S2330" t="str">
        <f t="shared" si="292"/>
        <v>food</v>
      </c>
      <c r="T2330" t="str">
        <f t="shared" si="293"/>
        <v>small batch</v>
      </c>
      <c r="U2330" t="str">
        <f t="shared" si="294"/>
        <v>May</v>
      </c>
      <c r="V2330" t="str">
        <f t="shared" si="295"/>
        <v>2015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90"/>
        <v>41807.624374999999</v>
      </c>
      <c r="L2331" s="13">
        <f t="shared" si="291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88"/>
        <v>1.0591999999999999</v>
      </c>
      <c r="R2331">
        <f t="shared" si="289"/>
        <v>211.84</v>
      </c>
      <c r="S2331" t="str">
        <f t="shared" si="292"/>
        <v>food</v>
      </c>
      <c r="T2331" t="str">
        <f t="shared" si="293"/>
        <v>small batch</v>
      </c>
      <c r="U2331" t="str">
        <f t="shared" si="294"/>
        <v>June</v>
      </c>
      <c r="V2331" t="str">
        <f t="shared" si="295"/>
        <v>2014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90"/>
        <v>42332.89980324074</v>
      </c>
      <c r="L2332" s="13">
        <f t="shared" si="291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88"/>
        <v>1.0242285714285715</v>
      </c>
      <c r="R2332">
        <f t="shared" si="289"/>
        <v>219.92638036809817</v>
      </c>
      <c r="S2332" t="str">
        <f t="shared" si="292"/>
        <v>food</v>
      </c>
      <c r="T2332" t="str">
        <f t="shared" si="293"/>
        <v>small batch</v>
      </c>
      <c r="U2332" t="str">
        <f t="shared" si="294"/>
        <v>November</v>
      </c>
      <c r="V2332" t="str">
        <f t="shared" si="295"/>
        <v>2015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90"/>
        <v>41839.005671296298</v>
      </c>
      <c r="L2333" s="13">
        <f t="shared" si="291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88"/>
        <v>1.4431375</v>
      </c>
      <c r="R2333">
        <f t="shared" si="289"/>
        <v>40.795406360424032</v>
      </c>
      <c r="S2333" t="str">
        <f t="shared" si="292"/>
        <v>food</v>
      </c>
      <c r="T2333" t="str">
        <f t="shared" si="293"/>
        <v>small batch</v>
      </c>
      <c r="U2333" t="str">
        <f t="shared" si="294"/>
        <v>July</v>
      </c>
      <c r="V2333" t="str">
        <f t="shared" si="295"/>
        <v>2014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90"/>
        <v>42011.628136574072</v>
      </c>
      <c r="L2334" s="13">
        <f t="shared" si="291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88"/>
        <v>1.06308</v>
      </c>
      <c r="R2334">
        <f t="shared" si="289"/>
        <v>75.502840909090907</v>
      </c>
      <c r="S2334" t="str">
        <f t="shared" si="292"/>
        <v>food</v>
      </c>
      <c r="T2334" t="str">
        <f t="shared" si="293"/>
        <v>small batch</v>
      </c>
      <c r="U2334" t="str">
        <f t="shared" si="294"/>
        <v>January</v>
      </c>
      <c r="V2334" t="str">
        <f t="shared" si="295"/>
        <v>2015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90"/>
        <v>41767.650347222225</v>
      </c>
      <c r="L2335" s="13">
        <f t="shared" si="291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88"/>
        <v>2.1216666666666666</v>
      </c>
      <c r="R2335">
        <f t="shared" si="289"/>
        <v>13.542553191489361</v>
      </c>
      <c r="S2335" t="str">
        <f t="shared" si="292"/>
        <v>food</v>
      </c>
      <c r="T2335" t="str">
        <f t="shared" si="293"/>
        <v>small batch</v>
      </c>
      <c r="U2335" t="str">
        <f t="shared" si="294"/>
        <v>May</v>
      </c>
      <c r="V2335" t="str">
        <f t="shared" si="295"/>
        <v>2014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90"/>
        <v>41918.670115740737</v>
      </c>
      <c r="L2336" s="13">
        <f t="shared" si="291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88"/>
        <v>1.0195000000000001</v>
      </c>
      <c r="R2336">
        <f t="shared" si="289"/>
        <v>60.865671641791046</v>
      </c>
      <c r="S2336" t="str">
        <f t="shared" si="292"/>
        <v>food</v>
      </c>
      <c r="T2336" t="str">
        <f t="shared" si="293"/>
        <v>small batch</v>
      </c>
      <c r="U2336" t="str">
        <f t="shared" si="294"/>
        <v>October</v>
      </c>
      <c r="V2336" t="str">
        <f t="shared" si="295"/>
        <v>2014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90"/>
        <v>41771.572256944448</v>
      </c>
      <c r="L2337" s="13">
        <f t="shared" si="291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88"/>
        <v>1.0227200000000001</v>
      </c>
      <c r="R2337">
        <f t="shared" si="289"/>
        <v>115.69230769230769</v>
      </c>
      <c r="S2337" t="str">
        <f t="shared" si="292"/>
        <v>food</v>
      </c>
      <c r="T2337" t="str">
        <f t="shared" si="293"/>
        <v>small batch</v>
      </c>
      <c r="U2337" t="str">
        <f t="shared" si="294"/>
        <v>May</v>
      </c>
      <c r="V2337" t="str">
        <f t="shared" si="295"/>
        <v>2014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90"/>
        <v>41666.924710648149</v>
      </c>
      <c r="L2338" s="13">
        <f t="shared" si="291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88"/>
        <v>5.2073254999999996</v>
      </c>
      <c r="R2338">
        <f t="shared" si="289"/>
        <v>48.104623556581984</v>
      </c>
      <c r="S2338" t="str">
        <f t="shared" si="292"/>
        <v>food</v>
      </c>
      <c r="T2338" t="str">
        <f t="shared" si="293"/>
        <v>small batch</v>
      </c>
      <c r="U2338" t="str">
        <f t="shared" si="294"/>
        <v>January</v>
      </c>
      <c r="V2338" t="str">
        <f t="shared" si="295"/>
        <v>2014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90"/>
        <v>41786.640543981484</v>
      </c>
      <c r="L2339" s="13">
        <f t="shared" si="291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88"/>
        <v>1.1065833333333333</v>
      </c>
      <c r="R2339">
        <f t="shared" si="289"/>
        <v>74.184357541899445</v>
      </c>
      <c r="S2339" t="str">
        <f t="shared" si="292"/>
        <v>food</v>
      </c>
      <c r="T2339" t="str">
        <f t="shared" si="293"/>
        <v>small batch</v>
      </c>
      <c r="U2339" t="str">
        <f t="shared" si="294"/>
        <v>May</v>
      </c>
      <c r="V2339" t="str">
        <f t="shared" si="295"/>
        <v>2014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90"/>
        <v>41789.896805555552</v>
      </c>
      <c r="L2340" s="13">
        <f t="shared" si="291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88"/>
        <v>1.0114333333333334</v>
      </c>
      <c r="R2340">
        <f t="shared" si="289"/>
        <v>123.34552845528455</v>
      </c>
      <c r="S2340" t="str">
        <f t="shared" si="292"/>
        <v>food</v>
      </c>
      <c r="T2340" t="str">
        <f t="shared" si="293"/>
        <v>small batch</v>
      </c>
      <c r="U2340" t="str">
        <f t="shared" si="294"/>
        <v>May</v>
      </c>
      <c r="V2340" t="str">
        <f t="shared" si="295"/>
        <v>2014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90"/>
        <v>42692.79987268518</v>
      </c>
      <c r="L2341" s="13">
        <f t="shared" si="291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88"/>
        <v>2.9420799999999998</v>
      </c>
      <c r="R2341">
        <f t="shared" si="289"/>
        <v>66.623188405797094</v>
      </c>
      <c r="S2341" t="str">
        <f t="shared" si="292"/>
        <v>food</v>
      </c>
      <c r="T2341" t="str">
        <f t="shared" si="293"/>
        <v>small batch</v>
      </c>
      <c r="U2341" t="str">
        <f t="shared" si="294"/>
        <v>November</v>
      </c>
      <c r="V2341" t="str">
        <f t="shared" si="295"/>
        <v>2016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90"/>
        <v>42643.642800925925</v>
      </c>
      <c r="L2342" s="13">
        <f t="shared" si="291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88"/>
        <v>1.0577749999999999</v>
      </c>
      <c r="R2342">
        <f t="shared" si="289"/>
        <v>104.99007444168734</v>
      </c>
      <c r="S2342" t="str">
        <f t="shared" si="292"/>
        <v>food</v>
      </c>
      <c r="T2342" t="str">
        <f t="shared" si="293"/>
        <v>small batch</v>
      </c>
      <c r="U2342" t="str">
        <f t="shared" si="294"/>
        <v>September</v>
      </c>
      <c r="V2342" t="str">
        <f t="shared" si="295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90"/>
        <v>42167.813703703709</v>
      </c>
      <c r="L2343" s="13">
        <f t="shared" si="291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88"/>
        <v>0</v>
      </c>
      <c r="R2343" t="e">
        <f t="shared" si="289"/>
        <v>#DIV/0!</v>
      </c>
      <c r="S2343" t="str">
        <f t="shared" si="292"/>
        <v>technology</v>
      </c>
      <c r="T2343" t="str">
        <f t="shared" si="293"/>
        <v>web</v>
      </c>
      <c r="U2343" t="str">
        <f t="shared" si="294"/>
        <v>June</v>
      </c>
      <c r="V2343" t="str">
        <f t="shared" si="295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90"/>
        <v>41897.702199074076</v>
      </c>
      <c r="L2344" s="13">
        <f t="shared" si="291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88"/>
        <v>0</v>
      </c>
      <c r="R2344" t="e">
        <f t="shared" si="289"/>
        <v>#DIV/0!</v>
      </c>
      <c r="S2344" t="str">
        <f t="shared" si="292"/>
        <v>technology</v>
      </c>
      <c r="T2344" t="str">
        <f t="shared" si="293"/>
        <v>web</v>
      </c>
      <c r="U2344" t="str">
        <f t="shared" si="294"/>
        <v>September</v>
      </c>
      <c r="V2344" t="str">
        <f t="shared" si="295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90"/>
        <v>42327.825289351851</v>
      </c>
      <c r="L2345" s="13">
        <f t="shared" si="291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88"/>
        <v>0.03</v>
      </c>
      <c r="R2345">
        <f t="shared" si="289"/>
        <v>300</v>
      </c>
      <c r="S2345" t="str">
        <f t="shared" si="292"/>
        <v>technology</v>
      </c>
      <c r="T2345" t="str">
        <f t="shared" si="293"/>
        <v>web</v>
      </c>
      <c r="U2345" t="str">
        <f t="shared" si="294"/>
        <v>November</v>
      </c>
      <c r="V2345" t="str">
        <f t="shared" si="295"/>
        <v>2016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90"/>
        <v>42515.727650462963</v>
      </c>
      <c r="L2346" s="13">
        <f t="shared" si="291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88"/>
        <v>1E-3</v>
      </c>
      <c r="R2346">
        <f t="shared" si="289"/>
        <v>1</v>
      </c>
      <c r="S2346" t="str">
        <f t="shared" si="292"/>
        <v>technology</v>
      </c>
      <c r="T2346" t="str">
        <f t="shared" si="293"/>
        <v>web</v>
      </c>
      <c r="U2346" t="str">
        <f t="shared" si="294"/>
        <v>May</v>
      </c>
      <c r="V2346" t="str">
        <f t="shared" si="295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90"/>
        <v>42060.001805555556</v>
      </c>
      <c r="L2347" s="13">
        <f t="shared" si="291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88"/>
        <v>0</v>
      </c>
      <c r="R2347" t="e">
        <f t="shared" si="289"/>
        <v>#DIV/0!</v>
      </c>
      <c r="S2347" t="str">
        <f t="shared" si="292"/>
        <v>technology</v>
      </c>
      <c r="T2347" t="str">
        <f t="shared" si="293"/>
        <v>web</v>
      </c>
      <c r="U2347" t="str">
        <f t="shared" si="294"/>
        <v>February</v>
      </c>
      <c r="V2347" t="str">
        <f t="shared" si="295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90"/>
        <v>42615.79896990741</v>
      </c>
      <c r="L2348" s="13">
        <f t="shared" si="291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88"/>
        <v>6.4999999999999997E-4</v>
      </c>
      <c r="R2348">
        <f t="shared" si="289"/>
        <v>13</v>
      </c>
      <c r="S2348" t="str">
        <f t="shared" si="292"/>
        <v>technology</v>
      </c>
      <c r="T2348" t="str">
        <f t="shared" si="293"/>
        <v>web</v>
      </c>
      <c r="U2348" t="str">
        <f t="shared" si="294"/>
        <v>September</v>
      </c>
      <c r="V2348" t="str">
        <f t="shared" si="295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90"/>
        <v>42577.607361111113</v>
      </c>
      <c r="L2349" s="13">
        <f t="shared" si="291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88"/>
        <v>1.4999999999999999E-2</v>
      </c>
      <c r="R2349">
        <f t="shared" si="289"/>
        <v>15</v>
      </c>
      <c r="S2349" t="str">
        <f t="shared" si="292"/>
        <v>technology</v>
      </c>
      <c r="T2349" t="str">
        <f t="shared" si="293"/>
        <v>web</v>
      </c>
      <c r="U2349" t="str">
        <f t="shared" si="294"/>
        <v>July</v>
      </c>
      <c r="V2349" t="str">
        <f t="shared" si="295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90"/>
        <v>42360.932152777779</v>
      </c>
      <c r="L2350" s="13">
        <f t="shared" si="291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88"/>
        <v>3.8571428571428572E-3</v>
      </c>
      <c r="R2350">
        <f t="shared" si="289"/>
        <v>54</v>
      </c>
      <c r="S2350" t="str">
        <f t="shared" si="292"/>
        <v>technology</v>
      </c>
      <c r="T2350" t="str">
        <f t="shared" si="293"/>
        <v>web</v>
      </c>
      <c r="U2350" t="str">
        <f t="shared" si="294"/>
        <v>December</v>
      </c>
      <c r="V2350" t="str">
        <f t="shared" si="295"/>
        <v>2016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90"/>
        <v>42198.775787037041</v>
      </c>
      <c r="L2351" s="13">
        <f t="shared" si="291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88"/>
        <v>0</v>
      </c>
      <c r="R2351" t="e">
        <f t="shared" si="289"/>
        <v>#DIV/0!</v>
      </c>
      <c r="S2351" t="str">
        <f t="shared" si="292"/>
        <v>technology</v>
      </c>
      <c r="T2351" t="str">
        <f t="shared" si="293"/>
        <v>web</v>
      </c>
      <c r="U2351" t="str">
        <f t="shared" si="294"/>
        <v>July</v>
      </c>
      <c r="V2351" t="str">
        <f t="shared" si="295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90"/>
        <v>42708.842245370368</v>
      </c>
      <c r="L2352" s="13">
        <f t="shared" si="291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88"/>
        <v>0</v>
      </c>
      <c r="R2352" t="e">
        <f t="shared" si="289"/>
        <v>#DIV/0!</v>
      </c>
      <c r="S2352" t="str">
        <f t="shared" si="292"/>
        <v>technology</v>
      </c>
      <c r="T2352" t="str">
        <f t="shared" si="293"/>
        <v>web</v>
      </c>
      <c r="U2352" t="str">
        <f t="shared" si="294"/>
        <v>December</v>
      </c>
      <c r="V2352" t="str">
        <f t="shared" si="295"/>
        <v>2017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90"/>
        <v>42094.101145833338</v>
      </c>
      <c r="L2353" s="13">
        <f t="shared" si="291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88"/>
        <v>5.7142857142857143E-3</v>
      </c>
      <c r="R2353">
        <f t="shared" si="289"/>
        <v>15.428571428571429</v>
      </c>
      <c r="S2353" t="str">
        <f t="shared" si="292"/>
        <v>technology</v>
      </c>
      <c r="T2353" t="str">
        <f t="shared" si="293"/>
        <v>web</v>
      </c>
      <c r="U2353" t="str">
        <f t="shared" si="294"/>
        <v>March</v>
      </c>
      <c r="V2353" t="str">
        <f t="shared" si="295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90"/>
        <v>42101.633703703701</v>
      </c>
      <c r="L2354" s="13">
        <f t="shared" si="291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88"/>
        <v>0</v>
      </c>
      <c r="R2354" t="e">
        <f t="shared" si="289"/>
        <v>#DIV/0!</v>
      </c>
      <c r="S2354" t="str">
        <f t="shared" si="292"/>
        <v>technology</v>
      </c>
      <c r="T2354" t="str">
        <f t="shared" si="293"/>
        <v>web</v>
      </c>
      <c r="U2354" t="str">
        <f t="shared" si="294"/>
        <v>April</v>
      </c>
      <c r="V2354" t="str">
        <f t="shared" si="295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90"/>
        <v>42103.676180555558</v>
      </c>
      <c r="L2355" s="13">
        <f t="shared" si="291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88"/>
        <v>0</v>
      </c>
      <c r="R2355" t="e">
        <f t="shared" si="289"/>
        <v>#DIV/0!</v>
      </c>
      <c r="S2355" t="str">
        <f t="shared" si="292"/>
        <v>technology</v>
      </c>
      <c r="T2355" t="str">
        <f t="shared" si="293"/>
        <v>web</v>
      </c>
      <c r="U2355" t="str">
        <f t="shared" si="294"/>
        <v>April</v>
      </c>
      <c r="V2355" t="str">
        <f t="shared" si="295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90"/>
        <v>41954.722916666666</v>
      </c>
      <c r="L2356" s="13">
        <f t="shared" si="291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88"/>
        <v>7.1428571428571429E-4</v>
      </c>
      <c r="R2356">
        <f t="shared" si="289"/>
        <v>25</v>
      </c>
      <c r="S2356" t="str">
        <f t="shared" si="292"/>
        <v>technology</v>
      </c>
      <c r="T2356" t="str">
        <f t="shared" si="293"/>
        <v>web</v>
      </c>
      <c r="U2356" t="str">
        <f t="shared" si="294"/>
        <v>November</v>
      </c>
      <c r="V2356" t="str">
        <f t="shared" si="295"/>
        <v>2015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90"/>
        <v>42096.918240740735</v>
      </c>
      <c r="L2357" s="13">
        <f t="shared" si="291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88"/>
        <v>6.875E-3</v>
      </c>
      <c r="R2357">
        <f t="shared" si="289"/>
        <v>27.5</v>
      </c>
      <c r="S2357" t="str">
        <f t="shared" si="292"/>
        <v>technology</v>
      </c>
      <c r="T2357" t="str">
        <f t="shared" si="293"/>
        <v>web</v>
      </c>
      <c r="U2357" t="str">
        <f t="shared" si="294"/>
        <v>April</v>
      </c>
      <c r="V2357" t="str">
        <f t="shared" si="295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90"/>
        <v>42130.78361111111</v>
      </c>
      <c r="L2358" s="13">
        <f t="shared" si="291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88"/>
        <v>0</v>
      </c>
      <c r="R2358" t="e">
        <f t="shared" si="289"/>
        <v>#DIV/0!</v>
      </c>
      <c r="S2358" t="str">
        <f t="shared" si="292"/>
        <v>technology</v>
      </c>
      <c r="T2358" t="str">
        <f t="shared" si="293"/>
        <v>web</v>
      </c>
      <c r="U2358" t="str">
        <f t="shared" si="294"/>
        <v>May</v>
      </c>
      <c r="V2358" t="str">
        <f t="shared" si="295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90"/>
        <v>42264.620115740734</v>
      </c>
      <c r="L2359" s="13">
        <f t="shared" si="291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88"/>
        <v>0</v>
      </c>
      <c r="R2359" t="e">
        <f t="shared" si="289"/>
        <v>#DIV/0!</v>
      </c>
      <c r="S2359" t="str">
        <f t="shared" si="292"/>
        <v>technology</v>
      </c>
      <c r="T2359" t="str">
        <f t="shared" si="293"/>
        <v>web</v>
      </c>
      <c r="U2359" t="str">
        <f t="shared" si="294"/>
        <v>September</v>
      </c>
      <c r="V2359" t="str">
        <f t="shared" si="295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90"/>
        <v>41978.930972222224</v>
      </c>
      <c r="L2360" s="13">
        <f t="shared" si="291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88"/>
        <v>0</v>
      </c>
      <c r="R2360" t="e">
        <f t="shared" si="289"/>
        <v>#DIV/0!</v>
      </c>
      <c r="S2360" t="str">
        <f t="shared" si="292"/>
        <v>technology</v>
      </c>
      <c r="T2360" t="str">
        <f t="shared" si="293"/>
        <v>web</v>
      </c>
      <c r="U2360" t="str">
        <f t="shared" si="294"/>
        <v>December</v>
      </c>
      <c r="V2360" t="str">
        <f t="shared" si="295"/>
        <v>2015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90"/>
        <v>42159.649583333332</v>
      </c>
      <c r="L2361" s="13">
        <f t="shared" si="291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88"/>
        <v>0.14680000000000001</v>
      </c>
      <c r="R2361">
        <f t="shared" si="289"/>
        <v>367</v>
      </c>
      <c r="S2361" t="str">
        <f t="shared" si="292"/>
        <v>technology</v>
      </c>
      <c r="T2361" t="str">
        <f t="shared" si="293"/>
        <v>web</v>
      </c>
      <c r="U2361" t="str">
        <f t="shared" si="294"/>
        <v>June</v>
      </c>
      <c r="V2361" t="str">
        <f t="shared" si="295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90"/>
        <v>42377.70694444445</v>
      </c>
      <c r="L2362" s="13">
        <f t="shared" si="291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88"/>
        <v>4.0000000000000002E-4</v>
      </c>
      <c r="R2362">
        <f t="shared" si="289"/>
        <v>2</v>
      </c>
      <c r="S2362" t="str">
        <f t="shared" si="292"/>
        <v>technology</v>
      </c>
      <c r="T2362" t="str">
        <f t="shared" si="293"/>
        <v>web</v>
      </c>
      <c r="U2362" t="str">
        <f t="shared" si="294"/>
        <v>January</v>
      </c>
      <c r="V2362" t="str">
        <f t="shared" si="295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90"/>
        <v>42466.858888888892</v>
      </c>
      <c r="L2363" s="13">
        <f t="shared" si="291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88"/>
        <v>0</v>
      </c>
      <c r="R2363" t="e">
        <f t="shared" si="289"/>
        <v>#DIV/0!</v>
      </c>
      <c r="S2363" t="str">
        <f t="shared" si="292"/>
        <v>technology</v>
      </c>
      <c r="T2363" t="str">
        <f t="shared" si="293"/>
        <v>web</v>
      </c>
      <c r="U2363" t="str">
        <f t="shared" si="294"/>
        <v>April</v>
      </c>
      <c r="V2363" t="str">
        <f t="shared" si="295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90"/>
        <v>41954.688310185185</v>
      </c>
      <c r="L2364" s="13">
        <f t="shared" si="291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88"/>
        <v>0.2857142857142857</v>
      </c>
      <c r="R2364">
        <f t="shared" si="289"/>
        <v>60</v>
      </c>
      <c r="S2364" t="str">
        <f t="shared" si="292"/>
        <v>technology</v>
      </c>
      <c r="T2364" t="str">
        <f t="shared" si="293"/>
        <v>web</v>
      </c>
      <c r="U2364" t="str">
        <f t="shared" si="294"/>
        <v>November</v>
      </c>
      <c r="V2364" t="str">
        <f t="shared" si="295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90"/>
        <v>42322.011574074073</v>
      </c>
      <c r="L2365" s="13">
        <f t="shared" si="291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88"/>
        <v>0</v>
      </c>
      <c r="R2365" t="e">
        <f t="shared" si="289"/>
        <v>#DIV/0!</v>
      </c>
      <c r="S2365" t="str">
        <f t="shared" si="292"/>
        <v>technology</v>
      </c>
      <c r="T2365" t="str">
        <f t="shared" si="293"/>
        <v>web</v>
      </c>
      <c r="U2365" t="str">
        <f t="shared" si="294"/>
        <v>November</v>
      </c>
      <c r="V2365" t="str">
        <f t="shared" si="295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90"/>
        <v>42248.934675925921</v>
      </c>
      <c r="L2366" s="13">
        <f t="shared" si="291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88"/>
        <v>0</v>
      </c>
      <c r="R2366" t="e">
        <f t="shared" si="289"/>
        <v>#DIV/0!</v>
      </c>
      <c r="S2366" t="str">
        <f t="shared" si="292"/>
        <v>technology</v>
      </c>
      <c r="T2366" t="str">
        <f t="shared" si="293"/>
        <v>web</v>
      </c>
      <c r="U2366" t="str">
        <f t="shared" si="294"/>
        <v>September</v>
      </c>
      <c r="V2366" t="str">
        <f t="shared" si="295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90"/>
        <v>42346.736400462964</v>
      </c>
      <c r="L2367" s="13">
        <f t="shared" si="291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88"/>
        <v>0</v>
      </c>
      <c r="R2367" t="e">
        <f t="shared" si="289"/>
        <v>#DIV/0!</v>
      </c>
      <c r="S2367" t="str">
        <f t="shared" si="292"/>
        <v>technology</v>
      </c>
      <c r="T2367" t="str">
        <f t="shared" si="293"/>
        <v>web</v>
      </c>
      <c r="U2367" t="str">
        <f t="shared" si="294"/>
        <v>December</v>
      </c>
      <c r="V2367" t="str">
        <f t="shared" si="295"/>
        <v>2016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90"/>
        <v>42268.531631944439</v>
      </c>
      <c r="L2368" s="13">
        <f t="shared" si="291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88"/>
        <v>0.1052</v>
      </c>
      <c r="R2368">
        <f t="shared" si="289"/>
        <v>97.407407407407405</v>
      </c>
      <c r="S2368" t="str">
        <f t="shared" si="292"/>
        <v>technology</v>
      </c>
      <c r="T2368" t="str">
        <f t="shared" si="293"/>
        <v>web</v>
      </c>
      <c r="U2368" t="str">
        <f t="shared" si="294"/>
        <v>September</v>
      </c>
      <c r="V2368" t="str">
        <f t="shared" si="295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90"/>
        <v>42425.970092592594</v>
      </c>
      <c r="L2369" s="13">
        <f t="shared" si="291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88"/>
        <v>1.34E-2</v>
      </c>
      <c r="R2369">
        <f t="shared" si="289"/>
        <v>47.857142857142854</v>
      </c>
      <c r="S2369" t="str">
        <f t="shared" si="292"/>
        <v>technology</v>
      </c>
      <c r="T2369" t="str">
        <f t="shared" si="293"/>
        <v>web</v>
      </c>
      <c r="U2369" t="str">
        <f t="shared" si="294"/>
        <v>February</v>
      </c>
      <c r="V2369" t="str">
        <f t="shared" si="295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90"/>
        <v>42063.721817129626</v>
      </c>
      <c r="L2370" s="13">
        <f t="shared" si="291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296">E2370/D2370</f>
        <v>2.5000000000000001E-3</v>
      </c>
      <c r="R2370">
        <f t="shared" ref="R2370:R2433" si="297">E2370/N2370</f>
        <v>50</v>
      </c>
      <c r="S2370" t="str">
        <f t="shared" si="292"/>
        <v>technology</v>
      </c>
      <c r="T2370" t="str">
        <f t="shared" si="293"/>
        <v>web</v>
      </c>
      <c r="U2370" t="str">
        <f t="shared" si="294"/>
        <v>February</v>
      </c>
      <c r="V2370" t="str">
        <f t="shared" si="295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98">(((J2371/60)/60)/24)+DATE(1970,1,1)</f>
        <v>42380.812627314815</v>
      </c>
      <c r="L2371" s="13">
        <f t="shared" ref="L2371:L2434" si="29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296"/>
        <v>0</v>
      </c>
      <c r="R2371" t="e">
        <f t="shared" si="297"/>
        <v>#DIV/0!</v>
      </c>
      <c r="S2371" t="str">
        <f t="shared" ref="S2371:S2434" si="300">LEFT(P2371,FIND("/",P2371)-1)</f>
        <v>technology</v>
      </c>
      <c r="T2371" t="str">
        <f t="shared" ref="T2371:T2434" si="301">RIGHT(P2371,LEN(P2371)-FIND("/",P2371))</f>
        <v>web</v>
      </c>
      <c r="U2371" t="str">
        <f t="shared" ref="U2371:U2434" si="302">TEXT(K2371,"mmmm")</f>
        <v>January</v>
      </c>
      <c r="V2371" t="str">
        <f t="shared" ref="V2371:V2434" si="303">TEXT(L2371,"YYYY")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98"/>
        <v>41961.18913194444</v>
      </c>
      <c r="L2372" s="13">
        <f t="shared" si="29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96"/>
        <v>3.2799999999999999E-3</v>
      </c>
      <c r="R2372">
        <f t="shared" si="297"/>
        <v>20.5</v>
      </c>
      <c r="S2372" t="str">
        <f t="shared" si="300"/>
        <v>technology</v>
      </c>
      <c r="T2372" t="str">
        <f t="shared" si="301"/>
        <v>web</v>
      </c>
      <c r="U2372" t="str">
        <f t="shared" si="302"/>
        <v>November</v>
      </c>
      <c r="V2372" t="str">
        <f t="shared" si="303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98"/>
        <v>42150.777731481481</v>
      </c>
      <c r="L2373" s="13">
        <f t="shared" si="29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96"/>
        <v>0</v>
      </c>
      <c r="R2373" t="e">
        <f t="shared" si="297"/>
        <v>#DIV/0!</v>
      </c>
      <c r="S2373" t="str">
        <f t="shared" si="300"/>
        <v>technology</v>
      </c>
      <c r="T2373" t="str">
        <f t="shared" si="301"/>
        <v>web</v>
      </c>
      <c r="U2373" t="str">
        <f t="shared" si="302"/>
        <v>May</v>
      </c>
      <c r="V2373" t="str">
        <f t="shared" si="303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98"/>
        <v>42088.069108796291</v>
      </c>
      <c r="L2374" s="13">
        <f t="shared" si="29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96"/>
        <v>3.272727272727273E-2</v>
      </c>
      <c r="R2374">
        <f t="shared" si="297"/>
        <v>30</v>
      </c>
      <c r="S2374" t="str">
        <f t="shared" si="300"/>
        <v>technology</v>
      </c>
      <c r="T2374" t="str">
        <f t="shared" si="301"/>
        <v>web</v>
      </c>
      <c r="U2374" t="str">
        <f t="shared" si="302"/>
        <v>March</v>
      </c>
      <c r="V2374" t="str">
        <f t="shared" si="303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98"/>
        <v>42215.662314814821</v>
      </c>
      <c r="L2375" s="13">
        <f t="shared" si="29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96"/>
        <v>5.8823529411764708E-5</v>
      </c>
      <c r="R2375">
        <f t="shared" si="297"/>
        <v>50</v>
      </c>
      <c r="S2375" t="str">
        <f t="shared" si="300"/>
        <v>technology</v>
      </c>
      <c r="T2375" t="str">
        <f t="shared" si="301"/>
        <v>web</v>
      </c>
      <c r="U2375" t="str">
        <f t="shared" si="302"/>
        <v>July</v>
      </c>
      <c r="V2375" t="str">
        <f t="shared" si="303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98"/>
        <v>42017.843287037031</v>
      </c>
      <c r="L2376" s="13">
        <f t="shared" si="29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96"/>
        <v>4.5454545454545455E-4</v>
      </c>
      <c r="R2376">
        <f t="shared" si="297"/>
        <v>10</v>
      </c>
      <c r="S2376" t="str">
        <f t="shared" si="300"/>
        <v>technology</v>
      </c>
      <c r="T2376" t="str">
        <f t="shared" si="301"/>
        <v>web</v>
      </c>
      <c r="U2376" t="str">
        <f t="shared" si="302"/>
        <v>January</v>
      </c>
      <c r="V2376" t="str">
        <f t="shared" si="303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98"/>
        <v>42592.836076388892</v>
      </c>
      <c r="L2377" s="13">
        <f t="shared" si="29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96"/>
        <v>0</v>
      </c>
      <c r="R2377" t="e">
        <f t="shared" si="297"/>
        <v>#DIV/0!</v>
      </c>
      <c r="S2377" t="str">
        <f t="shared" si="300"/>
        <v>technology</v>
      </c>
      <c r="T2377" t="str">
        <f t="shared" si="301"/>
        <v>web</v>
      </c>
      <c r="U2377" t="str">
        <f t="shared" si="302"/>
        <v>August</v>
      </c>
      <c r="V2377" t="str">
        <f t="shared" si="303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98"/>
        <v>42318.925532407404</v>
      </c>
      <c r="L2378" s="13">
        <f t="shared" si="29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96"/>
        <v>0.10877666666666666</v>
      </c>
      <c r="R2378">
        <f t="shared" si="297"/>
        <v>81.582499999999996</v>
      </c>
      <c r="S2378" t="str">
        <f t="shared" si="300"/>
        <v>technology</v>
      </c>
      <c r="T2378" t="str">
        <f t="shared" si="301"/>
        <v>web</v>
      </c>
      <c r="U2378" t="str">
        <f t="shared" si="302"/>
        <v>November</v>
      </c>
      <c r="V2378" t="str">
        <f t="shared" si="303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98"/>
        <v>42669.870173611111</v>
      </c>
      <c r="L2379" s="13">
        <f t="shared" si="29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96"/>
        <v>0</v>
      </c>
      <c r="R2379" t="e">
        <f t="shared" si="297"/>
        <v>#DIV/0!</v>
      </c>
      <c r="S2379" t="str">
        <f t="shared" si="300"/>
        <v>technology</v>
      </c>
      <c r="T2379" t="str">
        <f t="shared" si="301"/>
        <v>web</v>
      </c>
      <c r="U2379" t="str">
        <f t="shared" si="302"/>
        <v>October</v>
      </c>
      <c r="V2379" t="str">
        <f t="shared" si="303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98"/>
        <v>42213.013078703705</v>
      </c>
      <c r="L2380" s="13">
        <f t="shared" si="29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96"/>
        <v>0</v>
      </c>
      <c r="R2380" t="e">
        <f t="shared" si="297"/>
        <v>#DIV/0!</v>
      </c>
      <c r="S2380" t="str">
        <f t="shared" si="300"/>
        <v>technology</v>
      </c>
      <c r="T2380" t="str">
        <f t="shared" si="301"/>
        <v>web</v>
      </c>
      <c r="U2380" t="str">
        <f t="shared" si="302"/>
        <v>July</v>
      </c>
      <c r="V2380" t="str">
        <f t="shared" si="303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98"/>
        <v>42237.016388888893</v>
      </c>
      <c r="L2381" s="13">
        <f t="shared" si="29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96"/>
        <v>0</v>
      </c>
      <c r="R2381" t="e">
        <f t="shared" si="297"/>
        <v>#DIV/0!</v>
      </c>
      <c r="S2381" t="str">
        <f t="shared" si="300"/>
        <v>technology</v>
      </c>
      <c r="T2381" t="str">
        <f t="shared" si="301"/>
        <v>web</v>
      </c>
      <c r="U2381" t="str">
        <f t="shared" si="302"/>
        <v>August</v>
      </c>
      <c r="V2381" t="str">
        <f t="shared" si="303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98"/>
        <v>42248.793310185181</v>
      </c>
      <c r="L2382" s="13">
        <f t="shared" si="29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96"/>
        <v>3.6666666666666666E-3</v>
      </c>
      <c r="R2382">
        <f t="shared" si="297"/>
        <v>18.333333333333332</v>
      </c>
      <c r="S2382" t="str">
        <f t="shared" si="300"/>
        <v>technology</v>
      </c>
      <c r="T2382" t="str">
        <f t="shared" si="301"/>
        <v>web</v>
      </c>
      <c r="U2382" t="str">
        <f t="shared" si="302"/>
        <v>September</v>
      </c>
      <c r="V2382" t="str">
        <f t="shared" si="303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98"/>
        <v>42074.935740740737</v>
      </c>
      <c r="L2383" s="13">
        <f t="shared" si="29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96"/>
        <v>1.8193398957730169E-2</v>
      </c>
      <c r="R2383">
        <f t="shared" si="297"/>
        <v>224.42857142857142</v>
      </c>
      <c r="S2383" t="str">
        <f t="shared" si="300"/>
        <v>technology</v>
      </c>
      <c r="T2383" t="str">
        <f t="shared" si="301"/>
        <v>web</v>
      </c>
      <c r="U2383" t="str">
        <f t="shared" si="302"/>
        <v>March</v>
      </c>
      <c r="V2383" t="str">
        <f t="shared" si="303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98"/>
        <v>42195.187534722223</v>
      </c>
      <c r="L2384" s="13">
        <f t="shared" si="29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96"/>
        <v>2.5000000000000001E-2</v>
      </c>
      <c r="R2384">
        <f t="shared" si="297"/>
        <v>37.5</v>
      </c>
      <c r="S2384" t="str">
        <f t="shared" si="300"/>
        <v>technology</v>
      </c>
      <c r="T2384" t="str">
        <f t="shared" si="301"/>
        <v>web</v>
      </c>
      <c r="U2384" t="str">
        <f t="shared" si="302"/>
        <v>July</v>
      </c>
      <c r="V2384" t="str">
        <f t="shared" si="303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98"/>
        <v>42027.056793981479</v>
      </c>
      <c r="L2385" s="13">
        <f t="shared" si="29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96"/>
        <v>4.3499999999999997E-2</v>
      </c>
      <c r="R2385">
        <f t="shared" si="297"/>
        <v>145</v>
      </c>
      <c r="S2385" t="str">
        <f t="shared" si="300"/>
        <v>technology</v>
      </c>
      <c r="T2385" t="str">
        <f t="shared" si="301"/>
        <v>web</v>
      </c>
      <c r="U2385" t="str">
        <f t="shared" si="302"/>
        <v>January</v>
      </c>
      <c r="V2385" t="str">
        <f t="shared" si="303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98"/>
        <v>41927.067627314813</v>
      </c>
      <c r="L2386" s="13">
        <f t="shared" si="29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96"/>
        <v>8.0000000000000002E-3</v>
      </c>
      <c r="R2386">
        <f t="shared" si="297"/>
        <v>1</v>
      </c>
      <c r="S2386" t="str">
        <f t="shared" si="300"/>
        <v>technology</v>
      </c>
      <c r="T2386" t="str">
        <f t="shared" si="301"/>
        <v>web</v>
      </c>
      <c r="U2386" t="str">
        <f t="shared" si="302"/>
        <v>October</v>
      </c>
      <c r="V2386" t="str">
        <f t="shared" si="303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98"/>
        <v>42191.70175925926</v>
      </c>
      <c r="L2387" s="13">
        <f t="shared" si="29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96"/>
        <v>1.2123076923076924E-2</v>
      </c>
      <c r="R2387">
        <f t="shared" si="297"/>
        <v>112.57142857142857</v>
      </c>
      <c r="S2387" t="str">
        <f t="shared" si="300"/>
        <v>technology</v>
      </c>
      <c r="T2387" t="str">
        <f t="shared" si="301"/>
        <v>web</v>
      </c>
      <c r="U2387" t="str">
        <f t="shared" si="302"/>
        <v>July</v>
      </c>
      <c r="V2387" t="str">
        <f t="shared" si="303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98"/>
        <v>41954.838240740741</v>
      </c>
      <c r="L2388" s="13">
        <f t="shared" si="29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96"/>
        <v>0</v>
      </c>
      <c r="R2388" t="e">
        <f t="shared" si="297"/>
        <v>#DIV/0!</v>
      </c>
      <c r="S2388" t="str">
        <f t="shared" si="300"/>
        <v>technology</v>
      </c>
      <c r="T2388" t="str">
        <f t="shared" si="301"/>
        <v>web</v>
      </c>
      <c r="U2388" t="str">
        <f t="shared" si="302"/>
        <v>November</v>
      </c>
      <c r="V2388" t="str">
        <f t="shared" si="303"/>
        <v>2015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98"/>
        <v>42528.626620370371</v>
      </c>
      <c r="L2389" s="13">
        <f t="shared" si="29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96"/>
        <v>6.8399999999999997E-3</v>
      </c>
      <c r="R2389">
        <f t="shared" si="297"/>
        <v>342</v>
      </c>
      <c r="S2389" t="str">
        <f t="shared" si="300"/>
        <v>technology</v>
      </c>
      <c r="T2389" t="str">
        <f t="shared" si="301"/>
        <v>web</v>
      </c>
      <c r="U2389" t="str">
        <f t="shared" si="302"/>
        <v>June</v>
      </c>
      <c r="V2389" t="str">
        <f t="shared" si="303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98"/>
        <v>41989.853692129633</v>
      </c>
      <c r="L2390" s="13">
        <f t="shared" si="29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96"/>
        <v>1.2513513513513513E-2</v>
      </c>
      <c r="R2390">
        <f t="shared" si="297"/>
        <v>57.875</v>
      </c>
      <c r="S2390" t="str">
        <f t="shared" si="300"/>
        <v>technology</v>
      </c>
      <c r="T2390" t="str">
        <f t="shared" si="301"/>
        <v>web</v>
      </c>
      <c r="U2390" t="str">
        <f t="shared" si="302"/>
        <v>December</v>
      </c>
      <c r="V2390" t="str">
        <f t="shared" si="303"/>
        <v>2015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98"/>
        <v>42179.653379629628</v>
      </c>
      <c r="L2391" s="13">
        <f t="shared" si="29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96"/>
        <v>1.8749999999999999E-3</v>
      </c>
      <c r="R2391">
        <f t="shared" si="297"/>
        <v>30</v>
      </c>
      <c r="S2391" t="str">
        <f t="shared" si="300"/>
        <v>technology</v>
      </c>
      <c r="T2391" t="str">
        <f t="shared" si="301"/>
        <v>web</v>
      </c>
      <c r="U2391" t="str">
        <f t="shared" si="302"/>
        <v>June</v>
      </c>
      <c r="V2391" t="str">
        <f t="shared" si="303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98"/>
        <v>41968.262314814812</v>
      </c>
      <c r="L2392" s="13">
        <f t="shared" si="29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96"/>
        <v>0</v>
      </c>
      <c r="R2392" t="e">
        <f t="shared" si="297"/>
        <v>#DIV/0!</v>
      </c>
      <c r="S2392" t="str">
        <f t="shared" si="300"/>
        <v>technology</v>
      </c>
      <c r="T2392" t="str">
        <f t="shared" si="301"/>
        <v>web</v>
      </c>
      <c r="U2392" t="str">
        <f t="shared" si="302"/>
        <v>November</v>
      </c>
      <c r="V2392" t="str">
        <f t="shared" si="303"/>
        <v>2015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98"/>
        <v>42064.794490740736</v>
      </c>
      <c r="L2393" s="13">
        <f t="shared" si="29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96"/>
        <v>1.25E-3</v>
      </c>
      <c r="R2393">
        <f t="shared" si="297"/>
        <v>25</v>
      </c>
      <c r="S2393" t="str">
        <f t="shared" si="300"/>
        <v>technology</v>
      </c>
      <c r="T2393" t="str">
        <f t="shared" si="301"/>
        <v>web</v>
      </c>
      <c r="U2393" t="str">
        <f t="shared" si="302"/>
        <v>March</v>
      </c>
      <c r="V2393" t="str">
        <f t="shared" si="303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98"/>
        <v>42276.120636574073</v>
      </c>
      <c r="L2394" s="13">
        <f t="shared" si="29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96"/>
        <v>0</v>
      </c>
      <c r="R2394" t="e">
        <f t="shared" si="297"/>
        <v>#DIV/0!</v>
      </c>
      <c r="S2394" t="str">
        <f t="shared" si="300"/>
        <v>technology</v>
      </c>
      <c r="T2394" t="str">
        <f t="shared" si="301"/>
        <v>web</v>
      </c>
      <c r="U2394" t="str">
        <f t="shared" si="302"/>
        <v>September</v>
      </c>
      <c r="V2394" t="str">
        <f t="shared" si="303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98"/>
        <v>42194.648344907408</v>
      </c>
      <c r="L2395" s="13">
        <f t="shared" si="29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96"/>
        <v>5.0000000000000001E-4</v>
      </c>
      <c r="R2395">
        <f t="shared" si="297"/>
        <v>50</v>
      </c>
      <c r="S2395" t="str">
        <f t="shared" si="300"/>
        <v>technology</v>
      </c>
      <c r="T2395" t="str">
        <f t="shared" si="301"/>
        <v>web</v>
      </c>
      <c r="U2395" t="str">
        <f t="shared" si="302"/>
        <v>July</v>
      </c>
      <c r="V2395" t="str">
        <f t="shared" si="303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98"/>
        <v>42031.362187499995</v>
      </c>
      <c r="L2396" s="13">
        <f t="shared" si="29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96"/>
        <v>5.9999999999999995E-4</v>
      </c>
      <c r="R2396">
        <f t="shared" si="297"/>
        <v>1.5</v>
      </c>
      <c r="S2396" t="str">
        <f t="shared" si="300"/>
        <v>technology</v>
      </c>
      <c r="T2396" t="str">
        <f t="shared" si="301"/>
        <v>web</v>
      </c>
      <c r="U2396" t="str">
        <f t="shared" si="302"/>
        <v>January</v>
      </c>
      <c r="V2396" t="str">
        <f t="shared" si="303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98"/>
        <v>42717.121377314819</v>
      </c>
      <c r="L2397" s="13">
        <f t="shared" si="29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96"/>
        <v>0</v>
      </c>
      <c r="R2397" t="e">
        <f t="shared" si="297"/>
        <v>#DIV/0!</v>
      </c>
      <c r="S2397" t="str">
        <f t="shared" si="300"/>
        <v>technology</v>
      </c>
      <c r="T2397" t="str">
        <f t="shared" si="301"/>
        <v>web</v>
      </c>
      <c r="U2397" t="str">
        <f t="shared" si="302"/>
        <v>December</v>
      </c>
      <c r="V2397" t="str">
        <f t="shared" si="303"/>
        <v>2017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98"/>
        <v>42262.849050925928</v>
      </c>
      <c r="L2398" s="13">
        <f t="shared" si="29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96"/>
        <v>2E-3</v>
      </c>
      <c r="R2398">
        <f t="shared" si="297"/>
        <v>10</v>
      </c>
      <c r="S2398" t="str">
        <f t="shared" si="300"/>
        <v>technology</v>
      </c>
      <c r="T2398" t="str">
        <f t="shared" si="301"/>
        <v>web</v>
      </c>
      <c r="U2398" t="str">
        <f t="shared" si="302"/>
        <v>September</v>
      </c>
      <c r="V2398" t="str">
        <f t="shared" si="303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98"/>
        <v>41976.88490740741</v>
      </c>
      <c r="L2399" s="13">
        <f t="shared" si="29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96"/>
        <v>0</v>
      </c>
      <c r="R2399" t="e">
        <f t="shared" si="297"/>
        <v>#DIV/0!</v>
      </c>
      <c r="S2399" t="str">
        <f t="shared" si="300"/>
        <v>technology</v>
      </c>
      <c r="T2399" t="str">
        <f t="shared" si="301"/>
        <v>web</v>
      </c>
      <c r="U2399" t="str">
        <f t="shared" si="302"/>
        <v>December</v>
      </c>
      <c r="V2399" t="str">
        <f t="shared" si="303"/>
        <v>2015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98"/>
        <v>42157.916481481487</v>
      </c>
      <c r="L2400" s="13">
        <f t="shared" si="29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96"/>
        <v>0</v>
      </c>
      <c r="R2400" t="e">
        <f t="shared" si="297"/>
        <v>#DIV/0!</v>
      </c>
      <c r="S2400" t="str">
        <f t="shared" si="300"/>
        <v>technology</v>
      </c>
      <c r="T2400" t="str">
        <f t="shared" si="301"/>
        <v>web</v>
      </c>
      <c r="U2400" t="str">
        <f t="shared" si="302"/>
        <v>June</v>
      </c>
      <c r="V2400" t="str">
        <f t="shared" si="303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98"/>
        <v>41956.853078703702</v>
      </c>
      <c r="L2401" s="13">
        <f t="shared" si="29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96"/>
        <v>0</v>
      </c>
      <c r="R2401" t="e">
        <f t="shared" si="297"/>
        <v>#DIV/0!</v>
      </c>
      <c r="S2401" t="str">
        <f t="shared" si="300"/>
        <v>technology</v>
      </c>
      <c r="T2401" t="str">
        <f t="shared" si="301"/>
        <v>web</v>
      </c>
      <c r="U2401" t="str">
        <f t="shared" si="302"/>
        <v>November</v>
      </c>
      <c r="V2401" t="str">
        <f t="shared" si="303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98"/>
        <v>42444.268101851849</v>
      </c>
      <c r="L2402" s="13">
        <f t="shared" si="29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96"/>
        <v>0</v>
      </c>
      <c r="R2402" t="e">
        <f t="shared" si="297"/>
        <v>#DIV/0!</v>
      </c>
      <c r="S2402" t="str">
        <f t="shared" si="300"/>
        <v>technology</v>
      </c>
      <c r="T2402" t="str">
        <f t="shared" si="301"/>
        <v>web</v>
      </c>
      <c r="U2402" t="str">
        <f t="shared" si="302"/>
        <v>March</v>
      </c>
      <c r="V2402" t="str">
        <f t="shared" si="303"/>
        <v>2016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98"/>
        <v>42374.822870370372</v>
      </c>
      <c r="L2403" s="13">
        <f t="shared" si="29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96"/>
        <v>7.1785714285714283E-3</v>
      </c>
      <c r="R2403">
        <f t="shared" si="297"/>
        <v>22.333333333333332</v>
      </c>
      <c r="S2403" t="str">
        <f t="shared" si="300"/>
        <v>food</v>
      </c>
      <c r="T2403" t="str">
        <f t="shared" si="301"/>
        <v>food trucks</v>
      </c>
      <c r="U2403" t="str">
        <f t="shared" si="302"/>
        <v>January</v>
      </c>
      <c r="V2403" t="str">
        <f t="shared" si="303"/>
        <v>2016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98"/>
        <v>42107.679756944446</v>
      </c>
      <c r="L2404" s="13">
        <f t="shared" si="29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96"/>
        <v>4.3333333333333331E-3</v>
      </c>
      <c r="R2404">
        <f t="shared" si="297"/>
        <v>52</v>
      </c>
      <c r="S2404" t="str">
        <f t="shared" si="300"/>
        <v>food</v>
      </c>
      <c r="T2404" t="str">
        <f t="shared" si="301"/>
        <v>food trucks</v>
      </c>
      <c r="U2404" t="str">
        <f t="shared" si="302"/>
        <v>April</v>
      </c>
      <c r="V2404" t="str">
        <f t="shared" si="303"/>
        <v>2015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98"/>
        <v>42399.882615740738</v>
      </c>
      <c r="L2405" s="13">
        <f t="shared" si="29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96"/>
        <v>0.16833333333333333</v>
      </c>
      <c r="R2405">
        <f t="shared" si="297"/>
        <v>16.833333333333332</v>
      </c>
      <c r="S2405" t="str">
        <f t="shared" si="300"/>
        <v>food</v>
      </c>
      <c r="T2405" t="str">
        <f t="shared" si="301"/>
        <v>food trucks</v>
      </c>
      <c r="U2405" t="str">
        <f t="shared" si="302"/>
        <v>January</v>
      </c>
      <c r="V2405" t="str">
        <f t="shared" si="303"/>
        <v>2016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98"/>
        <v>42342.03943287037</v>
      </c>
      <c r="L2406" s="13">
        <f t="shared" si="29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96"/>
        <v>0</v>
      </c>
      <c r="R2406" t="e">
        <f t="shared" si="297"/>
        <v>#DIV/0!</v>
      </c>
      <c r="S2406" t="str">
        <f t="shared" si="300"/>
        <v>food</v>
      </c>
      <c r="T2406" t="str">
        <f t="shared" si="301"/>
        <v>food trucks</v>
      </c>
      <c r="U2406" t="str">
        <f t="shared" si="302"/>
        <v>December</v>
      </c>
      <c r="V2406" t="str">
        <f t="shared" si="303"/>
        <v>2016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98"/>
        <v>42595.585358796292</v>
      </c>
      <c r="L2407" s="13">
        <f t="shared" si="29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96"/>
        <v>0.22520000000000001</v>
      </c>
      <c r="R2407">
        <f t="shared" si="297"/>
        <v>56.3</v>
      </c>
      <c r="S2407" t="str">
        <f t="shared" si="300"/>
        <v>food</v>
      </c>
      <c r="T2407" t="str">
        <f t="shared" si="301"/>
        <v>food trucks</v>
      </c>
      <c r="U2407" t="str">
        <f t="shared" si="302"/>
        <v>August</v>
      </c>
      <c r="V2407" t="str">
        <f t="shared" si="303"/>
        <v>2016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98"/>
        <v>41983.110995370371</v>
      </c>
      <c r="L2408" s="13">
        <f t="shared" si="29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96"/>
        <v>0.41384615384615386</v>
      </c>
      <c r="R2408">
        <f t="shared" si="297"/>
        <v>84.0625</v>
      </c>
      <c r="S2408" t="str">
        <f t="shared" si="300"/>
        <v>food</v>
      </c>
      <c r="T2408" t="str">
        <f t="shared" si="301"/>
        <v>food trucks</v>
      </c>
      <c r="U2408" t="str">
        <f t="shared" si="302"/>
        <v>December</v>
      </c>
      <c r="V2408" t="str">
        <f t="shared" si="303"/>
        <v>2015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98"/>
        <v>42082.575555555552</v>
      </c>
      <c r="L2409" s="13">
        <f t="shared" si="299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96"/>
        <v>0.25259090909090909</v>
      </c>
      <c r="R2409">
        <f t="shared" si="297"/>
        <v>168.39393939393941</v>
      </c>
      <c r="S2409" t="str">
        <f t="shared" si="300"/>
        <v>food</v>
      </c>
      <c r="T2409" t="str">
        <f t="shared" si="301"/>
        <v>food trucks</v>
      </c>
      <c r="U2409" t="str">
        <f t="shared" si="302"/>
        <v>March</v>
      </c>
      <c r="V2409" t="str">
        <f t="shared" si="303"/>
        <v>2015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98"/>
        <v>41919.140706018516</v>
      </c>
      <c r="L2410" s="13">
        <f t="shared" si="29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96"/>
        <v>2E-3</v>
      </c>
      <c r="R2410">
        <f t="shared" si="297"/>
        <v>15</v>
      </c>
      <c r="S2410" t="str">
        <f t="shared" si="300"/>
        <v>food</v>
      </c>
      <c r="T2410" t="str">
        <f t="shared" si="301"/>
        <v>food trucks</v>
      </c>
      <c r="U2410" t="str">
        <f t="shared" si="302"/>
        <v>October</v>
      </c>
      <c r="V2410" t="str">
        <f t="shared" si="303"/>
        <v>2014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98"/>
        <v>42204.875868055555</v>
      </c>
      <c r="L2411" s="13">
        <f t="shared" si="29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96"/>
        <v>1.84E-2</v>
      </c>
      <c r="R2411">
        <f t="shared" si="297"/>
        <v>76.666666666666671</v>
      </c>
      <c r="S2411" t="str">
        <f t="shared" si="300"/>
        <v>food</v>
      </c>
      <c r="T2411" t="str">
        <f t="shared" si="301"/>
        <v>food trucks</v>
      </c>
      <c r="U2411" t="str">
        <f t="shared" si="302"/>
        <v>July</v>
      </c>
      <c r="V2411" t="str">
        <f t="shared" si="303"/>
        <v>2015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98"/>
        <v>42224.408275462964</v>
      </c>
      <c r="L2412" s="13">
        <f t="shared" si="29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96"/>
        <v>0</v>
      </c>
      <c r="R2412" t="e">
        <f t="shared" si="297"/>
        <v>#DIV/0!</v>
      </c>
      <c r="S2412" t="str">
        <f t="shared" si="300"/>
        <v>food</v>
      </c>
      <c r="T2412" t="str">
        <f t="shared" si="301"/>
        <v>food trucks</v>
      </c>
      <c r="U2412" t="str">
        <f t="shared" si="302"/>
        <v>August</v>
      </c>
      <c r="V2412" t="str">
        <f t="shared" si="303"/>
        <v>2015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98"/>
        <v>42211.732430555552</v>
      </c>
      <c r="L2413" s="13">
        <f t="shared" si="29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96"/>
        <v>6.0400000000000002E-3</v>
      </c>
      <c r="R2413">
        <f t="shared" si="297"/>
        <v>50.333333333333336</v>
      </c>
      <c r="S2413" t="str">
        <f t="shared" si="300"/>
        <v>food</v>
      </c>
      <c r="T2413" t="str">
        <f t="shared" si="301"/>
        <v>food trucks</v>
      </c>
      <c r="U2413" t="str">
        <f t="shared" si="302"/>
        <v>July</v>
      </c>
      <c r="V2413" t="str">
        <f t="shared" si="303"/>
        <v>2015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98"/>
        <v>42655.736956018518</v>
      </c>
      <c r="L2414" s="13">
        <f t="shared" si="29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96"/>
        <v>0</v>
      </c>
      <c r="R2414" t="e">
        <f t="shared" si="297"/>
        <v>#DIV/0!</v>
      </c>
      <c r="S2414" t="str">
        <f t="shared" si="300"/>
        <v>food</v>
      </c>
      <c r="T2414" t="str">
        <f t="shared" si="301"/>
        <v>food trucks</v>
      </c>
      <c r="U2414" t="str">
        <f t="shared" si="302"/>
        <v>October</v>
      </c>
      <c r="V2414" t="str">
        <f t="shared" si="303"/>
        <v>2016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98"/>
        <v>41760.10974537037</v>
      </c>
      <c r="L2415" s="13">
        <f t="shared" si="29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96"/>
        <v>8.3333333333333332E-3</v>
      </c>
      <c r="R2415">
        <f t="shared" si="297"/>
        <v>8.3333333333333339</v>
      </c>
      <c r="S2415" t="str">
        <f t="shared" si="300"/>
        <v>food</v>
      </c>
      <c r="T2415" t="str">
        <f t="shared" si="301"/>
        <v>food trucks</v>
      </c>
      <c r="U2415" t="str">
        <f t="shared" si="302"/>
        <v>May</v>
      </c>
      <c r="V2415" t="str">
        <f t="shared" si="303"/>
        <v>2014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98"/>
        <v>42198.695138888885</v>
      </c>
      <c r="L2416" s="13">
        <f t="shared" si="29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96"/>
        <v>3.0666666666666665E-2</v>
      </c>
      <c r="R2416">
        <f t="shared" si="297"/>
        <v>35.384615384615387</v>
      </c>
      <c r="S2416" t="str">
        <f t="shared" si="300"/>
        <v>food</v>
      </c>
      <c r="T2416" t="str">
        <f t="shared" si="301"/>
        <v>food trucks</v>
      </c>
      <c r="U2416" t="str">
        <f t="shared" si="302"/>
        <v>July</v>
      </c>
      <c r="V2416" t="str">
        <f t="shared" si="303"/>
        <v>2015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98"/>
        <v>42536.862800925926</v>
      </c>
      <c r="L2417" s="13">
        <f t="shared" si="29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96"/>
        <v>5.5833333333333334E-3</v>
      </c>
      <c r="R2417">
        <f t="shared" si="297"/>
        <v>55.833333333333336</v>
      </c>
      <c r="S2417" t="str">
        <f t="shared" si="300"/>
        <v>food</v>
      </c>
      <c r="T2417" t="str">
        <f t="shared" si="301"/>
        <v>food trucks</v>
      </c>
      <c r="U2417" t="str">
        <f t="shared" si="302"/>
        <v>June</v>
      </c>
      <c r="V2417" t="str">
        <f t="shared" si="303"/>
        <v>2016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98"/>
        <v>42019.737766203703</v>
      </c>
      <c r="L2418" s="13">
        <f t="shared" si="299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96"/>
        <v>2.5000000000000001E-4</v>
      </c>
      <c r="R2418">
        <f t="shared" si="297"/>
        <v>5</v>
      </c>
      <c r="S2418" t="str">
        <f t="shared" si="300"/>
        <v>food</v>
      </c>
      <c r="T2418" t="str">
        <f t="shared" si="301"/>
        <v>food trucks</v>
      </c>
      <c r="U2418" t="str">
        <f t="shared" si="302"/>
        <v>January</v>
      </c>
      <c r="V2418" t="str">
        <f t="shared" si="303"/>
        <v>2015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98"/>
        <v>41831.884108796294</v>
      </c>
      <c r="L2419" s="13">
        <f t="shared" si="29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96"/>
        <v>0</v>
      </c>
      <c r="R2419" t="e">
        <f t="shared" si="297"/>
        <v>#DIV/0!</v>
      </c>
      <c r="S2419" t="str">
        <f t="shared" si="300"/>
        <v>food</v>
      </c>
      <c r="T2419" t="str">
        <f t="shared" si="301"/>
        <v>food trucks</v>
      </c>
      <c r="U2419" t="str">
        <f t="shared" si="302"/>
        <v>July</v>
      </c>
      <c r="V2419" t="str">
        <f t="shared" si="303"/>
        <v>2014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98"/>
        <v>42027.856990740736</v>
      </c>
      <c r="L2420" s="13">
        <f t="shared" si="29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96"/>
        <v>2.0000000000000001E-4</v>
      </c>
      <c r="R2420">
        <f t="shared" si="297"/>
        <v>1</v>
      </c>
      <c r="S2420" t="str">
        <f t="shared" si="300"/>
        <v>food</v>
      </c>
      <c r="T2420" t="str">
        <f t="shared" si="301"/>
        <v>food trucks</v>
      </c>
      <c r="U2420" t="str">
        <f t="shared" si="302"/>
        <v>January</v>
      </c>
      <c r="V2420" t="str">
        <f t="shared" si="303"/>
        <v>2015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98"/>
        <v>41993.738298611104</v>
      </c>
      <c r="L2421" s="13">
        <f t="shared" si="29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96"/>
        <v>0</v>
      </c>
      <c r="R2421" t="e">
        <f t="shared" si="297"/>
        <v>#DIV/0!</v>
      </c>
      <c r="S2421" t="str">
        <f t="shared" si="300"/>
        <v>food</v>
      </c>
      <c r="T2421" t="str">
        <f t="shared" si="301"/>
        <v>food trucks</v>
      </c>
      <c r="U2421" t="str">
        <f t="shared" si="302"/>
        <v>December</v>
      </c>
      <c r="V2421" t="str">
        <f t="shared" si="303"/>
        <v>2015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98"/>
        <v>41893.028877314813</v>
      </c>
      <c r="L2422" s="13">
        <f t="shared" si="29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96"/>
        <v>0.14825133372851215</v>
      </c>
      <c r="R2422">
        <f t="shared" si="297"/>
        <v>69.472222222222229</v>
      </c>
      <c r="S2422" t="str">
        <f t="shared" si="300"/>
        <v>food</v>
      </c>
      <c r="T2422" t="str">
        <f t="shared" si="301"/>
        <v>food trucks</v>
      </c>
      <c r="U2422" t="str">
        <f t="shared" si="302"/>
        <v>September</v>
      </c>
      <c r="V2422" t="str">
        <f t="shared" si="303"/>
        <v>2014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98"/>
        <v>42026.687453703707</v>
      </c>
      <c r="L2423" s="13">
        <f t="shared" si="29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96"/>
        <v>1.6666666666666666E-4</v>
      </c>
      <c r="R2423">
        <f t="shared" si="297"/>
        <v>1</v>
      </c>
      <c r="S2423" t="str">
        <f t="shared" si="300"/>
        <v>food</v>
      </c>
      <c r="T2423" t="str">
        <f t="shared" si="301"/>
        <v>food trucks</v>
      </c>
      <c r="U2423" t="str">
        <f t="shared" si="302"/>
        <v>January</v>
      </c>
      <c r="V2423" t="str">
        <f t="shared" si="303"/>
        <v>2015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98"/>
        <v>42044.724953703699</v>
      </c>
      <c r="L2424" s="13">
        <f t="shared" si="29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96"/>
        <v>2E-3</v>
      </c>
      <c r="R2424">
        <f t="shared" si="297"/>
        <v>1</v>
      </c>
      <c r="S2424" t="str">
        <f t="shared" si="300"/>
        <v>food</v>
      </c>
      <c r="T2424" t="str">
        <f t="shared" si="301"/>
        <v>food trucks</v>
      </c>
      <c r="U2424" t="str">
        <f t="shared" si="302"/>
        <v>February</v>
      </c>
      <c r="V2424" t="str">
        <f t="shared" si="303"/>
        <v>2015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98"/>
        <v>41974.704745370371</v>
      </c>
      <c r="L2425" s="13">
        <f t="shared" si="29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96"/>
        <v>1.3333333333333334E-4</v>
      </c>
      <c r="R2425">
        <f t="shared" si="297"/>
        <v>8</v>
      </c>
      <c r="S2425" t="str">
        <f t="shared" si="300"/>
        <v>food</v>
      </c>
      <c r="T2425" t="str">
        <f t="shared" si="301"/>
        <v>food trucks</v>
      </c>
      <c r="U2425" t="str">
        <f t="shared" si="302"/>
        <v>December</v>
      </c>
      <c r="V2425" t="str">
        <f t="shared" si="303"/>
        <v>2014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98"/>
        <v>41909.892453703702</v>
      </c>
      <c r="L2426" s="13">
        <f t="shared" si="29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96"/>
        <v>1.24E-2</v>
      </c>
      <c r="R2426">
        <f t="shared" si="297"/>
        <v>34.444444444444443</v>
      </c>
      <c r="S2426" t="str">
        <f t="shared" si="300"/>
        <v>food</v>
      </c>
      <c r="T2426" t="str">
        <f t="shared" si="301"/>
        <v>food trucks</v>
      </c>
      <c r="U2426" t="str">
        <f t="shared" si="302"/>
        <v>September</v>
      </c>
      <c r="V2426" t="str">
        <f t="shared" si="303"/>
        <v>2014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98"/>
        <v>42502.913761574076</v>
      </c>
      <c r="L2427" s="13">
        <f t="shared" si="29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96"/>
        <v>2.8571428571428574E-4</v>
      </c>
      <c r="R2427">
        <f t="shared" si="297"/>
        <v>1</v>
      </c>
      <c r="S2427" t="str">
        <f t="shared" si="300"/>
        <v>food</v>
      </c>
      <c r="T2427" t="str">
        <f t="shared" si="301"/>
        <v>food trucks</v>
      </c>
      <c r="U2427" t="str">
        <f t="shared" si="302"/>
        <v>May</v>
      </c>
      <c r="V2427" t="str">
        <f t="shared" si="303"/>
        <v>2016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98"/>
        <v>42164.170046296291</v>
      </c>
      <c r="L2428" s="13">
        <f t="shared" si="29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96"/>
        <v>0</v>
      </c>
      <c r="R2428" t="e">
        <f t="shared" si="297"/>
        <v>#DIV/0!</v>
      </c>
      <c r="S2428" t="str">
        <f t="shared" si="300"/>
        <v>food</v>
      </c>
      <c r="T2428" t="str">
        <f t="shared" si="301"/>
        <v>food trucks</v>
      </c>
      <c r="U2428" t="str">
        <f t="shared" si="302"/>
        <v>June</v>
      </c>
      <c r="V2428" t="str">
        <f t="shared" si="303"/>
        <v>2015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98"/>
        <v>42412.318668981476</v>
      </c>
      <c r="L2429" s="13">
        <f t="shared" si="29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96"/>
        <v>2.0000000000000002E-5</v>
      </c>
      <c r="R2429">
        <f t="shared" si="297"/>
        <v>1</v>
      </c>
      <c r="S2429" t="str">
        <f t="shared" si="300"/>
        <v>food</v>
      </c>
      <c r="T2429" t="str">
        <f t="shared" si="301"/>
        <v>food trucks</v>
      </c>
      <c r="U2429" t="str">
        <f t="shared" si="302"/>
        <v>February</v>
      </c>
      <c r="V2429" t="str">
        <f t="shared" si="303"/>
        <v>2016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98"/>
        <v>42045.784155092595</v>
      </c>
      <c r="L2430" s="13">
        <f t="shared" si="29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96"/>
        <v>2.8571428571428571E-5</v>
      </c>
      <c r="R2430">
        <f t="shared" si="297"/>
        <v>1</v>
      </c>
      <c r="S2430" t="str">
        <f t="shared" si="300"/>
        <v>food</v>
      </c>
      <c r="T2430" t="str">
        <f t="shared" si="301"/>
        <v>food trucks</v>
      </c>
      <c r="U2430" t="str">
        <f t="shared" si="302"/>
        <v>February</v>
      </c>
      <c r="V2430" t="str">
        <f t="shared" si="303"/>
        <v>2015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98"/>
        <v>42734.879236111112</v>
      </c>
      <c r="L2431" s="13">
        <f t="shared" si="29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96"/>
        <v>1.4321428571428572E-2</v>
      </c>
      <c r="R2431">
        <f t="shared" si="297"/>
        <v>501.25</v>
      </c>
      <c r="S2431" t="str">
        <f t="shared" si="300"/>
        <v>food</v>
      </c>
      <c r="T2431" t="str">
        <f t="shared" si="301"/>
        <v>food trucks</v>
      </c>
      <c r="U2431" t="str">
        <f t="shared" si="302"/>
        <v>December</v>
      </c>
      <c r="V2431" t="str">
        <f t="shared" si="303"/>
        <v>2017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98"/>
        <v>42382.130833333329</v>
      </c>
      <c r="L2432" s="13">
        <f t="shared" si="29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96"/>
        <v>7.0000000000000001E-3</v>
      </c>
      <c r="R2432">
        <f t="shared" si="297"/>
        <v>10.5</v>
      </c>
      <c r="S2432" t="str">
        <f t="shared" si="300"/>
        <v>food</v>
      </c>
      <c r="T2432" t="str">
        <f t="shared" si="301"/>
        <v>food trucks</v>
      </c>
      <c r="U2432" t="str">
        <f t="shared" si="302"/>
        <v>January</v>
      </c>
      <c r="V2432" t="str">
        <f t="shared" si="303"/>
        <v>2016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98"/>
        <v>42489.099687499998</v>
      </c>
      <c r="L2433" s="13">
        <f t="shared" si="29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96"/>
        <v>2.0000000000000002E-5</v>
      </c>
      <c r="R2433">
        <f t="shared" si="297"/>
        <v>1</v>
      </c>
      <c r="S2433" t="str">
        <f t="shared" si="300"/>
        <v>food</v>
      </c>
      <c r="T2433" t="str">
        <f t="shared" si="301"/>
        <v>food trucks</v>
      </c>
      <c r="U2433" t="str">
        <f t="shared" si="302"/>
        <v>April</v>
      </c>
      <c r="V2433" t="str">
        <f t="shared" si="303"/>
        <v>2016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98"/>
        <v>42041.218715277777</v>
      </c>
      <c r="L2434" s="13">
        <f t="shared" si="29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304">E2434/D2434</f>
        <v>1.4285714285714287E-4</v>
      </c>
      <c r="R2434">
        <f t="shared" ref="R2434:R2497" si="305">E2434/N2434</f>
        <v>1</v>
      </c>
      <c r="S2434" t="str">
        <f t="shared" si="300"/>
        <v>food</v>
      </c>
      <c r="T2434" t="str">
        <f t="shared" si="301"/>
        <v>food trucks</v>
      </c>
      <c r="U2434" t="str">
        <f t="shared" si="302"/>
        <v>February</v>
      </c>
      <c r="V2434" t="str">
        <f t="shared" si="303"/>
        <v>2015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306">(((J2435/60)/60)/24)+DATE(1970,1,1)</f>
        <v>42397.89980324074</v>
      </c>
      <c r="L2435" s="13">
        <f t="shared" ref="L2435:L2498" si="307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304"/>
        <v>0</v>
      </c>
      <c r="R2435" t="e">
        <f t="shared" si="305"/>
        <v>#DIV/0!</v>
      </c>
      <c r="S2435" t="str">
        <f t="shared" ref="S2435:S2498" si="308">LEFT(P2435,FIND("/",P2435)-1)</f>
        <v>food</v>
      </c>
      <c r="T2435" t="str">
        <f t="shared" ref="T2435:T2498" si="309">RIGHT(P2435,LEN(P2435)-FIND("/",P2435))</f>
        <v>food trucks</v>
      </c>
      <c r="U2435" t="str">
        <f t="shared" ref="U2435:U2498" si="310">TEXT(K2435,"mmmm")</f>
        <v>January</v>
      </c>
      <c r="V2435" t="str">
        <f t="shared" ref="V2435:V2498" si="311">TEXT(L2435,"YYYY")</f>
        <v>2016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306"/>
        <v>42180.18604166666</v>
      </c>
      <c r="L2436" s="13">
        <f t="shared" si="307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304"/>
        <v>1.2999999999999999E-3</v>
      </c>
      <c r="R2436">
        <f t="shared" si="305"/>
        <v>13</v>
      </c>
      <c r="S2436" t="str">
        <f t="shared" si="308"/>
        <v>food</v>
      </c>
      <c r="T2436" t="str">
        <f t="shared" si="309"/>
        <v>food trucks</v>
      </c>
      <c r="U2436" t="str">
        <f t="shared" si="310"/>
        <v>June</v>
      </c>
      <c r="V2436" t="str">
        <f t="shared" si="311"/>
        <v>2015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306"/>
        <v>42252.277615740735</v>
      </c>
      <c r="L2437" s="13">
        <f t="shared" si="307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304"/>
        <v>4.8960000000000002E-3</v>
      </c>
      <c r="R2437">
        <f t="shared" si="305"/>
        <v>306</v>
      </c>
      <c r="S2437" t="str">
        <f t="shared" si="308"/>
        <v>food</v>
      </c>
      <c r="T2437" t="str">
        <f t="shared" si="309"/>
        <v>food trucks</v>
      </c>
      <c r="U2437" t="str">
        <f t="shared" si="310"/>
        <v>September</v>
      </c>
      <c r="V2437" t="str">
        <f t="shared" si="311"/>
        <v>2015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306"/>
        <v>42338.615393518514</v>
      </c>
      <c r="L2438" s="13">
        <f t="shared" si="307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304"/>
        <v>3.8461538461538462E-4</v>
      </c>
      <c r="R2438">
        <f t="shared" si="305"/>
        <v>22.5</v>
      </c>
      <c r="S2438" t="str">
        <f t="shared" si="308"/>
        <v>food</v>
      </c>
      <c r="T2438" t="str">
        <f t="shared" si="309"/>
        <v>food trucks</v>
      </c>
      <c r="U2438" t="str">
        <f t="shared" si="310"/>
        <v>November</v>
      </c>
      <c r="V2438" t="str">
        <f t="shared" si="311"/>
        <v>2016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306"/>
        <v>42031.965138888889</v>
      </c>
      <c r="L2439" s="13">
        <f t="shared" si="307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304"/>
        <v>0</v>
      </c>
      <c r="R2439" t="e">
        <f t="shared" si="305"/>
        <v>#DIV/0!</v>
      </c>
      <c r="S2439" t="str">
        <f t="shared" si="308"/>
        <v>food</v>
      </c>
      <c r="T2439" t="str">
        <f t="shared" si="309"/>
        <v>food trucks</v>
      </c>
      <c r="U2439" t="str">
        <f t="shared" si="310"/>
        <v>January</v>
      </c>
      <c r="V2439" t="str">
        <f t="shared" si="311"/>
        <v>2015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306"/>
        <v>42285.91506944444</v>
      </c>
      <c r="L2440" s="13">
        <f t="shared" si="307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304"/>
        <v>3.3333333333333335E-3</v>
      </c>
      <c r="R2440">
        <f t="shared" si="305"/>
        <v>50</v>
      </c>
      <c r="S2440" t="str">
        <f t="shared" si="308"/>
        <v>food</v>
      </c>
      <c r="T2440" t="str">
        <f t="shared" si="309"/>
        <v>food trucks</v>
      </c>
      <c r="U2440" t="str">
        <f t="shared" si="310"/>
        <v>October</v>
      </c>
      <c r="V2440" t="str">
        <f t="shared" si="311"/>
        <v>2015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306"/>
        <v>42265.818622685183</v>
      </c>
      <c r="L2441" s="13">
        <f t="shared" si="307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304"/>
        <v>0</v>
      </c>
      <c r="R2441" t="e">
        <f t="shared" si="305"/>
        <v>#DIV/0!</v>
      </c>
      <c r="S2441" t="str">
        <f t="shared" si="308"/>
        <v>food</v>
      </c>
      <c r="T2441" t="str">
        <f t="shared" si="309"/>
        <v>food trucks</v>
      </c>
      <c r="U2441" t="str">
        <f t="shared" si="310"/>
        <v>September</v>
      </c>
      <c r="V2441" t="str">
        <f t="shared" si="311"/>
        <v>2015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306"/>
        <v>42383.899456018517</v>
      </c>
      <c r="L2442" s="13">
        <f t="shared" si="307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304"/>
        <v>2E-3</v>
      </c>
      <c r="R2442">
        <f t="shared" si="305"/>
        <v>5</v>
      </c>
      <c r="S2442" t="str">
        <f t="shared" si="308"/>
        <v>food</v>
      </c>
      <c r="T2442" t="str">
        <f t="shared" si="309"/>
        <v>food trucks</v>
      </c>
      <c r="U2442" t="str">
        <f t="shared" si="310"/>
        <v>January</v>
      </c>
      <c r="V2442" t="str">
        <f t="shared" si="311"/>
        <v>2016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306"/>
        <v>42187.125625000001</v>
      </c>
      <c r="L2443" s="13">
        <f t="shared" si="307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304"/>
        <v>1.0788</v>
      </c>
      <c r="R2443">
        <f t="shared" si="305"/>
        <v>74.22935779816514</v>
      </c>
      <c r="S2443" t="str">
        <f t="shared" si="308"/>
        <v>food</v>
      </c>
      <c r="T2443" t="str">
        <f t="shared" si="309"/>
        <v>small batch</v>
      </c>
      <c r="U2443" t="str">
        <f t="shared" si="310"/>
        <v>July</v>
      </c>
      <c r="V2443" t="str">
        <f t="shared" si="311"/>
        <v>2015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306"/>
        <v>42052.666990740734</v>
      </c>
      <c r="L2444" s="13">
        <f t="shared" si="307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304"/>
        <v>1.2594166666666666</v>
      </c>
      <c r="R2444">
        <f t="shared" si="305"/>
        <v>81.252688172043008</v>
      </c>
      <c r="S2444" t="str">
        <f t="shared" si="308"/>
        <v>food</v>
      </c>
      <c r="T2444" t="str">
        <f t="shared" si="309"/>
        <v>small batch</v>
      </c>
      <c r="U2444" t="str">
        <f t="shared" si="310"/>
        <v>February</v>
      </c>
      <c r="V2444" t="str">
        <f t="shared" si="311"/>
        <v>2015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306"/>
        <v>41836.625254629631</v>
      </c>
      <c r="L2445" s="13">
        <f t="shared" si="307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304"/>
        <v>2.0251494999999999</v>
      </c>
      <c r="R2445">
        <f t="shared" si="305"/>
        <v>130.23469453376205</v>
      </c>
      <c r="S2445" t="str">
        <f t="shared" si="308"/>
        <v>food</v>
      </c>
      <c r="T2445" t="str">
        <f t="shared" si="309"/>
        <v>small batch</v>
      </c>
      <c r="U2445" t="str">
        <f t="shared" si="310"/>
        <v>July</v>
      </c>
      <c r="V2445" t="str">
        <f t="shared" si="311"/>
        <v>2014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306"/>
        <v>42485.754525462966</v>
      </c>
      <c r="L2446" s="13">
        <f t="shared" si="307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304"/>
        <v>1.0860000000000001</v>
      </c>
      <c r="R2446">
        <f t="shared" si="305"/>
        <v>53.409836065573771</v>
      </c>
      <c r="S2446" t="str">
        <f t="shared" si="308"/>
        <v>food</v>
      </c>
      <c r="T2446" t="str">
        <f t="shared" si="309"/>
        <v>small batch</v>
      </c>
      <c r="U2446" t="str">
        <f t="shared" si="310"/>
        <v>April</v>
      </c>
      <c r="V2446" t="str">
        <f t="shared" si="311"/>
        <v>2016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306"/>
        <v>42243.190057870372</v>
      </c>
      <c r="L2447" s="13">
        <f t="shared" si="307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304"/>
        <v>1.728</v>
      </c>
      <c r="R2447">
        <f t="shared" si="305"/>
        <v>75.130434782608702</v>
      </c>
      <c r="S2447" t="str">
        <f t="shared" si="308"/>
        <v>food</v>
      </c>
      <c r="T2447" t="str">
        <f t="shared" si="309"/>
        <v>small batch</v>
      </c>
      <c r="U2447" t="str">
        <f t="shared" si="310"/>
        <v>August</v>
      </c>
      <c r="V2447" t="str">
        <f t="shared" si="311"/>
        <v>2015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306"/>
        <v>42670.602673611109</v>
      </c>
      <c r="L2448" s="13">
        <f t="shared" si="307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304"/>
        <v>1.6798</v>
      </c>
      <c r="R2448">
        <f t="shared" si="305"/>
        <v>75.666666666666671</v>
      </c>
      <c r="S2448" t="str">
        <f t="shared" si="308"/>
        <v>food</v>
      </c>
      <c r="T2448" t="str">
        <f t="shared" si="309"/>
        <v>small batch</v>
      </c>
      <c r="U2448" t="str">
        <f t="shared" si="310"/>
        <v>October</v>
      </c>
      <c r="V2448" t="str">
        <f t="shared" si="311"/>
        <v>2016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306"/>
        <v>42654.469826388886</v>
      </c>
      <c r="L2449" s="13">
        <f t="shared" si="307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304"/>
        <v>4.2720000000000002</v>
      </c>
      <c r="R2449">
        <f t="shared" si="305"/>
        <v>31.691394658753708</v>
      </c>
      <c r="S2449" t="str">
        <f t="shared" si="308"/>
        <v>food</v>
      </c>
      <c r="T2449" t="str">
        <f t="shared" si="309"/>
        <v>small batch</v>
      </c>
      <c r="U2449" t="str">
        <f t="shared" si="310"/>
        <v>October</v>
      </c>
      <c r="V2449" t="str">
        <f t="shared" si="311"/>
        <v>2016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306"/>
        <v>42607.316122685181</v>
      </c>
      <c r="L2450" s="13">
        <f t="shared" si="307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304"/>
        <v>1.075</v>
      </c>
      <c r="R2450">
        <f t="shared" si="305"/>
        <v>47.777777777777779</v>
      </c>
      <c r="S2450" t="str">
        <f t="shared" si="308"/>
        <v>food</v>
      </c>
      <c r="T2450" t="str">
        <f t="shared" si="309"/>
        <v>small batch</v>
      </c>
      <c r="U2450" t="str">
        <f t="shared" si="310"/>
        <v>August</v>
      </c>
      <c r="V2450" t="str">
        <f t="shared" si="311"/>
        <v>2016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306"/>
        <v>41943.142534722225</v>
      </c>
      <c r="L2451" s="13">
        <f t="shared" si="307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304"/>
        <v>1.08</v>
      </c>
      <c r="R2451">
        <f t="shared" si="305"/>
        <v>90</v>
      </c>
      <c r="S2451" t="str">
        <f t="shared" si="308"/>
        <v>food</v>
      </c>
      <c r="T2451" t="str">
        <f t="shared" si="309"/>
        <v>small batch</v>
      </c>
      <c r="U2451" t="str">
        <f t="shared" si="310"/>
        <v>October</v>
      </c>
      <c r="V2451" t="str">
        <f t="shared" si="311"/>
        <v>2014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306"/>
        <v>41902.07240740741</v>
      </c>
      <c r="L2452" s="13">
        <f t="shared" si="307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304"/>
        <v>1.0153353333333335</v>
      </c>
      <c r="R2452">
        <f t="shared" si="305"/>
        <v>149.31401960784314</v>
      </c>
      <c r="S2452" t="str">
        <f t="shared" si="308"/>
        <v>food</v>
      </c>
      <c r="T2452" t="str">
        <f t="shared" si="309"/>
        <v>small batch</v>
      </c>
      <c r="U2452" t="str">
        <f t="shared" si="310"/>
        <v>September</v>
      </c>
      <c r="V2452" t="str">
        <f t="shared" si="311"/>
        <v>2014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306"/>
        <v>42779.908449074079</v>
      </c>
      <c r="L2453" s="13">
        <f t="shared" si="307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304"/>
        <v>1.1545000000000001</v>
      </c>
      <c r="R2453">
        <f t="shared" si="305"/>
        <v>62.06989247311828</v>
      </c>
      <c r="S2453" t="str">
        <f t="shared" si="308"/>
        <v>food</v>
      </c>
      <c r="T2453" t="str">
        <f t="shared" si="309"/>
        <v>small batch</v>
      </c>
      <c r="U2453" t="str">
        <f t="shared" si="310"/>
        <v>February</v>
      </c>
      <c r="V2453" t="str">
        <f t="shared" si="311"/>
        <v>2017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306"/>
        <v>42338.84375</v>
      </c>
      <c r="L2454" s="13">
        <f t="shared" si="307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304"/>
        <v>1.335</v>
      </c>
      <c r="R2454">
        <f t="shared" si="305"/>
        <v>53.4</v>
      </c>
      <c r="S2454" t="str">
        <f t="shared" si="308"/>
        <v>food</v>
      </c>
      <c r="T2454" t="str">
        <f t="shared" si="309"/>
        <v>small batch</v>
      </c>
      <c r="U2454" t="str">
        <f t="shared" si="310"/>
        <v>November</v>
      </c>
      <c r="V2454" t="str">
        <f t="shared" si="311"/>
        <v>2015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306"/>
        <v>42738.692233796297</v>
      </c>
      <c r="L2455" s="13">
        <f t="shared" si="307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304"/>
        <v>1.5469999999999999</v>
      </c>
      <c r="R2455">
        <f t="shared" si="305"/>
        <v>69.268656716417908</v>
      </c>
      <c r="S2455" t="str">
        <f t="shared" si="308"/>
        <v>food</v>
      </c>
      <c r="T2455" t="str">
        <f t="shared" si="309"/>
        <v>small batch</v>
      </c>
      <c r="U2455" t="str">
        <f t="shared" si="310"/>
        <v>January</v>
      </c>
      <c r="V2455" t="str">
        <f t="shared" si="311"/>
        <v>2017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306"/>
        <v>42770.201481481476</v>
      </c>
      <c r="L2456" s="13">
        <f t="shared" si="307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304"/>
        <v>1.0084571428571429</v>
      </c>
      <c r="R2456">
        <f t="shared" si="305"/>
        <v>271.50769230769231</v>
      </c>
      <c r="S2456" t="str">
        <f t="shared" si="308"/>
        <v>food</v>
      </c>
      <c r="T2456" t="str">
        <f t="shared" si="309"/>
        <v>small batch</v>
      </c>
      <c r="U2456" t="str">
        <f t="shared" si="310"/>
        <v>February</v>
      </c>
      <c r="V2456" t="str">
        <f t="shared" si="311"/>
        <v>2017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306"/>
        <v>42452.781828703708</v>
      </c>
      <c r="L2457" s="13">
        <f t="shared" si="307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304"/>
        <v>1.82</v>
      </c>
      <c r="R2457">
        <f t="shared" si="305"/>
        <v>34.125</v>
      </c>
      <c r="S2457" t="str">
        <f t="shared" si="308"/>
        <v>food</v>
      </c>
      <c r="T2457" t="str">
        <f t="shared" si="309"/>
        <v>small batch</v>
      </c>
      <c r="U2457" t="str">
        <f t="shared" si="310"/>
        <v>March</v>
      </c>
      <c r="V2457" t="str">
        <f t="shared" si="311"/>
        <v>2016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306"/>
        <v>42761.961099537039</v>
      </c>
      <c r="L2458" s="13">
        <f t="shared" si="307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304"/>
        <v>1.8086666666666666</v>
      </c>
      <c r="R2458">
        <f t="shared" si="305"/>
        <v>40.492537313432834</v>
      </c>
      <c r="S2458" t="str">
        <f t="shared" si="308"/>
        <v>food</v>
      </c>
      <c r="T2458" t="str">
        <f t="shared" si="309"/>
        <v>small batch</v>
      </c>
      <c r="U2458" t="str">
        <f t="shared" si="310"/>
        <v>January</v>
      </c>
      <c r="V2458" t="str">
        <f t="shared" si="311"/>
        <v>2017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306"/>
        <v>42423.602500000001</v>
      </c>
      <c r="L2459" s="13">
        <f t="shared" si="307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304"/>
        <v>1.0230434782608695</v>
      </c>
      <c r="R2459">
        <f t="shared" si="305"/>
        <v>189.75806451612902</v>
      </c>
      <c r="S2459" t="str">
        <f t="shared" si="308"/>
        <v>food</v>
      </c>
      <c r="T2459" t="str">
        <f t="shared" si="309"/>
        <v>small batch</v>
      </c>
      <c r="U2459" t="str">
        <f t="shared" si="310"/>
        <v>February</v>
      </c>
      <c r="V2459" t="str">
        <f t="shared" si="311"/>
        <v>2016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306"/>
        <v>42495.871736111112</v>
      </c>
      <c r="L2460" s="13">
        <f t="shared" si="307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304"/>
        <v>1.1017999999999999</v>
      </c>
      <c r="R2460">
        <f t="shared" si="305"/>
        <v>68.862499999999997</v>
      </c>
      <c r="S2460" t="str">
        <f t="shared" si="308"/>
        <v>food</v>
      </c>
      <c r="T2460" t="str">
        <f t="shared" si="309"/>
        <v>small batch</v>
      </c>
      <c r="U2460" t="str">
        <f t="shared" si="310"/>
        <v>May</v>
      </c>
      <c r="V2460" t="str">
        <f t="shared" si="311"/>
        <v>2016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306"/>
        <v>42407.637557870374</v>
      </c>
      <c r="L2461" s="13">
        <f t="shared" si="307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304"/>
        <v>1.0225</v>
      </c>
      <c r="R2461">
        <f t="shared" si="305"/>
        <v>108.77659574468085</v>
      </c>
      <c r="S2461" t="str">
        <f t="shared" si="308"/>
        <v>food</v>
      </c>
      <c r="T2461" t="str">
        <f t="shared" si="309"/>
        <v>small batch</v>
      </c>
      <c r="U2461" t="str">
        <f t="shared" si="310"/>
        <v>February</v>
      </c>
      <c r="V2461" t="str">
        <f t="shared" si="311"/>
        <v>2016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306"/>
        <v>42704.187118055561</v>
      </c>
      <c r="L2462" s="13">
        <f t="shared" si="307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304"/>
        <v>1.0078823529411765</v>
      </c>
      <c r="R2462">
        <f t="shared" si="305"/>
        <v>125.98529411764706</v>
      </c>
      <c r="S2462" t="str">
        <f t="shared" si="308"/>
        <v>food</v>
      </c>
      <c r="T2462" t="str">
        <f t="shared" si="309"/>
        <v>small batch</v>
      </c>
      <c r="U2462" t="str">
        <f t="shared" si="310"/>
        <v>November</v>
      </c>
      <c r="V2462" t="str">
        <f t="shared" si="311"/>
        <v>2017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306"/>
        <v>40784.012696759259</v>
      </c>
      <c r="L2463" s="13">
        <f t="shared" si="307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304"/>
        <v>1.038</v>
      </c>
      <c r="R2463">
        <f t="shared" si="305"/>
        <v>90.523255813953483</v>
      </c>
      <c r="S2463" t="str">
        <f t="shared" si="308"/>
        <v>music</v>
      </c>
      <c r="T2463" t="str">
        <f t="shared" si="309"/>
        <v>indie rock</v>
      </c>
      <c r="U2463" t="str">
        <f t="shared" si="310"/>
        <v>August</v>
      </c>
      <c r="V2463" t="str">
        <f t="shared" si="311"/>
        <v>2011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306"/>
        <v>41089.186296296299</v>
      </c>
      <c r="L2464" s="13">
        <f t="shared" si="307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304"/>
        <v>1.1070833333333334</v>
      </c>
      <c r="R2464">
        <f t="shared" si="305"/>
        <v>28.880434782608695</v>
      </c>
      <c r="S2464" t="str">
        <f t="shared" si="308"/>
        <v>music</v>
      </c>
      <c r="T2464" t="str">
        <f t="shared" si="309"/>
        <v>indie rock</v>
      </c>
      <c r="U2464" t="str">
        <f t="shared" si="310"/>
        <v>June</v>
      </c>
      <c r="V2464" t="str">
        <f t="shared" si="311"/>
        <v>2012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306"/>
        <v>41341.111400462964</v>
      </c>
      <c r="L2465" s="13">
        <f t="shared" si="307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304"/>
        <v>1.1625000000000001</v>
      </c>
      <c r="R2465">
        <f t="shared" si="305"/>
        <v>31</v>
      </c>
      <c r="S2465" t="str">
        <f t="shared" si="308"/>
        <v>music</v>
      </c>
      <c r="T2465" t="str">
        <f t="shared" si="309"/>
        <v>indie rock</v>
      </c>
      <c r="U2465" t="str">
        <f t="shared" si="310"/>
        <v>March</v>
      </c>
      <c r="V2465" t="str">
        <f t="shared" si="311"/>
        <v>2013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306"/>
        <v>42248.90042824074</v>
      </c>
      <c r="L2466" s="13">
        <f t="shared" si="307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304"/>
        <v>1.111</v>
      </c>
      <c r="R2466">
        <f t="shared" si="305"/>
        <v>51.674418604651166</v>
      </c>
      <c r="S2466" t="str">
        <f t="shared" si="308"/>
        <v>music</v>
      </c>
      <c r="T2466" t="str">
        <f t="shared" si="309"/>
        <v>indie rock</v>
      </c>
      <c r="U2466" t="str">
        <f t="shared" si="310"/>
        <v>September</v>
      </c>
      <c r="V2466" t="str">
        <f t="shared" si="311"/>
        <v>2015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306"/>
        <v>41145.719305555554</v>
      </c>
      <c r="L2467" s="13">
        <f t="shared" si="307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304"/>
        <v>1.8014285714285714</v>
      </c>
      <c r="R2467">
        <f t="shared" si="305"/>
        <v>26.270833333333332</v>
      </c>
      <c r="S2467" t="str">
        <f t="shared" si="308"/>
        <v>music</v>
      </c>
      <c r="T2467" t="str">
        <f t="shared" si="309"/>
        <v>indie rock</v>
      </c>
      <c r="U2467" t="str">
        <f t="shared" si="310"/>
        <v>August</v>
      </c>
      <c r="V2467" t="str">
        <f t="shared" si="311"/>
        <v>2012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306"/>
        <v>41373.102465277778</v>
      </c>
      <c r="L2468" s="13">
        <f t="shared" si="307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304"/>
        <v>1</v>
      </c>
      <c r="R2468">
        <f t="shared" si="305"/>
        <v>48.07692307692308</v>
      </c>
      <c r="S2468" t="str">
        <f t="shared" si="308"/>
        <v>music</v>
      </c>
      <c r="T2468" t="str">
        <f t="shared" si="309"/>
        <v>indie rock</v>
      </c>
      <c r="U2468" t="str">
        <f t="shared" si="310"/>
        <v>April</v>
      </c>
      <c r="V2468" t="str">
        <f t="shared" si="311"/>
        <v>2013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306"/>
        <v>41025.874201388891</v>
      </c>
      <c r="L2469" s="13">
        <f t="shared" si="307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304"/>
        <v>1.1850000000000001</v>
      </c>
      <c r="R2469">
        <f t="shared" si="305"/>
        <v>27.558139534883722</v>
      </c>
      <c r="S2469" t="str">
        <f t="shared" si="308"/>
        <v>music</v>
      </c>
      <c r="T2469" t="str">
        <f t="shared" si="309"/>
        <v>indie rock</v>
      </c>
      <c r="U2469" t="str">
        <f t="shared" si="310"/>
        <v>April</v>
      </c>
      <c r="V2469" t="str">
        <f t="shared" si="311"/>
        <v>2012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306"/>
        <v>41174.154178240737</v>
      </c>
      <c r="L2470" s="13">
        <f t="shared" si="307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304"/>
        <v>1.0721700000000001</v>
      </c>
      <c r="R2470">
        <f t="shared" si="305"/>
        <v>36.97137931034483</v>
      </c>
      <c r="S2470" t="str">
        <f t="shared" si="308"/>
        <v>music</v>
      </c>
      <c r="T2470" t="str">
        <f t="shared" si="309"/>
        <v>indie rock</v>
      </c>
      <c r="U2470" t="str">
        <f t="shared" si="310"/>
        <v>September</v>
      </c>
      <c r="V2470" t="str">
        <f t="shared" si="311"/>
        <v>2012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306"/>
        <v>40557.429733796293</v>
      </c>
      <c r="L2471" s="13">
        <f t="shared" si="307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304"/>
        <v>1.1366666666666667</v>
      </c>
      <c r="R2471">
        <f t="shared" si="305"/>
        <v>29.021276595744681</v>
      </c>
      <c r="S2471" t="str">
        <f t="shared" si="308"/>
        <v>music</v>
      </c>
      <c r="T2471" t="str">
        <f t="shared" si="309"/>
        <v>indie rock</v>
      </c>
      <c r="U2471" t="str">
        <f t="shared" si="310"/>
        <v>January</v>
      </c>
      <c r="V2471" t="str">
        <f t="shared" si="311"/>
        <v>2011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306"/>
        <v>41023.07471064815</v>
      </c>
      <c r="L2472" s="13">
        <f t="shared" si="307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304"/>
        <v>1.0316400000000001</v>
      </c>
      <c r="R2472">
        <f t="shared" si="305"/>
        <v>28.65666666666667</v>
      </c>
      <c r="S2472" t="str">
        <f t="shared" si="308"/>
        <v>music</v>
      </c>
      <c r="T2472" t="str">
        <f t="shared" si="309"/>
        <v>indie rock</v>
      </c>
      <c r="U2472" t="str">
        <f t="shared" si="310"/>
        <v>April</v>
      </c>
      <c r="V2472" t="str">
        <f t="shared" si="311"/>
        <v>2012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306"/>
        <v>40893.992962962962</v>
      </c>
      <c r="L2473" s="13">
        <f t="shared" si="307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304"/>
        <v>1.28</v>
      </c>
      <c r="R2473">
        <f t="shared" si="305"/>
        <v>37.647058823529413</v>
      </c>
      <c r="S2473" t="str">
        <f t="shared" si="308"/>
        <v>music</v>
      </c>
      <c r="T2473" t="str">
        <f t="shared" si="309"/>
        <v>indie rock</v>
      </c>
      <c r="U2473" t="str">
        <f t="shared" si="310"/>
        <v>December</v>
      </c>
      <c r="V2473" t="str">
        <f t="shared" si="311"/>
        <v>2012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306"/>
        <v>40354.11550925926</v>
      </c>
      <c r="L2474" s="13">
        <f t="shared" si="307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304"/>
        <v>1.3576026666666667</v>
      </c>
      <c r="R2474">
        <f t="shared" si="305"/>
        <v>97.904038461538462</v>
      </c>
      <c r="S2474" t="str">
        <f t="shared" si="308"/>
        <v>music</v>
      </c>
      <c r="T2474" t="str">
        <f t="shared" si="309"/>
        <v>indie rock</v>
      </c>
      <c r="U2474" t="str">
        <f t="shared" si="310"/>
        <v>June</v>
      </c>
      <c r="V2474" t="str">
        <f t="shared" si="311"/>
        <v>2010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306"/>
        <v>41193.748483796298</v>
      </c>
      <c r="L2475" s="13">
        <f t="shared" si="307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304"/>
        <v>1</v>
      </c>
      <c r="R2475">
        <f t="shared" si="305"/>
        <v>42.553191489361701</v>
      </c>
      <c r="S2475" t="str">
        <f t="shared" si="308"/>
        <v>music</v>
      </c>
      <c r="T2475" t="str">
        <f t="shared" si="309"/>
        <v>indie rock</v>
      </c>
      <c r="U2475" t="str">
        <f t="shared" si="310"/>
        <v>October</v>
      </c>
      <c r="V2475" t="str">
        <f t="shared" si="311"/>
        <v>2012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306"/>
        <v>40417.011296296296</v>
      </c>
      <c r="L2476" s="13">
        <f t="shared" si="307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304"/>
        <v>1.0000360000000001</v>
      </c>
      <c r="R2476">
        <f t="shared" si="305"/>
        <v>131.58368421052631</v>
      </c>
      <c r="S2476" t="str">
        <f t="shared" si="308"/>
        <v>music</v>
      </c>
      <c r="T2476" t="str">
        <f t="shared" si="309"/>
        <v>indie rock</v>
      </c>
      <c r="U2476" t="str">
        <f t="shared" si="310"/>
        <v>August</v>
      </c>
      <c r="V2476" t="str">
        <f t="shared" si="311"/>
        <v>2010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306"/>
        <v>40310.287673611114</v>
      </c>
      <c r="L2477" s="13">
        <f t="shared" si="307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304"/>
        <v>1.0471999999999999</v>
      </c>
      <c r="R2477">
        <f t="shared" si="305"/>
        <v>32.320987654320987</v>
      </c>
      <c r="S2477" t="str">
        <f t="shared" si="308"/>
        <v>music</v>
      </c>
      <c r="T2477" t="str">
        <f t="shared" si="309"/>
        <v>indie rock</v>
      </c>
      <c r="U2477" t="str">
        <f t="shared" si="310"/>
        <v>May</v>
      </c>
      <c r="V2477" t="str">
        <f t="shared" si="311"/>
        <v>2010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306"/>
        <v>41913.328356481477</v>
      </c>
      <c r="L2478" s="13">
        <f t="shared" si="307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304"/>
        <v>1.050225</v>
      </c>
      <c r="R2478">
        <f t="shared" si="305"/>
        <v>61.103999999999999</v>
      </c>
      <c r="S2478" t="str">
        <f t="shared" si="308"/>
        <v>music</v>
      </c>
      <c r="T2478" t="str">
        <f t="shared" si="309"/>
        <v>indie rock</v>
      </c>
      <c r="U2478" t="str">
        <f t="shared" si="310"/>
        <v>October</v>
      </c>
      <c r="V2478" t="str">
        <f t="shared" si="311"/>
        <v>2014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306"/>
        <v>41088.691493055558</v>
      </c>
      <c r="L2479" s="13">
        <f t="shared" si="307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304"/>
        <v>1.7133333333333334</v>
      </c>
      <c r="R2479">
        <f t="shared" si="305"/>
        <v>31.341463414634145</v>
      </c>
      <c r="S2479" t="str">
        <f t="shared" si="308"/>
        <v>music</v>
      </c>
      <c r="T2479" t="str">
        <f t="shared" si="309"/>
        <v>indie rock</v>
      </c>
      <c r="U2479" t="str">
        <f t="shared" si="310"/>
        <v>June</v>
      </c>
      <c r="V2479" t="str">
        <f t="shared" si="311"/>
        <v>2012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306"/>
        <v>41257.950381944444</v>
      </c>
      <c r="L2480" s="13">
        <f t="shared" si="307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304"/>
        <v>1.2749999999999999</v>
      </c>
      <c r="R2480">
        <f t="shared" si="305"/>
        <v>129.1139240506329</v>
      </c>
      <c r="S2480" t="str">
        <f t="shared" si="308"/>
        <v>music</v>
      </c>
      <c r="T2480" t="str">
        <f t="shared" si="309"/>
        <v>indie rock</v>
      </c>
      <c r="U2480" t="str">
        <f t="shared" si="310"/>
        <v>December</v>
      </c>
      <c r="V2480" t="str">
        <f t="shared" si="311"/>
        <v>2013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306"/>
        <v>41107.726782407408</v>
      </c>
      <c r="L2481" s="13">
        <f t="shared" si="307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304"/>
        <v>1.3344333333333334</v>
      </c>
      <c r="R2481">
        <f t="shared" si="305"/>
        <v>25.020624999999999</v>
      </c>
      <c r="S2481" t="str">
        <f t="shared" si="308"/>
        <v>music</v>
      </c>
      <c r="T2481" t="str">
        <f t="shared" si="309"/>
        <v>indie rock</v>
      </c>
      <c r="U2481" t="str">
        <f t="shared" si="310"/>
        <v>July</v>
      </c>
      <c r="V2481" t="str">
        <f t="shared" si="311"/>
        <v>2012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306"/>
        <v>42227.936157407406</v>
      </c>
      <c r="L2482" s="13">
        <f t="shared" si="307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304"/>
        <v>1</v>
      </c>
      <c r="R2482">
        <f t="shared" si="305"/>
        <v>250</v>
      </c>
      <c r="S2482" t="str">
        <f t="shared" si="308"/>
        <v>music</v>
      </c>
      <c r="T2482" t="str">
        <f t="shared" si="309"/>
        <v>indie rock</v>
      </c>
      <c r="U2482" t="str">
        <f t="shared" si="310"/>
        <v>August</v>
      </c>
      <c r="V2482" t="str">
        <f t="shared" si="311"/>
        <v>2015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306"/>
        <v>40999.645925925928</v>
      </c>
      <c r="L2483" s="13">
        <f t="shared" si="307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304"/>
        <v>1.1291099999999998</v>
      </c>
      <c r="R2483">
        <f t="shared" si="305"/>
        <v>47.541473684210523</v>
      </c>
      <c r="S2483" t="str">
        <f t="shared" si="308"/>
        <v>music</v>
      </c>
      <c r="T2483" t="str">
        <f t="shared" si="309"/>
        <v>indie rock</v>
      </c>
      <c r="U2483" t="str">
        <f t="shared" si="310"/>
        <v>March</v>
      </c>
      <c r="V2483" t="str">
        <f t="shared" si="311"/>
        <v>2012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306"/>
        <v>40711.782210648147</v>
      </c>
      <c r="L2484" s="13">
        <f t="shared" si="307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304"/>
        <v>1.0009999999999999</v>
      </c>
      <c r="R2484">
        <f t="shared" si="305"/>
        <v>40.04</v>
      </c>
      <c r="S2484" t="str">
        <f t="shared" si="308"/>
        <v>music</v>
      </c>
      <c r="T2484" t="str">
        <f t="shared" si="309"/>
        <v>indie rock</v>
      </c>
      <c r="U2484" t="str">
        <f t="shared" si="310"/>
        <v>June</v>
      </c>
      <c r="V2484" t="str">
        <f t="shared" si="311"/>
        <v>2011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306"/>
        <v>40970.750034722223</v>
      </c>
      <c r="L2485" s="13">
        <f t="shared" si="307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304"/>
        <v>1.1372727272727272</v>
      </c>
      <c r="R2485">
        <f t="shared" si="305"/>
        <v>65.84210526315789</v>
      </c>
      <c r="S2485" t="str">
        <f t="shared" si="308"/>
        <v>music</v>
      </c>
      <c r="T2485" t="str">
        <f t="shared" si="309"/>
        <v>indie rock</v>
      </c>
      <c r="U2485" t="str">
        <f t="shared" si="310"/>
        <v>March</v>
      </c>
      <c r="V2485" t="str">
        <f t="shared" si="311"/>
        <v>2012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306"/>
        <v>40771.916701388887</v>
      </c>
      <c r="L2486" s="13">
        <f t="shared" si="307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304"/>
        <v>1.1931742857142855</v>
      </c>
      <c r="R2486">
        <f t="shared" si="305"/>
        <v>46.401222222222216</v>
      </c>
      <c r="S2486" t="str">
        <f t="shared" si="308"/>
        <v>music</v>
      </c>
      <c r="T2486" t="str">
        <f t="shared" si="309"/>
        <v>indie rock</v>
      </c>
      <c r="U2486" t="str">
        <f t="shared" si="310"/>
        <v>August</v>
      </c>
      <c r="V2486" t="str">
        <f t="shared" si="311"/>
        <v>2011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306"/>
        <v>40793.998599537037</v>
      </c>
      <c r="L2487" s="13">
        <f t="shared" si="307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304"/>
        <v>1.0325</v>
      </c>
      <c r="R2487">
        <f t="shared" si="305"/>
        <v>50.365853658536587</v>
      </c>
      <c r="S2487" t="str">
        <f t="shared" si="308"/>
        <v>music</v>
      </c>
      <c r="T2487" t="str">
        <f t="shared" si="309"/>
        <v>indie rock</v>
      </c>
      <c r="U2487" t="str">
        <f t="shared" si="310"/>
        <v>September</v>
      </c>
      <c r="V2487" t="str">
        <f t="shared" si="311"/>
        <v>2011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306"/>
        <v>40991.708055555559</v>
      </c>
      <c r="L2488" s="13">
        <f t="shared" si="307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304"/>
        <v>2.6566666666666667</v>
      </c>
      <c r="R2488">
        <f t="shared" si="305"/>
        <v>26.566666666666666</v>
      </c>
      <c r="S2488" t="str">
        <f t="shared" si="308"/>
        <v>music</v>
      </c>
      <c r="T2488" t="str">
        <f t="shared" si="309"/>
        <v>indie rock</v>
      </c>
      <c r="U2488" t="str">
        <f t="shared" si="310"/>
        <v>March</v>
      </c>
      <c r="V2488" t="str">
        <f t="shared" si="311"/>
        <v>2012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306"/>
        <v>41026.083298611113</v>
      </c>
      <c r="L2489" s="13">
        <f t="shared" si="307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304"/>
        <v>1.0005066666666667</v>
      </c>
      <c r="R2489">
        <f t="shared" si="305"/>
        <v>39.493684210526318</v>
      </c>
      <c r="S2489" t="str">
        <f t="shared" si="308"/>
        <v>music</v>
      </c>
      <c r="T2489" t="str">
        <f t="shared" si="309"/>
        <v>indie rock</v>
      </c>
      <c r="U2489" t="str">
        <f t="shared" si="310"/>
        <v>April</v>
      </c>
      <c r="V2489" t="str">
        <f t="shared" si="311"/>
        <v>2012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306"/>
        <v>40833.633194444446</v>
      </c>
      <c r="L2490" s="13">
        <f t="shared" si="307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304"/>
        <v>1.0669999999999999</v>
      </c>
      <c r="R2490">
        <f t="shared" si="305"/>
        <v>49.246153846153845</v>
      </c>
      <c r="S2490" t="str">
        <f t="shared" si="308"/>
        <v>music</v>
      </c>
      <c r="T2490" t="str">
        <f t="shared" si="309"/>
        <v>indie rock</v>
      </c>
      <c r="U2490" t="str">
        <f t="shared" si="310"/>
        <v>October</v>
      </c>
      <c r="V2490" t="str">
        <f t="shared" si="311"/>
        <v>2011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306"/>
        <v>41373.690266203703</v>
      </c>
      <c r="L2491" s="13">
        <f t="shared" si="307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304"/>
        <v>1.3367142857142857</v>
      </c>
      <c r="R2491">
        <f t="shared" si="305"/>
        <v>62.38</v>
      </c>
      <c r="S2491" t="str">
        <f t="shared" si="308"/>
        <v>music</v>
      </c>
      <c r="T2491" t="str">
        <f t="shared" si="309"/>
        <v>indie rock</v>
      </c>
      <c r="U2491" t="str">
        <f t="shared" si="310"/>
        <v>April</v>
      </c>
      <c r="V2491" t="str">
        <f t="shared" si="311"/>
        <v>2013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306"/>
        <v>41023.227731481478</v>
      </c>
      <c r="L2492" s="13">
        <f t="shared" si="307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304"/>
        <v>1.214</v>
      </c>
      <c r="R2492">
        <f t="shared" si="305"/>
        <v>37.9375</v>
      </c>
      <c r="S2492" t="str">
        <f t="shared" si="308"/>
        <v>music</v>
      </c>
      <c r="T2492" t="str">
        <f t="shared" si="309"/>
        <v>indie rock</v>
      </c>
      <c r="U2492" t="str">
        <f t="shared" si="310"/>
        <v>April</v>
      </c>
      <c r="V2492" t="str">
        <f t="shared" si="311"/>
        <v>2012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306"/>
        <v>40542.839282407411</v>
      </c>
      <c r="L2493" s="13">
        <f t="shared" si="307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304"/>
        <v>1.032</v>
      </c>
      <c r="R2493">
        <f t="shared" si="305"/>
        <v>51.6</v>
      </c>
      <c r="S2493" t="str">
        <f t="shared" si="308"/>
        <v>music</v>
      </c>
      <c r="T2493" t="str">
        <f t="shared" si="309"/>
        <v>indie rock</v>
      </c>
      <c r="U2493" t="str">
        <f t="shared" si="310"/>
        <v>December</v>
      </c>
      <c r="V2493" t="str">
        <f t="shared" si="311"/>
        <v>2011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306"/>
        <v>41024.985972222225</v>
      </c>
      <c r="L2494" s="13">
        <f t="shared" si="307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304"/>
        <v>1.25</v>
      </c>
      <c r="R2494">
        <f t="shared" si="305"/>
        <v>27.777777777777779</v>
      </c>
      <c r="S2494" t="str">
        <f t="shared" si="308"/>
        <v>music</v>
      </c>
      <c r="T2494" t="str">
        <f t="shared" si="309"/>
        <v>indie rock</v>
      </c>
      <c r="U2494" t="str">
        <f t="shared" si="310"/>
        <v>April</v>
      </c>
      <c r="V2494" t="str">
        <f t="shared" si="311"/>
        <v>2012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306"/>
        <v>41348.168287037035</v>
      </c>
      <c r="L2495" s="13">
        <f t="shared" si="307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304"/>
        <v>1.2869999999999999</v>
      </c>
      <c r="R2495">
        <f t="shared" si="305"/>
        <v>99.382239382239376</v>
      </c>
      <c r="S2495" t="str">
        <f t="shared" si="308"/>
        <v>music</v>
      </c>
      <c r="T2495" t="str">
        <f t="shared" si="309"/>
        <v>indie rock</v>
      </c>
      <c r="U2495" t="str">
        <f t="shared" si="310"/>
        <v>March</v>
      </c>
      <c r="V2495" t="str">
        <f t="shared" si="311"/>
        <v>2013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306"/>
        <v>41022.645185185182</v>
      </c>
      <c r="L2496" s="13">
        <f t="shared" si="307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304"/>
        <v>1.0100533333333332</v>
      </c>
      <c r="R2496">
        <f t="shared" si="305"/>
        <v>38.848205128205123</v>
      </c>
      <c r="S2496" t="str">
        <f t="shared" si="308"/>
        <v>music</v>
      </c>
      <c r="T2496" t="str">
        <f t="shared" si="309"/>
        <v>indie rock</v>
      </c>
      <c r="U2496" t="str">
        <f t="shared" si="310"/>
        <v>April</v>
      </c>
      <c r="V2496" t="str">
        <f t="shared" si="311"/>
        <v>2012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306"/>
        <v>41036.946469907409</v>
      </c>
      <c r="L2497" s="13">
        <f t="shared" si="307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304"/>
        <v>1.2753666666666665</v>
      </c>
      <c r="R2497">
        <f t="shared" si="305"/>
        <v>45.548809523809524</v>
      </c>
      <c r="S2497" t="str">
        <f t="shared" si="308"/>
        <v>music</v>
      </c>
      <c r="T2497" t="str">
        <f t="shared" si="309"/>
        <v>indie rock</v>
      </c>
      <c r="U2497" t="str">
        <f t="shared" si="310"/>
        <v>May</v>
      </c>
      <c r="V2497" t="str">
        <f t="shared" si="311"/>
        <v>2012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306"/>
        <v>41327.996435185189</v>
      </c>
      <c r="L2498" s="13">
        <f t="shared" si="307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312">E2498/D2498</f>
        <v>1</v>
      </c>
      <c r="R2498">
        <f t="shared" ref="R2498:R2561" si="313">E2498/N2498</f>
        <v>600</v>
      </c>
      <c r="S2498" t="str">
        <f t="shared" si="308"/>
        <v>music</v>
      </c>
      <c r="T2498" t="str">
        <f t="shared" si="309"/>
        <v>indie rock</v>
      </c>
      <c r="U2498" t="str">
        <f t="shared" si="310"/>
        <v>February</v>
      </c>
      <c r="V2498" t="str">
        <f t="shared" si="311"/>
        <v>2013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314">(((J2499/60)/60)/24)+DATE(1970,1,1)</f>
        <v>40730.878912037035</v>
      </c>
      <c r="L2499" s="13">
        <f t="shared" ref="L2499:L2562" si="315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312"/>
        <v>1.127715</v>
      </c>
      <c r="R2499">
        <f t="shared" si="313"/>
        <v>80.551071428571419</v>
      </c>
      <c r="S2499" t="str">
        <f t="shared" ref="S2499:S2562" si="316">LEFT(P2499,FIND("/",P2499)-1)</f>
        <v>music</v>
      </c>
      <c r="T2499" t="str">
        <f t="shared" ref="T2499:T2562" si="317">RIGHT(P2499,LEN(P2499)-FIND("/",P2499))</f>
        <v>indie rock</v>
      </c>
      <c r="U2499" t="str">
        <f t="shared" ref="U2499:U2562" si="318">TEXT(K2499,"mmmm")</f>
        <v>July</v>
      </c>
      <c r="V2499" t="str">
        <f t="shared" ref="V2499:V2562" si="319">TEXT(L2499,"YYYY")</f>
        <v>2011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314"/>
        <v>42017.967442129629</v>
      </c>
      <c r="L2500" s="13">
        <f t="shared" si="31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312"/>
        <v>1.056</v>
      </c>
      <c r="R2500">
        <f t="shared" si="313"/>
        <v>52.8</v>
      </c>
      <c r="S2500" t="str">
        <f t="shared" si="316"/>
        <v>music</v>
      </c>
      <c r="T2500" t="str">
        <f t="shared" si="317"/>
        <v>indie rock</v>
      </c>
      <c r="U2500" t="str">
        <f t="shared" si="318"/>
        <v>January</v>
      </c>
      <c r="V2500" t="str">
        <f t="shared" si="319"/>
        <v>2015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314"/>
        <v>41226.648576388885</v>
      </c>
      <c r="L2501" s="13">
        <f t="shared" si="315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312"/>
        <v>2.0262500000000001</v>
      </c>
      <c r="R2501">
        <f t="shared" si="313"/>
        <v>47.676470588235297</v>
      </c>
      <c r="S2501" t="str">
        <f t="shared" si="316"/>
        <v>music</v>
      </c>
      <c r="T2501" t="str">
        <f t="shared" si="317"/>
        <v>indie rock</v>
      </c>
      <c r="U2501" t="str">
        <f t="shared" si="318"/>
        <v>November</v>
      </c>
      <c r="V2501" t="str">
        <f t="shared" si="319"/>
        <v>2012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314"/>
        <v>41053.772858796299</v>
      </c>
      <c r="L2502" s="13">
        <f t="shared" si="31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312"/>
        <v>1.1333333333333333</v>
      </c>
      <c r="R2502">
        <f t="shared" si="313"/>
        <v>23.448275862068964</v>
      </c>
      <c r="S2502" t="str">
        <f t="shared" si="316"/>
        <v>music</v>
      </c>
      <c r="T2502" t="str">
        <f t="shared" si="317"/>
        <v>indie rock</v>
      </c>
      <c r="U2502" t="str">
        <f t="shared" si="318"/>
        <v>May</v>
      </c>
      <c r="V2502" t="str">
        <f t="shared" si="319"/>
        <v>2012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314"/>
        <v>42244.776666666665</v>
      </c>
      <c r="L2503" s="13">
        <f t="shared" si="31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312"/>
        <v>2.5545454545454545E-2</v>
      </c>
      <c r="R2503">
        <f t="shared" si="313"/>
        <v>40.142857142857146</v>
      </c>
      <c r="S2503" t="str">
        <f t="shared" si="316"/>
        <v>food</v>
      </c>
      <c r="T2503" t="str">
        <f t="shared" si="317"/>
        <v>restaurants</v>
      </c>
      <c r="U2503" t="str">
        <f t="shared" si="318"/>
        <v>August</v>
      </c>
      <c r="V2503" t="str">
        <f t="shared" si="319"/>
        <v>2015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314"/>
        <v>41858.825439814813</v>
      </c>
      <c r="L2504" s="13">
        <f t="shared" si="31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312"/>
        <v>7.8181818181818181E-4</v>
      </c>
      <c r="R2504">
        <f t="shared" si="313"/>
        <v>17.2</v>
      </c>
      <c r="S2504" t="str">
        <f t="shared" si="316"/>
        <v>food</v>
      </c>
      <c r="T2504" t="str">
        <f t="shared" si="317"/>
        <v>restaurants</v>
      </c>
      <c r="U2504" t="str">
        <f t="shared" si="318"/>
        <v>August</v>
      </c>
      <c r="V2504" t="str">
        <f t="shared" si="319"/>
        <v>2014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314"/>
        <v>42498.899398148147</v>
      </c>
      <c r="L2505" s="13">
        <f t="shared" si="31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312"/>
        <v>0</v>
      </c>
      <c r="R2505" t="e">
        <f t="shared" si="313"/>
        <v>#DIV/0!</v>
      </c>
      <c r="S2505" t="str">
        <f t="shared" si="316"/>
        <v>food</v>
      </c>
      <c r="T2505" t="str">
        <f t="shared" si="317"/>
        <v>restaurants</v>
      </c>
      <c r="U2505" t="str">
        <f t="shared" si="318"/>
        <v>May</v>
      </c>
      <c r="V2505" t="str">
        <f t="shared" si="319"/>
        <v>2016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314"/>
        <v>41928.015439814815</v>
      </c>
      <c r="L2506" s="13">
        <f t="shared" si="31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312"/>
        <v>0</v>
      </c>
      <c r="R2506" t="e">
        <f t="shared" si="313"/>
        <v>#DIV/0!</v>
      </c>
      <c r="S2506" t="str">
        <f t="shared" si="316"/>
        <v>food</v>
      </c>
      <c r="T2506" t="str">
        <f t="shared" si="317"/>
        <v>restaurants</v>
      </c>
      <c r="U2506" t="str">
        <f t="shared" si="318"/>
        <v>October</v>
      </c>
      <c r="V2506" t="str">
        <f t="shared" si="319"/>
        <v>2014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314"/>
        <v>42047.05574074074</v>
      </c>
      <c r="L2507" s="13">
        <f t="shared" si="31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312"/>
        <v>0</v>
      </c>
      <c r="R2507" t="e">
        <f t="shared" si="313"/>
        <v>#DIV/0!</v>
      </c>
      <c r="S2507" t="str">
        <f t="shared" si="316"/>
        <v>food</v>
      </c>
      <c r="T2507" t="str">
        <f t="shared" si="317"/>
        <v>restaurants</v>
      </c>
      <c r="U2507" t="str">
        <f t="shared" si="318"/>
        <v>February</v>
      </c>
      <c r="V2507" t="str">
        <f t="shared" si="319"/>
        <v>2015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314"/>
        <v>42258.297094907408</v>
      </c>
      <c r="L2508" s="13">
        <f t="shared" si="315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312"/>
        <v>6.0000000000000001E-3</v>
      </c>
      <c r="R2508">
        <f t="shared" si="313"/>
        <v>15</v>
      </c>
      <c r="S2508" t="str">
        <f t="shared" si="316"/>
        <v>food</v>
      </c>
      <c r="T2508" t="str">
        <f t="shared" si="317"/>
        <v>restaurants</v>
      </c>
      <c r="U2508" t="str">
        <f t="shared" si="318"/>
        <v>September</v>
      </c>
      <c r="V2508" t="str">
        <f t="shared" si="319"/>
        <v>2015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314"/>
        <v>42105.072962962964</v>
      </c>
      <c r="L2509" s="13">
        <f t="shared" si="31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312"/>
        <v>0</v>
      </c>
      <c r="R2509" t="e">
        <f t="shared" si="313"/>
        <v>#DIV/0!</v>
      </c>
      <c r="S2509" t="str">
        <f t="shared" si="316"/>
        <v>food</v>
      </c>
      <c r="T2509" t="str">
        <f t="shared" si="317"/>
        <v>restaurants</v>
      </c>
      <c r="U2509" t="str">
        <f t="shared" si="318"/>
        <v>April</v>
      </c>
      <c r="V2509" t="str">
        <f t="shared" si="319"/>
        <v>2015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314"/>
        <v>41835.951782407406</v>
      </c>
      <c r="L2510" s="13">
        <f t="shared" si="31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312"/>
        <v>0</v>
      </c>
      <c r="R2510" t="e">
        <f t="shared" si="313"/>
        <v>#DIV/0!</v>
      </c>
      <c r="S2510" t="str">
        <f t="shared" si="316"/>
        <v>food</v>
      </c>
      <c r="T2510" t="str">
        <f t="shared" si="317"/>
        <v>restaurants</v>
      </c>
      <c r="U2510" t="str">
        <f t="shared" si="318"/>
        <v>July</v>
      </c>
      <c r="V2510" t="str">
        <f t="shared" si="319"/>
        <v>2014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314"/>
        <v>42058.809594907405</v>
      </c>
      <c r="L2511" s="13">
        <f t="shared" si="31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312"/>
        <v>1.0526315789473684E-2</v>
      </c>
      <c r="R2511">
        <f t="shared" si="313"/>
        <v>35.714285714285715</v>
      </c>
      <c r="S2511" t="str">
        <f t="shared" si="316"/>
        <v>food</v>
      </c>
      <c r="T2511" t="str">
        <f t="shared" si="317"/>
        <v>restaurants</v>
      </c>
      <c r="U2511" t="str">
        <f t="shared" si="318"/>
        <v>February</v>
      </c>
      <c r="V2511" t="str">
        <f t="shared" si="319"/>
        <v>2015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314"/>
        <v>42078.997361111105</v>
      </c>
      <c r="L2512" s="13">
        <f t="shared" si="31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312"/>
        <v>1.5E-3</v>
      </c>
      <c r="R2512">
        <f t="shared" si="313"/>
        <v>37.5</v>
      </c>
      <c r="S2512" t="str">
        <f t="shared" si="316"/>
        <v>food</v>
      </c>
      <c r="T2512" t="str">
        <f t="shared" si="317"/>
        <v>restaurants</v>
      </c>
      <c r="U2512" t="str">
        <f t="shared" si="318"/>
        <v>March</v>
      </c>
      <c r="V2512" t="str">
        <f t="shared" si="319"/>
        <v>2015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314"/>
        <v>42371.446909722217</v>
      </c>
      <c r="L2513" s="13">
        <f t="shared" si="31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312"/>
        <v>0</v>
      </c>
      <c r="R2513" t="e">
        <f t="shared" si="313"/>
        <v>#DIV/0!</v>
      </c>
      <c r="S2513" t="str">
        <f t="shared" si="316"/>
        <v>food</v>
      </c>
      <c r="T2513" t="str">
        <f t="shared" si="317"/>
        <v>restaurants</v>
      </c>
      <c r="U2513" t="str">
        <f t="shared" si="318"/>
        <v>January</v>
      </c>
      <c r="V2513" t="str">
        <f t="shared" si="319"/>
        <v>2016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314"/>
        <v>41971.876863425925</v>
      </c>
      <c r="L2514" s="13">
        <f t="shared" si="31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312"/>
        <v>0</v>
      </c>
      <c r="R2514" t="e">
        <f t="shared" si="313"/>
        <v>#DIV/0!</v>
      </c>
      <c r="S2514" t="str">
        <f t="shared" si="316"/>
        <v>food</v>
      </c>
      <c r="T2514" t="str">
        <f t="shared" si="317"/>
        <v>restaurants</v>
      </c>
      <c r="U2514" t="str">
        <f t="shared" si="318"/>
        <v>November</v>
      </c>
      <c r="V2514" t="str">
        <f t="shared" si="319"/>
        <v>2014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314"/>
        <v>42732.00681712963</v>
      </c>
      <c r="L2515" s="13">
        <f t="shared" si="31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312"/>
        <v>0</v>
      </c>
      <c r="R2515" t="e">
        <f t="shared" si="313"/>
        <v>#DIV/0!</v>
      </c>
      <c r="S2515" t="str">
        <f t="shared" si="316"/>
        <v>food</v>
      </c>
      <c r="T2515" t="str">
        <f t="shared" si="317"/>
        <v>restaurants</v>
      </c>
      <c r="U2515" t="str">
        <f t="shared" si="318"/>
        <v>December</v>
      </c>
      <c r="V2515" t="str">
        <f t="shared" si="319"/>
        <v>2017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314"/>
        <v>41854.389780092592</v>
      </c>
      <c r="L2516" s="13">
        <f t="shared" si="31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312"/>
        <v>1.7500000000000002E-2</v>
      </c>
      <c r="R2516">
        <f t="shared" si="313"/>
        <v>52.5</v>
      </c>
      <c r="S2516" t="str">
        <f t="shared" si="316"/>
        <v>food</v>
      </c>
      <c r="T2516" t="str">
        <f t="shared" si="317"/>
        <v>restaurants</v>
      </c>
      <c r="U2516" t="str">
        <f t="shared" si="318"/>
        <v>August</v>
      </c>
      <c r="V2516" t="str">
        <f t="shared" si="319"/>
        <v>2014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314"/>
        <v>42027.839733796296</v>
      </c>
      <c r="L2517" s="13">
        <f t="shared" si="31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312"/>
        <v>0.186</v>
      </c>
      <c r="R2517">
        <f t="shared" si="313"/>
        <v>77.5</v>
      </c>
      <c r="S2517" t="str">
        <f t="shared" si="316"/>
        <v>food</v>
      </c>
      <c r="T2517" t="str">
        <f t="shared" si="317"/>
        <v>restaurants</v>
      </c>
      <c r="U2517" t="str">
        <f t="shared" si="318"/>
        <v>January</v>
      </c>
      <c r="V2517" t="str">
        <f t="shared" si="319"/>
        <v>2015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314"/>
        <v>41942.653379629628</v>
      </c>
      <c r="L2518" s="13">
        <f t="shared" si="31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312"/>
        <v>0</v>
      </c>
      <c r="R2518" t="e">
        <f t="shared" si="313"/>
        <v>#DIV/0!</v>
      </c>
      <c r="S2518" t="str">
        <f t="shared" si="316"/>
        <v>food</v>
      </c>
      <c r="T2518" t="str">
        <f t="shared" si="317"/>
        <v>restaurants</v>
      </c>
      <c r="U2518" t="str">
        <f t="shared" si="318"/>
        <v>October</v>
      </c>
      <c r="V2518" t="str">
        <f t="shared" si="319"/>
        <v>2014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314"/>
        <v>42052.802430555559</v>
      </c>
      <c r="L2519" s="13">
        <f t="shared" si="31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312"/>
        <v>9.8166666666666666E-2</v>
      </c>
      <c r="R2519">
        <f t="shared" si="313"/>
        <v>53.545454545454547</v>
      </c>
      <c r="S2519" t="str">
        <f t="shared" si="316"/>
        <v>food</v>
      </c>
      <c r="T2519" t="str">
        <f t="shared" si="317"/>
        <v>restaurants</v>
      </c>
      <c r="U2519" t="str">
        <f t="shared" si="318"/>
        <v>February</v>
      </c>
      <c r="V2519" t="str">
        <f t="shared" si="319"/>
        <v>2015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314"/>
        <v>41926.680879629632</v>
      </c>
      <c r="L2520" s="13">
        <f t="shared" si="31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312"/>
        <v>0</v>
      </c>
      <c r="R2520" t="e">
        <f t="shared" si="313"/>
        <v>#DIV/0!</v>
      </c>
      <c r="S2520" t="str">
        <f t="shared" si="316"/>
        <v>food</v>
      </c>
      <c r="T2520" t="str">
        <f t="shared" si="317"/>
        <v>restaurants</v>
      </c>
      <c r="U2520" t="str">
        <f t="shared" si="318"/>
        <v>October</v>
      </c>
      <c r="V2520" t="str">
        <f t="shared" si="319"/>
        <v>2014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314"/>
        <v>41809.155138888891</v>
      </c>
      <c r="L2521" s="13">
        <f t="shared" si="31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312"/>
        <v>4.3333333333333331E-4</v>
      </c>
      <c r="R2521">
        <f t="shared" si="313"/>
        <v>16.25</v>
      </c>
      <c r="S2521" t="str">
        <f t="shared" si="316"/>
        <v>food</v>
      </c>
      <c r="T2521" t="str">
        <f t="shared" si="317"/>
        <v>restaurants</v>
      </c>
      <c r="U2521" t="str">
        <f t="shared" si="318"/>
        <v>June</v>
      </c>
      <c r="V2521" t="str">
        <f t="shared" si="319"/>
        <v>2014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314"/>
        <v>42612.600520833337</v>
      </c>
      <c r="L2522" s="13">
        <f t="shared" si="31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312"/>
        <v>0</v>
      </c>
      <c r="R2522" t="e">
        <f t="shared" si="313"/>
        <v>#DIV/0!</v>
      </c>
      <c r="S2522" t="str">
        <f t="shared" si="316"/>
        <v>food</v>
      </c>
      <c r="T2522" t="str">
        <f t="shared" si="317"/>
        <v>restaurants</v>
      </c>
      <c r="U2522" t="str">
        <f t="shared" si="318"/>
        <v>August</v>
      </c>
      <c r="V2522" t="str">
        <f t="shared" si="319"/>
        <v>2016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314"/>
        <v>42269.967835648145</v>
      </c>
      <c r="L2523" s="13">
        <f t="shared" si="31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312"/>
        <v>1.0948792000000001</v>
      </c>
      <c r="R2523">
        <f t="shared" si="313"/>
        <v>103.68174242424243</v>
      </c>
      <c r="S2523" t="str">
        <f t="shared" si="316"/>
        <v>music</v>
      </c>
      <c r="T2523" t="str">
        <f t="shared" si="317"/>
        <v>classical music</v>
      </c>
      <c r="U2523" t="str">
        <f t="shared" si="318"/>
        <v>September</v>
      </c>
      <c r="V2523" t="str">
        <f t="shared" si="319"/>
        <v>2015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314"/>
        <v>42460.573611111111</v>
      </c>
      <c r="L2524" s="13">
        <f t="shared" si="31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312"/>
        <v>1</v>
      </c>
      <c r="R2524">
        <f t="shared" si="313"/>
        <v>185.18518518518519</v>
      </c>
      <c r="S2524" t="str">
        <f t="shared" si="316"/>
        <v>music</v>
      </c>
      <c r="T2524" t="str">
        <f t="shared" si="317"/>
        <v>classical music</v>
      </c>
      <c r="U2524" t="str">
        <f t="shared" si="318"/>
        <v>March</v>
      </c>
      <c r="V2524" t="str">
        <f t="shared" si="319"/>
        <v>2016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314"/>
        <v>41930.975601851853</v>
      </c>
      <c r="L2525" s="13">
        <f t="shared" si="31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312"/>
        <v>1.5644444444444445</v>
      </c>
      <c r="R2525">
        <f t="shared" si="313"/>
        <v>54.153846153846153</v>
      </c>
      <c r="S2525" t="str">
        <f t="shared" si="316"/>
        <v>music</v>
      </c>
      <c r="T2525" t="str">
        <f t="shared" si="317"/>
        <v>classical music</v>
      </c>
      <c r="U2525" t="str">
        <f t="shared" si="318"/>
        <v>October</v>
      </c>
      <c r="V2525" t="str">
        <f t="shared" si="319"/>
        <v>2014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314"/>
        <v>41961.807372685187</v>
      </c>
      <c r="L2526" s="13">
        <f t="shared" si="315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312"/>
        <v>1.016</v>
      </c>
      <c r="R2526">
        <f t="shared" si="313"/>
        <v>177.2093023255814</v>
      </c>
      <c r="S2526" t="str">
        <f t="shared" si="316"/>
        <v>music</v>
      </c>
      <c r="T2526" t="str">
        <f t="shared" si="317"/>
        <v>classical music</v>
      </c>
      <c r="U2526" t="str">
        <f t="shared" si="318"/>
        <v>November</v>
      </c>
      <c r="V2526" t="str">
        <f t="shared" si="319"/>
        <v>2014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314"/>
        <v>41058.844571759262</v>
      </c>
      <c r="L2527" s="13">
        <f t="shared" si="31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312"/>
        <v>1.00325</v>
      </c>
      <c r="R2527">
        <f t="shared" si="313"/>
        <v>100.325</v>
      </c>
      <c r="S2527" t="str">
        <f t="shared" si="316"/>
        <v>music</v>
      </c>
      <c r="T2527" t="str">
        <f t="shared" si="317"/>
        <v>classical music</v>
      </c>
      <c r="U2527" t="str">
        <f t="shared" si="318"/>
        <v>May</v>
      </c>
      <c r="V2527" t="str">
        <f t="shared" si="319"/>
        <v>2012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314"/>
        <v>41953.091134259259</v>
      </c>
      <c r="L2528" s="13">
        <f t="shared" si="31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312"/>
        <v>1.1294999999999999</v>
      </c>
      <c r="R2528">
        <f t="shared" si="313"/>
        <v>136.90909090909091</v>
      </c>
      <c r="S2528" t="str">
        <f t="shared" si="316"/>
        <v>music</v>
      </c>
      <c r="T2528" t="str">
        <f t="shared" si="317"/>
        <v>classical music</v>
      </c>
      <c r="U2528" t="str">
        <f t="shared" si="318"/>
        <v>November</v>
      </c>
      <c r="V2528" t="str">
        <f t="shared" si="319"/>
        <v>2014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314"/>
        <v>41546.75105324074</v>
      </c>
      <c r="L2529" s="13">
        <f t="shared" si="31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312"/>
        <v>1.02125</v>
      </c>
      <c r="R2529">
        <f t="shared" si="313"/>
        <v>57.535211267605632</v>
      </c>
      <c r="S2529" t="str">
        <f t="shared" si="316"/>
        <v>music</v>
      </c>
      <c r="T2529" t="str">
        <f t="shared" si="317"/>
        <v>classical music</v>
      </c>
      <c r="U2529" t="str">
        <f t="shared" si="318"/>
        <v>September</v>
      </c>
      <c r="V2529" t="str">
        <f t="shared" si="319"/>
        <v>2013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314"/>
        <v>42217.834525462968</v>
      </c>
      <c r="L2530" s="13">
        <f t="shared" si="31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312"/>
        <v>1.0724974999999999</v>
      </c>
      <c r="R2530">
        <f t="shared" si="313"/>
        <v>52.962839506172834</v>
      </c>
      <c r="S2530" t="str">
        <f t="shared" si="316"/>
        <v>music</v>
      </c>
      <c r="T2530" t="str">
        <f t="shared" si="317"/>
        <v>classical music</v>
      </c>
      <c r="U2530" t="str">
        <f t="shared" si="318"/>
        <v>August</v>
      </c>
      <c r="V2530" t="str">
        <f t="shared" si="319"/>
        <v>2015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314"/>
        <v>40948.080729166664</v>
      </c>
      <c r="L2531" s="13">
        <f t="shared" si="31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312"/>
        <v>1.0428333333333333</v>
      </c>
      <c r="R2531">
        <f t="shared" si="313"/>
        <v>82.328947368421055</v>
      </c>
      <c r="S2531" t="str">
        <f t="shared" si="316"/>
        <v>music</v>
      </c>
      <c r="T2531" t="str">
        <f t="shared" si="317"/>
        <v>classical music</v>
      </c>
      <c r="U2531" t="str">
        <f t="shared" si="318"/>
        <v>February</v>
      </c>
      <c r="V2531" t="str">
        <f t="shared" si="319"/>
        <v>2012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314"/>
        <v>42081.864641203705</v>
      </c>
      <c r="L2532" s="13">
        <f t="shared" si="31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312"/>
        <v>1</v>
      </c>
      <c r="R2532">
        <f t="shared" si="313"/>
        <v>135.41666666666666</v>
      </c>
      <c r="S2532" t="str">
        <f t="shared" si="316"/>
        <v>music</v>
      </c>
      <c r="T2532" t="str">
        <f t="shared" si="317"/>
        <v>classical music</v>
      </c>
      <c r="U2532" t="str">
        <f t="shared" si="318"/>
        <v>March</v>
      </c>
      <c r="V2532" t="str">
        <f t="shared" si="319"/>
        <v>2015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314"/>
        <v>42208.680023148147</v>
      </c>
      <c r="L2533" s="13">
        <f t="shared" si="31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312"/>
        <v>1.004</v>
      </c>
      <c r="R2533">
        <f t="shared" si="313"/>
        <v>74.06557377049181</v>
      </c>
      <c r="S2533" t="str">
        <f t="shared" si="316"/>
        <v>music</v>
      </c>
      <c r="T2533" t="str">
        <f t="shared" si="317"/>
        <v>classical music</v>
      </c>
      <c r="U2533" t="str">
        <f t="shared" si="318"/>
        <v>July</v>
      </c>
      <c r="V2533" t="str">
        <f t="shared" si="319"/>
        <v>2015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314"/>
        <v>41107.849143518521</v>
      </c>
      <c r="L2534" s="13">
        <f t="shared" si="31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312"/>
        <v>1.26125</v>
      </c>
      <c r="R2534">
        <f t="shared" si="313"/>
        <v>84.083333333333329</v>
      </c>
      <c r="S2534" t="str">
        <f t="shared" si="316"/>
        <v>music</v>
      </c>
      <c r="T2534" t="str">
        <f t="shared" si="317"/>
        <v>classical music</v>
      </c>
      <c r="U2534" t="str">
        <f t="shared" si="318"/>
        <v>July</v>
      </c>
      <c r="V2534" t="str">
        <f t="shared" si="319"/>
        <v>2012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314"/>
        <v>41304.751284722224</v>
      </c>
      <c r="L2535" s="13">
        <f t="shared" si="31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312"/>
        <v>1.1066666666666667</v>
      </c>
      <c r="R2535">
        <f t="shared" si="313"/>
        <v>61.029411764705884</v>
      </c>
      <c r="S2535" t="str">
        <f t="shared" si="316"/>
        <v>music</v>
      </c>
      <c r="T2535" t="str">
        <f t="shared" si="317"/>
        <v>classical music</v>
      </c>
      <c r="U2535" t="str">
        <f t="shared" si="318"/>
        <v>January</v>
      </c>
      <c r="V2535" t="str">
        <f t="shared" si="319"/>
        <v>2013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314"/>
        <v>40127.700370370374</v>
      </c>
      <c r="L2536" s="13">
        <f t="shared" si="315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312"/>
        <v>1.05</v>
      </c>
      <c r="R2536">
        <f t="shared" si="313"/>
        <v>150</v>
      </c>
      <c r="S2536" t="str">
        <f t="shared" si="316"/>
        <v>music</v>
      </c>
      <c r="T2536" t="str">
        <f t="shared" si="317"/>
        <v>classical music</v>
      </c>
      <c r="U2536" t="str">
        <f t="shared" si="318"/>
        <v>November</v>
      </c>
      <c r="V2536" t="str">
        <f t="shared" si="319"/>
        <v>2010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314"/>
        <v>41943.791030092594</v>
      </c>
      <c r="L2537" s="13">
        <f t="shared" si="31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312"/>
        <v>1.03775</v>
      </c>
      <c r="R2537">
        <f t="shared" si="313"/>
        <v>266.08974358974359</v>
      </c>
      <c r="S2537" t="str">
        <f t="shared" si="316"/>
        <v>music</v>
      </c>
      <c r="T2537" t="str">
        <f t="shared" si="317"/>
        <v>classical music</v>
      </c>
      <c r="U2537" t="str">
        <f t="shared" si="318"/>
        <v>October</v>
      </c>
      <c r="V2537" t="str">
        <f t="shared" si="319"/>
        <v>2014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314"/>
        <v>41464.106087962966</v>
      </c>
      <c r="L2538" s="13">
        <f t="shared" si="31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312"/>
        <v>1.1599999999999999</v>
      </c>
      <c r="R2538">
        <f t="shared" si="313"/>
        <v>7.25</v>
      </c>
      <c r="S2538" t="str">
        <f t="shared" si="316"/>
        <v>music</v>
      </c>
      <c r="T2538" t="str">
        <f t="shared" si="317"/>
        <v>classical music</v>
      </c>
      <c r="U2538" t="str">
        <f t="shared" si="318"/>
        <v>July</v>
      </c>
      <c r="V2538" t="str">
        <f t="shared" si="319"/>
        <v>2013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314"/>
        <v>40696.648784722223</v>
      </c>
      <c r="L2539" s="13">
        <f t="shared" si="31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312"/>
        <v>1.1000000000000001</v>
      </c>
      <c r="R2539">
        <f t="shared" si="313"/>
        <v>100</v>
      </c>
      <c r="S2539" t="str">
        <f t="shared" si="316"/>
        <v>music</v>
      </c>
      <c r="T2539" t="str">
        <f t="shared" si="317"/>
        <v>classical music</v>
      </c>
      <c r="U2539" t="str">
        <f t="shared" si="318"/>
        <v>June</v>
      </c>
      <c r="V2539" t="str">
        <f t="shared" si="319"/>
        <v>2011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314"/>
        <v>41298.509965277779</v>
      </c>
      <c r="L2540" s="13">
        <f t="shared" si="31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312"/>
        <v>1.130176111111111</v>
      </c>
      <c r="R2540">
        <f t="shared" si="313"/>
        <v>109.96308108108107</v>
      </c>
      <c r="S2540" t="str">
        <f t="shared" si="316"/>
        <v>music</v>
      </c>
      <c r="T2540" t="str">
        <f t="shared" si="317"/>
        <v>classical music</v>
      </c>
      <c r="U2540" t="str">
        <f t="shared" si="318"/>
        <v>January</v>
      </c>
      <c r="V2540" t="str">
        <f t="shared" si="319"/>
        <v>2013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314"/>
        <v>41977.902222222227</v>
      </c>
      <c r="L2541" s="13">
        <f t="shared" si="31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312"/>
        <v>1.0024999999999999</v>
      </c>
      <c r="R2541">
        <f t="shared" si="313"/>
        <v>169.91525423728814</v>
      </c>
      <c r="S2541" t="str">
        <f t="shared" si="316"/>
        <v>music</v>
      </c>
      <c r="T2541" t="str">
        <f t="shared" si="317"/>
        <v>classical music</v>
      </c>
      <c r="U2541" t="str">
        <f t="shared" si="318"/>
        <v>December</v>
      </c>
      <c r="V2541" t="str">
        <f t="shared" si="319"/>
        <v>2015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314"/>
        <v>40785.675011574072</v>
      </c>
      <c r="L2542" s="13">
        <f t="shared" si="31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312"/>
        <v>1.034</v>
      </c>
      <c r="R2542">
        <f t="shared" si="313"/>
        <v>95.740740740740748</v>
      </c>
      <c r="S2542" t="str">
        <f t="shared" si="316"/>
        <v>music</v>
      </c>
      <c r="T2542" t="str">
        <f t="shared" si="317"/>
        <v>classical music</v>
      </c>
      <c r="U2542" t="str">
        <f t="shared" si="318"/>
        <v>August</v>
      </c>
      <c r="V2542" t="str">
        <f t="shared" si="319"/>
        <v>2011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314"/>
        <v>41483.449282407404</v>
      </c>
      <c r="L2543" s="13">
        <f t="shared" si="31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312"/>
        <v>1.0702857142857143</v>
      </c>
      <c r="R2543">
        <f t="shared" si="313"/>
        <v>59.460317460317462</v>
      </c>
      <c r="S2543" t="str">
        <f t="shared" si="316"/>
        <v>music</v>
      </c>
      <c r="T2543" t="str">
        <f t="shared" si="317"/>
        <v>classical music</v>
      </c>
      <c r="U2543" t="str">
        <f t="shared" si="318"/>
        <v>July</v>
      </c>
      <c r="V2543" t="str">
        <f t="shared" si="319"/>
        <v>2013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314"/>
        <v>41509.426585648151</v>
      </c>
      <c r="L2544" s="13">
        <f t="shared" si="31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312"/>
        <v>1.0357142857142858</v>
      </c>
      <c r="R2544">
        <f t="shared" si="313"/>
        <v>55.769230769230766</v>
      </c>
      <c r="S2544" t="str">
        <f t="shared" si="316"/>
        <v>music</v>
      </c>
      <c r="T2544" t="str">
        <f t="shared" si="317"/>
        <v>classical music</v>
      </c>
      <c r="U2544" t="str">
        <f t="shared" si="318"/>
        <v>August</v>
      </c>
      <c r="V2544" t="str">
        <f t="shared" si="319"/>
        <v>2013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314"/>
        <v>40514.107615740737</v>
      </c>
      <c r="L2545" s="13">
        <f t="shared" si="315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312"/>
        <v>1.5640000000000001</v>
      </c>
      <c r="R2545">
        <f t="shared" si="313"/>
        <v>30.076923076923077</v>
      </c>
      <c r="S2545" t="str">
        <f t="shared" si="316"/>
        <v>music</v>
      </c>
      <c r="T2545" t="str">
        <f t="shared" si="317"/>
        <v>classical music</v>
      </c>
      <c r="U2545" t="str">
        <f t="shared" si="318"/>
        <v>December</v>
      </c>
      <c r="V2545" t="str">
        <f t="shared" si="319"/>
        <v>2011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314"/>
        <v>41068.520474537036</v>
      </c>
      <c r="L2546" s="13">
        <f t="shared" si="31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312"/>
        <v>1.0082</v>
      </c>
      <c r="R2546">
        <f t="shared" si="313"/>
        <v>88.438596491228068</v>
      </c>
      <c r="S2546" t="str">
        <f t="shared" si="316"/>
        <v>music</v>
      </c>
      <c r="T2546" t="str">
        <f t="shared" si="317"/>
        <v>classical music</v>
      </c>
      <c r="U2546" t="str">
        <f t="shared" si="318"/>
        <v>June</v>
      </c>
      <c r="V2546" t="str">
        <f t="shared" si="319"/>
        <v>2012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314"/>
        <v>42027.13817129629</v>
      </c>
      <c r="L2547" s="13">
        <f t="shared" si="31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312"/>
        <v>1.9530000000000001</v>
      </c>
      <c r="R2547">
        <f t="shared" si="313"/>
        <v>64.032786885245898</v>
      </c>
      <c r="S2547" t="str">
        <f t="shared" si="316"/>
        <v>music</v>
      </c>
      <c r="T2547" t="str">
        <f t="shared" si="317"/>
        <v>classical music</v>
      </c>
      <c r="U2547" t="str">
        <f t="shared" si="318"/>
        <v>January</v>
      </c>
      <c r="V2547" t="str">
        <f t="shared" si="319"/>
        <v>2015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314"/>
        <v>41524.858553240738</v>
      </c>
      <c r="L2548" s="13">
        <f t="shared" si="31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312"/>
        <v>1.1171428571428572</v>
      </c>
      <c r="R2548">
        <f t="shared" si="313"/>
        <v>60.153846153846153</v>
      </c>
      <c r="S2548" t="str">
        <f t="shared" si="316"/>
        <v>music</v>
      </c>
      <c r="T2548" t="str">
        <f t="shared" si="317"/>
        <v>classical music</v>
      </c>
      <c r="U2548" t="str">
        <f t="shared" si="318"/>
        <v>September</v>
      </c>
      <c r="V2548" t="str">
        <f t="shared" si="319"/>
        <v>2013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314"/>
        <v>40973.773182870369</v>
      </c>
      <c r="L2549" s="13">
        <f t="shared" si="31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312"/>
        <v>1.1985454545454546</v>
      </c>
      <c r="R2549">
        <f t="shared" si="313"/>
        <v>49.194029850746269</v>
      </c>
      <c r="S2549" t="str">
        <f t="shared" si="316"/>
        <v>music</v>
      </c>
      <c r="T2549" t="str">
        <f t="shared" si="317"/>
        <v>classical music</v>
      </c>
      <c r="U2549" t="str">
        <f t="shared" si="318"/>
        <v>March</v>
      </c>
      <c r="V2549" t="str">
        <f t="shared" si="319"/>
        <v>2012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314"/>
        <v>42618.625428240746</v>
      </c>
      <c r="L2550" s="13">
        <f t="shared" si="31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312"/>
        <v>1.0185</v>
      </c>
      <c r="R2550">
        <f t="shared" si="313"/>
        <v>165.16216216216216</v>
      </c>
      <c r="S2550" t="str">
        <f t="shared" si="316"/>
        <v>music</v>
      </c>
      <c r="T2550" t="str">
        <f t="shared" si="317"/>
        <v>classical music</v>
      </c>
      <c r="U2550" t="str">
        <f t="shared" si="318"/>
        <v>September</v>
      </c>
      <c r="V2550" t="str">
        <f t="shared" si="319"/>
        <v>2016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314"/>
        <v>41390.757754629631</v>
      </c>
      <c r="L2551" s="13">
        <f t="shared" si="31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312"/>
        <v>1.0280254777070064</v>
      </c>
      <c r="R2551">
        <f t="shared" si="313"/>
        <v>43.621621621621621</v>
      </c>
      <c r="S2551" t="str">
        <f t="shared" si="316"/>
        <v>music</v>
      </c>
      <c r="T2551" t="str">
        <f t="shared" si="317"/>
        <v>classical music</v>
      </c>
      <c r="U2551" t="str">
        <f t="shared" si="318"/>
        <v>April</v>
      </c>
      <c r="V2551" t="str">
        <f t="shared" si="319"/>
        <v>2013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314"/>
        <v>42228.634328703702</v>
      </c>
      <c r="L2552" s="13">
        <f t="shared" si="31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312"/>
        <v>1.0084615384615385</v>
      </c>
      <c r="R2552">
        <f t="shared" si="313"/>
        <v>43.7</v>
      </c>
      <c r="S2552" t="str">
        <f t="shared" si="316"/>
        <v>music</v>
      </c>
      <c r="T2552" t="str">
        <f t="shared" si="317"/>
        <v>classical music</v>
      </c>
      <c r="U2552" t="str">
        <f t="shared" si="318"/>
        <v>August</v>
      </c>
      <c r="V2552" t="str">
        <f t="shared" si="319"/>
        <v>2015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314"/>
        <v>40961.252141203702</v>
      </c>
      <c r="L2553" s="13">
        <f t="shared" si="31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312"/>
        <v>1.0273469387755103</v>
      </c>
      <c r="R2553">
        <f t="shared" si="313"/>
        <v>67.419642857142861</v>
      </c>
      <c r="S2553" t="str">
        <f t="shared" si="316"/>
        <v>music</v>
      </c>
      <c r="T2553" t="str">
        <f t="shared" si="317"/>
        <v>classical music</v>
      </c>
      <c r="U2553" t="str">
        <f t="shared" si="318"/>
        <v>February</v>
      </c>
      <c r="V2553" t="str">
        <f t="shared" si="319"/>
        <v>2012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314"/>
        <v>42769.809965277775</v>
      </c>
      <c r="L2554" s="13">
        <f t="shared" si="31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312"/>
        <v>1.0649999999999999</v>
      </c>
      <c r="R2554">
        <f t="shared" si="313"/>
        <v>177.5</v>
      </c>
      <c r="S2554" t="str">
        <f t="shared" si="316"/>
        <v>music</v>
      </c>
      <c r="T2554" t="str">
        <f t="shared" si="317"/>
        <v>classical music</v>
      </c>
      <c r="U2554" t="str">
        <f t="shared" si="318"/>
        <v>February</v>
      </c>
      <c r="V2554" t="str">
        <f t="shared" si="319"/>
        <v>2017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314"/>
        <v>41113.199155092596</v>
      </c>
      <c r="L2555" s="13">
        <f t="shared" si="31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312"/>
        <v>1.5553333333333332</v>
      </c>
      <c r="R2555">
        <f t="shared" si="313"/>
        <v>38.883333333333333</v>
      </c>
      <c r="S2555" t="str">
        <f t="shared" si="316"/>
        <v>music</v>
      </c>
      <c r="T2555" t="str">
        <f t="shared" si="317"/>
        <v>classical music</v>
      </c>
      <c r="U2555" t="str">
        <f t="shared" si="318"/>
        <v>July</v>
      </c>
      <c r="V2555" t="str">
        <f t="shared" si="319"/>
        <v>2012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314"/>
        <v>42125.078275462962</v>
      </c>
      <c r="L2556" s="13">
        <f t="shared" si="31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312"/>
        <v>1.228</v>
      </c>
      <c r="R2556">
        <f t="shared" si="313"/>
        <v>54.985074626865675</v>
      </c>
      <c r="S2556" t="str">
        <f t="shared" si="316"/>
        <v>music</v>
      </c>
      <c r="T2556" t="str">
        <f t="shared" si="317"/>
        <v>classical music</v>
      </c>
      <c r="U2556" t="str">
        <f t="shared" si="318"/>
        <v>May</v>
      </c>
      <c r="V2556" t="str">
        <f t="shared" si="319"/>
        <v>2015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314"/>
        <v>41026.655011574076</v>
      </c>
      <c r="L2557" s="13">
        <f t="shared" si="31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312"/>
        <v>1.0734999999999999</v>
      </c>
      <c r="R2557">
        <f t="shared" si="313"/>
        <v>61.342857142857142</v>
      </c>
      <c r="S2557" t="str">
        <f t="shared" si="316"/>
        <v>music</v>
      </c>
      <c r="T2557" t="str">
        <f t="shared" si="317"/>
        <v>classical music</v>
      </c>
      <c r="U2557" t="str">
        <f t="shared" si="318"/>
        <v>April</v>
      </c>
      <c r="V2557" t="str">
        <f t="shared" si="319"/>
        <v>2012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314"/>
        <v>41222.991400462961</v>
      </c>
      <c r="L2558" s="13">
        <f t="shared" si="31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312"/>
        <v>1.0550335570469798</v>
      </c>
      <c r="R2558">
        <f t="shared" si="313"/>
        <v>23.117647058823529</v>
      </c>
      <c r="S2558" t="str">
        <f t="shared" si="316"/>
        <v>music</v>
      </c>
      <c r="T2558" t="str">
        <f t="shared" si="317"/>
        <v>classical music</v>
      </c>
      <c r="U2558" t="str">
        <f t="shared" si="318"/>
        <v>November</v>
      </c>
      <c r="V2558" t="str">
        <f t="shared" si="319"/>
        <v>2012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314"/>
        <v>41744.745208333334</v>
      </c>
      <c r="L2559" s="13">
        <f t="shared" si="31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312"/>
        <v>1.1844444444444444</v>
      </c>
      <c r="R2559">
        <f t="shared" si="313"/>
        <v>29.611111111111111</v>
      </c>
      <c r="S2559" t="str">
        <f t="shared" si="316"/>
        <v>music</v>
      </c>
      <c r="T2559" t="str">
        <f t="shared" si="317"/>
        <v>classical music</v>
      </c>
      <c r="U2559" t="str">
        <f t="shared" si="318"/>
        <v>April</v>
      </c>
      <c r="V2559" t="str">
        <f t="shared" si="319"/>
        <v>2014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314"/>
        <v>42093.860023148154</v>
      </c>
      <c r="L2560" s="13">
        <f t="shared" si="31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312"/>
        <v>1.0888</v>
      </c>
      <c r="R2560">
        <f t="shared" si="313"/>
        <v>75.611111111111114</v>
      </c>
      <c r="S2560" t="str">
        <f t="shared" si="316"/>
        <v>music</v>
      </c>
      <c r="T2560" t="str">
        <f t="shared" si="317"/>
        <v>classical music</v>
      </c>
      <c r="U2560" t="str">
        <f t="shared" si="318"/>
        <v>March</v>
      </c>
      <c r="V2560" t="str">
        <f t="shared" si="319"/>
        <v>2015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314"/>
        <v>40829.873657407406</v>
      </c>
      <c r="L2561" s="13">
        <f t="shared" si="31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312"/>
        <v>1.1125</v>
      </c>
      <c r="R2561">
        <f t="shared" si="313"/>
        <v>35.6</v>
      </c>
      <c r="S2561" t="str">
        <f t="shared" si="316"/>
        <v>music</v>
      </c>
      <c r="T2561" t="str">
        <f t="shared" si="317"/>
        <v>classical music</v>
      </c>
      <c r="U2561" t="str">
        <f t="shared" si="318"/>
        <v>October</v>
      </c>
      <c r="V2561" t="str">
        <f t="shared" si="319"/>
        <v>2011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314"/>
        <v>42039.951087962967</v>
      </c>
      <c r="L2562" s="13">
        <f t="shared" si="31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320">E2562/D2562</f>
        <v>1.0009999999999999</v>
      </c>
      <c r="R2562">
        <f t="shared" ref="R2562:R2625" si="321">E2562/N2562</f>
        <v>143</v>
      </c>
      <c r="S2562" t="str">
        <f t="shared" si="316"/>
        <v>music</v>
      </c>
      <c r="T2562" t="str">
        <f t="shared" si="317"/>
        <v>classical music</v>
      </c>
      <c r="U2562" t="str">
        <f t="shared" si="318"/>
        <v>February</v>
      </c>
      <c r="V2562" t="str">
        <f t="shared" si="31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322">(((J2563/60)/60)/24)+DATE(1970,1,1)</f>
        <v>42260.528807870374</v>
      </c>
      <c r="L2563" s="13">
        <f t="shared" ref="L2563:L2626" si="323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320"/>
        <v>0</v>
      </c>
      <c r="R2563" t="e">
        <f t="shared" si="321"/>
        <v>#DIV/0!</v>
      </c>
      <c r="S2563" t="str">
        <f t="shared" ref="S2563:S2626" si="324">LEFT(P2563,FIND("/",P2563)-1)</f>
        <v>food</v>
      </c>
      <c r="T2563" t="str">
        <f t="shared" ref="T2563:T2626" si="325">RIGHT(P2563,LEN(P2563)-FIND("/",P2563))</f>
        <v>food trucks</v>
      </c>
      <c r="U2563" t="str">
        <f t="shared" ref="U2563:U2626" si="326">TEXT(K2563,"mmmm")</f>
        <v>September</v>
      </c>
      <c r="V2563" t="str">
        <f t="shared" ref="V2563:V2626" si="327">TEXT(L2563,"YYYY")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322"/>
        <v>42594.524756944447</v>
      </c>
      <c r="L2564" s="13">
        <f t="shared" si="32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320"/>
        <v>7.4999999999999997E-3</v>
      </c>
      <c r="R2564">
        <f t="shared" si="321"/>
        <v>25</v>
      </c>
      <c r="S2564" t="str">
        <f t="shared" si="324"/>
        <v>food</v>
      </c>
      <c r="T2564" t="str">
        <f t="shared" si="325"/>
        <v>food trucks</v>
      </c>
      <c r="U2564" t="str">
        <f t="shared" si="326"/>
        <v>August</v>
      </c>
      <c r="V2564" t="str">
        <f t="shared" si="327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322"/>
        <v>42155.139479166668</v>
      </c>
      <c r="L2565" s="13">
        <f t="shared" si="32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320"/>
        <v>0</v>
      </c>
      <c r="R2565" t="e">
        <f t="shared" si="321"/>
        <v>#DIV/0!</v>
      </c>
      <c r="S2565" t="str">
        <f t="shared" si="324"/>
        <v>food</v>
      </c>
      <c r="T2565" t="str">
        <f t="shared" si="325"/>
        <v>food trucks</v>
      </c>
      <c r="U2565" t="str">
        <f t="shared" si="326"/>
        <v>May</v>
      </c>
      <c r="V2565" t="str">
        <f t="shared" si="327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322"/>
        <v>41822.040497685186</v>
      </c>
      <c r="L2566" s="13">
        <f t="shared" si="32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320"/>
        <v>0</v>
      </c>
      <c r="R2566" t="e">
        <f t="shared" si="321"/>
        <v>#DIV/0!</v>
      </c>
      <c r="S2566" t="str">
        <f t="shared" si="324"/>
        <v>food</v>
      </c>
      <c r="T2566" t="str">
        <f t="shared" si="325"/>
        <v>food trucks</v>
      </c>
      <c r="U2566" t="str">
        <f t="shared" si="326"/>
        <v>July</v>
      </c>
      <c r="V2566" t="str">
        <f t="shared" si="327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322"/>
        <v>42440.650335648148</v>
      </c>
      <c r="L2567" s="13">
        <f t="shared" si="32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320"/>
        <v>0.01</v>
      </c>
      <c r="R2567">
        <f t="shared" si="321"/>
        <v>100</v>
      </c>
      <c r="S2567" t="str">
        <f t="shared" si="324"/>
        <v>food</v>
      </c>
      <c r="T2567" t="str">
        <f t="shared" si="325"/>
        <v>food trucks</v>
      </c>
      <c r="U2567" t="str">
        <f t="shared" si="326"/>
        <v>March</v>
      </c>
      <c r="V2567" t="str">
        <f t="shared" si="327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322"/>
        <v>41842.980879629627</v>
      </c>
      <c r="L2568" s="13">
        <f t="shared" si="32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320"/>
        <v>0</v>
      </c>
      <c r="R2568" t="e">
        <f t="shared" si="321"/>
        <v>#DIV/0!</v>
      </c>
      <c r="S2568" t="str">
        <f t="shared" si="324"/>
        <v>food</v>
      </c>
      <c r="T2568" t="str">
        <f t="shared" si="325"/>
        <v>food trucks</v>
      </c>
      <c r="U2568" t="str">
        <f t="shared" si="326"/>
        <v>July</v>
      </c>
      <c r="V2568" t="str">
        <f t="shared" si="327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322"/>
        <v>42087.878912037035</v>
      </c>
      <c r="L2569" s="13">
        <f t="shared" si="32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320"/>
        <v>2.6666666666666666E-3</v>
      </c>
      <c r="R2569">
        <f t="shared" si="321"/>
        <v>60</v>
      </c>
      <c r="S2569" t="str">
        <f t="shared" si="324"/>
        <v>food</v>
      </c>
      <c r="T2569" t="str">
        <f t="shared" si="325"/>
        <v>food trucks</v>
      </c>
      <c r="U2569" t="str">
        <f t="shared" si="326"/>
        <v>March</v>
      </c>
      <c r="V2569" t="str">
        <f t="shared" si="327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322"/>
        <v>42584.666597222225</v>
      </c>
      <c r="L2570" s="13">
        <f t="shared" si="32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320"/>
        <v>5.0000000000000001E-3</v>
      </c>
      <c r="R2570">
        <f t="shared" si="321"/>
        <v>50</v>
      </c>
      <c r="S2570" t="str">
        <f t="shared" si="324"/>
        <v>food</v>
      </c>
      <c r="T2570" t="str">
        <f t="shared" si="325"/>
        <v>food trucks</v>
      </c>
      <c r="U2570" t="str">
        <f t="shared" si="326"/>
        <v>August</v>
      </c>
      <c r="V2570" t="str">
        <f t="shared" si="327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322"/>
        <v>42234.105462962965</v>
      </c>
      <c r="L2571" s="13">
        <f t="shared" si="32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320"/>
        <v>2.2307692307692306E-2</v>
      </c>
      <c r="R2571">
        <f t="shared" si="321"/>
        <v>72.5</v>
      </c>
      <c r="S2571" t="str">
        <f t="shared" si="324"/>
        <v>food</v>
      </c>
      <c r="T2571" t="str">
        <f t="shared" si="325"/>
        <v>food trucks</v>
      </c>
      <c r="U2571" t="str">
        <f t="shared" si="326"/>
        <v>August</v>
      </c>
      <c r="V2571" t="str">
        <f t="shared" si="327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322"/>
        <v>42744.903182870374</v>
      </c>
      <c r="L2572" s="13">
        <f t="shared" si="32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320"/>
        <v>8.4285714285714294E-3</v>
      </c>
      <c r="R2572">
        <f t="shared" si="321"/>
        <v>29.5</v>
      </c>
      <c r="S2572" t="str">
        <f t="shared" si="324"/>
        <v>food</v>
      </c>
      <c r="T2572" t="str">
        <f t="shared" si="325"/>
        <v>food trucks</v>
      </c>
      <c r="U2572" t="str">
        <f t="shared" si="326"/>
        <v>January</v>
      </c>
      <c r="V2572" t="str">
        <f t="shared" si="327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322"/>
        <v>42449.341678240744</v>
      </c>
      <c r="L2573" s="13">
        <f t="shared" si="32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320"/>
        <v>2.5000000000000001E-3</v>
      </c>
      <c r="R2573">
        <f t="shared" si="321"/>
        <v>62.5</v>
      </c>
      <c r="S2573" t="str">
        <f t="shared" si="324"/>
        <v>food</v>
      </c>
      <c r="T2573" t="str">
        <f t="shared" si="325"/>
        <v>food trucks</v>
      </c>
      <c r="U2573" t="str">
        <f t="shared" si="326"/>
        <v>March</v>
      </c>
      <c r="V2573" t="str">
        <f t="shared" si="327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322"/>
        <v>42077.119409722218</v>
      </c>
      <c r="L2574" s="13">
        <f t="shared" si="32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320"/>
        <v>0</v>
      </c>
      <c r="R2574" t="e">
        <f t="shared" si="321"/>
        <v>#DIV/0!</v>
      </c>
      <c r="S2574" t="str">
        <f t="shared" si="324"/>
        <v>food</v>
      </c>
      <c r="T2574" t="str">
        <f t="shared" si="325"/>
        <v>food trucks</v>
      </c>
      <c r="U2574" t="str">
        <f t="shared" si="326"/>
        <v>March</v>
      </c>
      <c r="V2574" t="str">
        <f t="shared" si="327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322"/>
        <v>41829.592002314814</v>
      </c>
      <c r="L2575" s="13">
        <f t="shared" si="32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320"/>
        <v>0</v>
      </c>
      <c r="R2575" t="e">
        <f t="shared" si="321"/>
        <v>#DIV/0!</v>
      </c>
      <c r="S2575" t="str">
        <f t="shared" si="324"/>
        <v>food</v>
      </c>
      <c r="T2575" t="str">
        <f t="shared" si="325"/>
        <v>food trucks</v>
      </c>
      <c r="U2575" t="str">
        <f t="shared" si="326"/>
        <v>July</v>
      </c>
      <c r="V2575" t="str">
        <f t="shared" si="327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322"/>
        <v>42487.825752314813</v>
      </c>
      <c r="L2576" s="13">
        <f t="shared" si="32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320"/>
        <v>0</v>
      </c>
      <c r="R2576" t="e">
        <f t="shared" si="321"/>
        <v>#DIV/0!</v>
      </c>
      <c r="S2576" t="str">
        <f t="shared" si="324"/>
        <v>food</v>
      </c>
      <c r="T2576" t="str">
        <f t="shared" si="325"/>
        <v>food trucks</v>
      </c>
      <c r="U2576" t="str">
        <f t="shared" si="326"/>
        <v>April</v>
      </c>
      <c r="V2576" t="str">
        <f t="shared" si="327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322"/>
        <v>41986.108726851846</v>
      </c>
      <c r="L2577" s="13">
        <f t="shared" si="32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320"/>
        <v>0</v>
      </c>
      <c r="R2577" t="e">
        <f t="shared" si="321"/>
        <v>#DIV/0!</v>
      </c>
      <c r="S2577" t="str">
        <f t="shared" si="324"/>
        <v>food</v>
      </c>
      <c r="T2577" t="str">
        <f t="shared" si="325"/>
        <v>food trucks</v>
      </c>
      <c r="U2577" t="str">
        <f t="shared" si="326"/>
        <v>December</v>
      </c>
      <c r="V2577" t="str">
        <f t="shared" si="327"/>
        <v>2015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322"/>
        <v>42060.00980324074</v>
      </c>
      <c r="L2578" s="13">
        <f t="shared" si="32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320"/>
        <v>0</v>
      </c>
      <c r="R2578" t="e">
        <f t="shared" si="321"/>
        <v>#DIV/0!</v>
      </c>
      <c r="S2578" t="str">
        <f t="shared" si="324"/>
        <v>food</v>
      </c>
      <c r="T2578" t="str">
        <f t="shared" si="325"/>
        <v>food trucks</v>
      </c>
      <c r="U2578" t="str">
        <f t="shared" si="326"/>
        <v>February</v>
      </c>
      <c r="V2578" t="str">
        <f t="shared" si="327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322"/>
        <v>41830.820567129631</v>
      </c>
      <c r="L2579" s="13">
        <f t="shared" si="32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320"/>
        <v>0</v>
      </c>
      <c r="R2579" t="e">
        <f t="shared" si="321"/>
        <v>#DIV/0!</v>
      </c>
      <c r="S2579" t="str">
        <f t="shared" si="324"/>
        <v>food</v>
      </c>
      <c r="T2579" t="str">
        <f t="shared" si="325"/>
        <v>food trucks</v>
      </c>
      <c r="U2579" t="str">
        <f t="shared" si="326"/>
        <v>July</v>
      </c>
      <c r="V2579" t="str">
        <f t="shared" si="327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322"/>
        <v>42238.022905092599</v>
      </c>
      <c r="L2580" s="13">
        <f t="shared" si="32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320"/>
        <v>0</v>
      </c>
      <c r="R2580" t="e">
        <f t="shared" si="321"/>
        <v>#DIV/0!</v>
      </c>
      <c r="S2580" t="str">
        <f t="shared" si="324"/>
        <v>food</v>
      </c>
      <c r="T2580" t="str">
        <f t="shared" si="325"/>
        <v>food trucks</v>
      </c>
      <c r="U2580" t="str">
        <f t="shared" si="326"/>
        <v>August</v>
      </c>
      <c r="V2580" t="str">
        <f t="shared" si="327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322"/>
        <v>41837.829895833333</v>
      </c>
      <c r="L2581" s="13">
        <f t="shared" si="32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320"/>
        <v>1.3849999999999999E-3</v>
      </c>
      <c r="R2581">
        <f t="shared" si="321"/>
        <v>23.083333333333332</v>
      </c>
      <c r="S2581" t="str">
        <f t="shared" si="324"/>
        <v>food</v>
      </c>
      <c r="T2581" t="str">
        <f t="shared" si="325"/>
        <v>food trucks</v>
      </c>
      <c r="U2581" t="str">
        <f t="shared" si="326"/>
        <v>July</v>
      </c>
      <c r="V2581" t="str">
        <f t="shared" si="327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322"/>
        <v>42110.326423611114</v>
      </c>
      <c r="L2582" s="13">
        <f t="shared" si="323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320"/>
        <v>6.0000000000000001E-3</v>
      </c>
      <c r="R2582">
        <f t="shared" si="321"/>
        <v>25.5</v>
      </c>
      <c r="S2582" t="str">
        <f t="shared" si="324"/>
        <v>food</v>
      </c>
      <c r="T2582" t="str">
        <f t="shared" si="325"/>
        <v>food trucks</v>
      </c>
      <c r="U2582" t="str">
        <f t="shared" si="326"/>
        <v>April</v>
      </c>
      <c r="V2582" t="str">
        <f t="shared" si="327"/>
        <v>2015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322"/>
        <v>42294.628449074073</v>
      </c>
      <c r="L2583" s="13">
        <f t="shared" si="32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320"/>
        <v>0.106</v>
      </c>
      <c r="R2583">
        <f t="shared" si="321"/>
        <v>48.18181818181818</v>
      </c>
      <c r="S2583" t="str">
        <f t="shared" si="324"/>
        <v>food</v>
      </c>
      <c r="T2583" t="str">
        <f t="shared" si="325"/>
        <v>food trucks</v>
      </c>
      <c r="U2583" t="str">
        <f t="shared" si="326"/>
        <v>October</v>
      </c>
      <c r="V2583" t="str">
        <f t="shared" si="327"/>
        <v>2015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322"/>
        <v>42642.988819444443</v>
      </c>
      <c r="L2584" s="13">
        <f t="shared" si="32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320"/>
        <v>1.1111111111111112E-5</v>
      </c>
      <c r="R2584">
        <f t="shared" si="321"/>
        <v>1</v>
      </c>
      <c r="S2584" t="str">
        <f t="shared" si="324"/>
        <v>food</v>
      </c>
      <c r="T2584" t="str">
        <f t="shared" si="325"/>
        <v>food trucks</v>
      </c>
      <c r="U2584" t="str">
        <f t="shared" si="326"/>
        <v>September</v>
      </c>
      <c r="V2584" t="str">
        <f t="shared" si="327"/>
        <v>2016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322"/>
        <v>42019.76944444445</v>
      </c>
      <c r="L2585" s="13">
        <f t="shared" si="32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320"/>
        <v>5.0000000000000001E-3</v>
      </c>
      <c r="R2585">
        <f t="shared" si="321"/>
        <v>1</v>
      </c>
      <c r="S2585" t="str">
        <f t="shared" si="324"/>
        <v>food</v>
      </c>
      <c r="T2585" t="str">
        <f t="shared" si="325"/>
        <v>food trucks</v>
      </c>
      <c r="U2585" t="str">
        <f t="shared" si="326"/>
        <v>January</v>
      </c>
      <c r="V2585" t="str">
        <f t="shared" si="327"/>
        <v>2015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322"/>
        <v>42140.173252314817</v>
      </c>
      <c r="L2586" s="13">
        <f t="shared" si="32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320"/>
        <v>0</v>
      </c>
      <c r="R2586" t="e">
        <f t="shared" si="321"/>
        <v>#DIV/0!</v>
      </c>
      <c r="S2586" t="str">
        <f t="shared" si="324"/>
        <v>food</v>
      </c>
      <c r="T2586" t="str">
        <f t="shared" si="325"/>
        <v>food trucks</v>
      </c>
      <c r="U2586" t="str">
        <f t="shared" si="326"/>
        <v>May</v>
      </c>
      <c r="V2586" t="str">
        <f t="shared" si="327"/>
        <v>2015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322"/>
        <v>41795.963333333333</v>
      </c>
      <c r="L2587" s="13">
        <f t="shared" si="32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320"/>
        <v>1.6666666666666668E-3</v>
      </c>
      <c r="R2587">
        <f t="shared" si="321"/>
        <v>50</v>
      </c>
      <c r="S2587" t="str">
        <f t="shared" si="324"/>
        <v>food</v>
      </c>
      <c r="T2587" t="str">
        <f t="shared" si="325"/>
        <v>food trucks</v>
      </c>
      <c r="U2587" t="str">
        <f t="shared" si="326"/>
        <v>June</v>
      </c>
      <c r="V2587" t="str">
        <f t="shared" si="327"/>
        <v>2014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322"/>
        <v>42333.330277777779</v>
      </c>
      <c r="L2588" s="13">
        <f t="shared" si="32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320"/>
        <v>1.6666666666666668E-3</v>
      </c>
      <c r="R2588">
        <f t="shared" si="321"/>
        <v>5</v>
      </c>
      <c r="S2588" t="str">
        <f t="shared" si="324"/>
        <v>food</v>
      </c>
      <c r="T2588" t="str">
        <f t="shared" si="325"/>
        <v>food trucks</v>
      </c>
      <c r="U2588" t="str">
        <f t="shared" si="326"/>
        <v>November</v>
      </c>
      <c r="V2588" t="str">
        <f t="shared" si="327"/>
        <v>2015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322"/>
        <v>42338.675381944442</v>
      </c>
      <c r="L2589" s="13">
        <f t="shared" si="32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320"/>
        <v>2.4340000000000001E-2</v>
      </c>
      <c r="R2589">
        <f t="shared" si="321"/>
        <v>202.83333333333334</v>
      </c>
      <c r="S2589" t="str">
        <f t="shared" si="324"/>
        <v>food</v>
      </c>
      <c r="T2589" t="str">
        <f t="shared" si="325"/>
        <v>food trucks</v>
      </c>
      <c r="U2589" t="str">
        <f t="shared" si="326"/>
        <v>November</v>
      </c>
      <c r="V2589" t="str">
        <f t="shared" si="327"/>
        <v>2015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322"/>
        <v>42042.676226851851</v>
      </c>
      <c r="L2590" s="13">
        <f t="shared" si="32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320"/>
        <v>3.8833333333333331E-2</v>
      </c>
      <c r="R2590">
        <f t="shared" si="321"/>
        <v>29.125</v>
      </c>
      <c r="S2590" t="str">
        <f t="shared" si="324"/>
        <v>food</v>
      </c>
      <c r="T2590" t="str">
        <f t="shared" si="325"/>
        <v>food trucks</v>
      </c>
      <c r="U2590" t="str">
        <f t="shared" si="326"/>
        <v>February</v>
      </c>
      <c r="V2590" t="str">
        <f t="shared" si="327"/>
        <v>2015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322"/>
        <v>42422.536192129628</v>
      </c>
      <c r="L2591" s="13">
        <f t="shared" si="32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320"/>
        <v>1E-4</v>
      </c>
      <c r="R2591">
        <f t="shared" si="321"/>
        <v>5</v>
      </c>
      <c r="S2591" t="str">
        <f t="shared" si="324"/>
        <v>food</v>
      </c>
      <c r="T2591" t="str">
        <f t="shared" si="325"/>
        <v>food trucks</v>
      </c>
      <c r="U2591" t="str">
        <f t="shared" si="326"/>
        <v>February</v>
      </c>
      <c r="V2591" t="str">
        <f t="shared" si="327"/>
        <v>2016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322"/>
        <v>42388.589085648149</v>
      </c>
      <c r="L2592" s="13">
        <f t="shared" si="32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320"/>
        <v>0</v>
      </c>
      <c r="R2592" t="e">
        <f t="shared" si="321"/>
        <v>#DIV/0!</v>
      </c>
      <c r="S2592" t="str">
        <f t="shared" si="324"/>
        <v>food</v>
      </c>
      <c r="T2592" t="str">
        <f t="shared" si="325"/>
        <v>food trucks</v>
      </c>
      <c r="U2592" t="str">
        <f t="shared" si="326"/>
        <v>January</v>
      </c>
      <c r="V2592" t="str">
        <f t="shared" si="327"/>
        <v>2016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322"/>
        <v>42382.906527777777</v>
      </c>
      <c r="L2593" s="13">
        <f t="shared" si="32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320"/>
        <v>1.7333333333333333E-2</v>
      </c>
      <c r="R2593">
        <f t="shared" si="321"/>
        <v>13</v>
      </c>
      <c r="S2593" t="str">
        <f t="shared" si="324"/>
        <v>food</v>
      </c>
      <c r="T2593" t="str">
        <f t="shared" si="325"/>
        <v>food trucks</v>
      </c>
      <c r="U2593" t="str">
        <f t="shared" si="326"/>
        <v>January</v>
      </c>
      <c r="V2593" t="str">
        <f t="shared" si="327"/>
        <v>2016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322"/>
        <v>41887.801168981481</v>
      </c>
      <c r="L2594" s="13">
        <f t="shared" si="32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320"/>
        <v>1.6666666666666668E-3</v>
      </c>
      <c r="R2594">
        <f t="shared" si="321"/>
        <v>50</v>
      </c>
      <c r="S2594" t="str">
        <f t="shared" si="324"/>
        <v>food</v>
      </c>
      <c r="T2594" t="str">
        <f t="shared" si="325"/>
        <v>food trucks</v>
      </c>
      <c r="U2594" t="str">
        <f t="shared" si="326"/>
        <v>September</v>
      </c>
      <c r="V2594" t="str">
        <f t="shared" si="327"/>
        <v>2014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322"/>
        <v>42089.84520833334</v>
      </c>
      <c r="L2595" s="13">
        <f t="shared" si="32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320"/>
        <v>0</v>
      </c>
      <c r="R2595" t="e">
        <f t="shared" si="321"/>
        <v>#DIV/0!</v>
      </c>
      <c r="S2595" t="str">
        <f t="shared" si="324"/>
        <v>food</v>
      </c>
      <c r="T2595" t="str">
        <f t="shared" si="325"/>
        <v>food trucks</v>
      </c>
      <c r="U2595" t="str">
        <f t="shared" si="326"/>
        <v>March</v>
      </c>
      <c r="V2595" t="str">
        <f t="shared" si="327"/>
        <v>2015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322"/>
        <v>41828.967916666668</v>
      </c>
      <c r="L2596" s="13">
        <f t="shared" si="32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320"/>
        <v>1.2500000000000001E-5</v>
      </c>
      <c r="R2596">
        <f t="shared" si="321"/>
        <v>1</v>
      </c>
      <c r="S2596" t="str">
        <f t="shared" si="324"/>
        <v>food</v>
      </c>
      <c r="T2596" t="str">
        <f t="shared" si="325"/>
        <v>food trucks</v>
      </c>
      <c r="U2596" t="str">
        <f t="shared" si="326"/>
        <v>July</v>
      </c>
      <c r="V2596" t="str">
        <f t="shared" si="327"/>
        <v>2014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322"/>
        <v>42760.244212962964</v>
      </c>
      <c r="L2597" s="13">
        <f t="shared" si="32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320"/>
        <v>0.12166666666666667</v>
      </c>
      <c r="R2597">
        <f t="shared" si="321"/>
        <v>96.05263157894737</v>
      </c>
      <c r="S2597" t="str">
        <f t="shared" si="324"/>
        <v>food</v>
      </c>
      <c r="T2597" t="str">
        <f t="shared" si="325"/>
        <v>food trucks</v>
      </c>
      <c r="U2597" t="str">
        <f t="shared" si="326"/>
        <v>January</v>
      </c>
      <c r="V2597" t="str">
        <f t="shared" si="327"/>
        <v>2017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322"/>
        <v>41828.664456018516</v>
      </c>
      <c r="L2598" s="13">
        <f t="shared" si="32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320"/>
        <v>0.23588571428571428</v>
      </c>
      <c r="R2598">
        <f t="shared" si="321"/>
        <v>305.77777777777777</v>
      </c>
      <c r="S2598" t="str">
        <f t="shared" si="324"/>
        <v>food</v>
      </c>
      <c r="T2598" t="str">
        <f t="shared" si="325"/>
        <v>food trucks</v>
      </c>
      <c r="U2598" t="str">
        <f t="shared" si="326"/>
        <v>July</v>
      </c>
      <c r="V2598" t="str">
        <f t="shared" si="327"/>
        <v>2014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322"/>
        <v>42510.341631944444</v>
      </c>
      <c r="L2599" s="13">
        <f t="shared" si="32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320"/>
        <v>5.6666666666666664E-2</v>
      </c>
      <c r="R2599">
        <f t="shared" si="321"/>
        <v>12.142857142857142</v>
      </c>
      <c r="S2599" t="str">
        <f t="shared" si="324"/>
        <v>food</v>
      </c>
      <c r="T2599" t="str">
        <f t="shared" si="325"/>
        <v>food trucks</v>
      </c>
      <c r="U2599" t="str">
        <f t="shared" si="326"/>
        <v>May</v>
      </c>
      <c r="V2599" t="str">
        <f t="shared" si="327"/>
        <v>2016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322"/>
        <v>42240.840289351851</v>
      </c>
      <c r="L2600" s="13">
        <f t="shared" si="32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320"/>
        <v>0.39</v>
      </c>
      <c r="R2600">
        <f t="shared" si="321"/>
        <v>83.571428571428569</v>
      </c>
      <c r="S2600" t="str">
        <f t="shared" si="324"/>
        <v>food</v>
      </c>
      <c r="T2600" t="str">
        <f t="shared" si="325"/>
        <v>food trucks</v>
      </c>
      <c r="U2600" t="str">
        <f t="shared" si="326"/>
        <v>August</v>
      </c>
      <c r="V2600" t="str">
        <f t="shared" si="327"/>
        <v>2015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322"/>
        <v>41809.754016203704</v>
      </c>
      <c r="L2601" s="13">
        <f t="shared" si="32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320"/>
        <v>9.9546510341776348E-3</v>
      </c>
      <c r="R2601">
        <f t="shared" si="321"/>
        <v>18</v>
      </c>
      <c r="S2601" t="str">
        <f t="shared" si="324"/>
        <v>food</v>
      </c>
      <c r="T2601" t="str">
        <f t="shared" si="325"/>
        <v>food trucks</v>
      </c>
      <c r="U2601" t="str">
        <f t="shared" si="326"/>
        <v>June</v>
      </c>
      <c r="V2601" t="str">
        <f t="shared" si="327"/>
        <v>2014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322"/>
        <v>42394.900462962964</v>
      </c>
      <c r="L2602" s="13">
        <f t="shared" si="32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320"/>
        <v>6.9320000000000007E-2</v>
      </c>
      <c r="R2602">
        <f t="shared" si="321"/>
        <v>115.53333333333333</v>
      </c>
      <c r="S2602" t="str">
        <f t="shared" si="324"/>
        <v>food</v>
      </c>
      <c r="T2602" t="str">
        <f t="shared" si="325"/>
        <v>food trucks</v>
      </c>
      <c r="U2602" t="str">
        <f t="shared" si="326"/>
        <v>January</v>
      </c>
      <c r="V2602" t="str">
        <f t="shared" si="327"/>
        <v>2016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322"/>
        <v>41150.902187499996</v>
      </c>
      <c r="L2603" s="13">
        <f t="shared" si="32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320"/>
        <v>6.6139999999999999</v>
      </c>
      <c r="R2603">
        <f t="shared" si="321"/>
        <v>21.900662251655628</v>
      </c>
      <c r="S2603" t="str">
        <f t="shared" si="324"/>
        <v>technology</v>
      </c>
      <c r="T2603" t="str">
        <f t="shared" si="325"/>
        <v>space exploration</v>
      </c>
      <c r="U2603" t="str">
        <f t="shared" si="326"/>
        <v>August</v>
      </c>
      <c r="V2603" t="str">
        <f t="shared" si="327"/>
        <v>2012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322"/>
        <v>41915.747314814813</v>
      </c>
      <c r="L2604" s="13">
        <f t="shared" si="32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320"/>
        <v>3.2609166666666667</v>
      </c>
      <c r="R2604">
        <f t="shared" si="321"/>
        <v>80.022494887525568</v>
      </c>
      <c r="S2604" t="str">
        <f t="shared" si="324"/>
        <v>technology</v>
      </c>
      <c r="T2604" t="str">
        <f t="shared" si="325"/>
        <v>space exploration</v>
      </c>
      <c r="U2604" t="str">
        <f t="shared" si="326"/>
        <v>October</v>
      </c>
      <c r="V2604" t="str">
        <f t="shared" si="327"/>
        <v>2014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322"/>
        <v>41617.912662037037</v>
      </c>
      <c r="L2605" s="13">
        <f t="shared" si="32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320"/>
        <v>1.0148571428571429</v>
      </c>
      <c r="R2605">
        <f t="shared" si="321"/>
        <v>35.520000000000003</v>
      </c>
      <c r="S2605" t="str">
        <f t="shared" si="324"/>
        <v>technology</v>
      </c>
      <c r="T2605" t="str">
        <f t="shared" si="325"/>
        <v>space exploration</v>
      </c>
      <c r="U2605" t="str">
        <f t="shared" si="326"/>
        <v>December</v>
      </c>
      <c r="V2605" t="str">
        <f t="shared" si="327"/>
        <v>2013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322"/>
        <v>40998.051192129627</v>
      </c>
      <c r="L2606" s="13">
        <f t="shared" si="32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320"/>
        <v>1.0421799999999999</v>
      </c>
      <c r="R2606">
        <f t="shared" si="321"/>
        <v>64.933333333333323</v>
      </c>
      <c r="S2606" t="str">
        <f t="shared" si="324"/>
        <v>technology</v>
      </c>
      <c r="T2606" t="str">
        <f t="shared" si="325"/>
        <v>space exploration</v>
      </c>
      <c r="U2606" t="str">
        <f t="shared" si="326"/>
        <v>March</v>
      </c>
      <c r="V2606" t="str">
        <f t="shared" si="327"/>
        <v>2012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322"/>
        <v>42508.541550925926</v>
      </c>
      <c r="L2607" s="13">
        <f t="shared" si="32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320"/>
        <v>1.0742157000000001</v>
      </c>
      <c r="R2607">
        <f t="shared" si="321"/>
        <v>60.965703745743475</v>
      </c>
      <c r="S2607" t="str">
        <f t="shared" si="324"/>
        <v>technology</v>
      </c>
      <c r="T2607" t="str">
        <f t="shared" si="325"/>
        <v>space exploration</v>
      </c>
      <c r="U2607" t="str">
        <f t="shared" si="326"/>
        <v>May</v>
      </c>
      <c r="V2607" t="str">
        <f t="shared" si="327"/>
        <v>2016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322"/>
        <v>41726.712754629632</v>
      </c>
      <c r="L2608" s="13">
        <f t="shared" si="32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320"/>
        <v>1.1005454545454545</v>
      </c>
      <c r="R2608">
        <f t="shared" si="321"/>
        <v>31.444155844155844</v>
      </c>
      <c r="S2608" t="str">
        <f t="shared" si="324"/>
        <v>technology</v>
      </c>
      <c r="T2608" t="str">
        <f t="shared" si="325"/>
        <v>space exploration</v>
      </c>
      <c r="U2608" t="str">
        <f t="shared" si="326"/>
        <v>March</v>
      </c>
      <c r="V2608" t="str">
        <f t="shared" si="327"/>
        <v>2014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322"/>
        <v>42184.874675925923</v>
      </c>
      <c r="L2609" s="13">
        <f t="shared" si="32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320"/>
        <v>4.077</v>
      </c>
      <c r="R2609">
        <f t="shared" si="321"/>
        <v>81.949748743718587</v>
      </c>
      <c r="S2609" t="str">
        <f t="shared" si="324"/>
        <v>technology</v>
      </c>
      <c r="T2609" t="str">
        <f t="shared" si="325"/>
        <v>space exploration</v>
      </c>
      <c r="U2609" t="str">
        <f t="shared" si="326"/>
        <v>June</v>
      </c>
      <c r="V2609" t="str">
        <f t="shared" si="327"/>
        <v>2015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322"/>
        <v>42767.801712962959</v>
      </c>
      <c r="L2610" s="13">
        <f t="shared" si="323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320"/>
        <v>2.2392500000000002</v>
      </c>
      <c r="R2610">
        <f t="shared" si="321"/>
        <v>58.92763157894737</v>
      </c>
      <c r="S2610" t="str">
        <f t="shared" si="324"/>
        <v>technology</v>
      </c>
      <c r="T2610" t="str">
        <f t="shared" si="325"/>
        <v>space exploration</v>
      </c>
      <c r="U2610" t="str">
        <f t="shared" si="326"/>
        <v>February</v>
      </c>
      <c r="V2610" t="str">
        <f t="shared" si="327"/>
        <v>2017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322"/>
        <v>41075.237858796296</v>
      </c>
      <c r="L2611" s="13">
        <f t="shared" si="32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320"/>
        <v>3.038011142857143</v>
      </c>
      <c r="R2611">
        <f t="shared" si="321"/>
        <v>157.29347633136095</v>
      </c>
      <c r="S2611" t="str">
        <f t="shared" si="324"/>
        <v>technology</v>
      </c>
      <c r="T2611" t="str">
        <f t="shared" si="325"/>
        <v>space exploration</v>
      </c>
      <c r="U2611" t="str">
        <f t="shared" si="326"/>
        <v>June</v>
      </c>
      <c r="V2611" t="str">
        <f t="shared" si="327"/>
        <v>2012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322"/>
        <v>42564.881076388891</v>
      </c>
      <c r="L2612" s="13">
        <f t="shared" si="32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320"/>
        <v>1.4132510432681749</v>
      </c>
      <c r="R2612">
        <f t="shared" si="321"/>
        <v>55.758509532062391</v>
      </c>
      <c r="S2612" t="str">
        <f t="shared" si="324"/>
        <v>technology</v>
      </c>
      <c r="T2612" t="str">
        <f t="shared" si="325"/>
        <v>space exploration</v>
      </c>
      <c r="U2612" t="str">
        <f t="shared" si="326"/>
        <v>July</v>
      </c>
      <c r="V2612" t="str">
        <f t="shared" si="327"/>
        <v>2016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322"/>
        <v>42704.335810185185</v>
      </c>
      <c r="L2613" s="13">
        <f t="shared" si="32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320"/>
        <v>27.906363636363636</v>
      </c>
      <c r="R2613">
        <f t="shared" si="321"/>
        <v>83.802893802893806</v>
      </c>
      <c r="S2613" t="str">
        <f t="shared" si="324"/>
        <v>technology</v>
      </c>
      <c r="T2613" t="str">
        <f t="shared" si="325"/>
        <v>space exploration</v>
      </c>
      <c r="U2613" t="str">
        <f t="shared" si="326"/>
        <v>November</v>
      </c>
      <c r="V2613" t="str">
        <f t="shared" si="327"/>
        <v>2017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322"/>
        <v>41982.143171296295</v>
      </c>
      <c r="L2614" s="13">
        <f t="shared" si="32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320"/>
        <v>1.7176130000000001</v>
      </c>
      <c r="R2614">
        <f t="shared" si="321"/>
        <v>58.422210884353746</v>
      </c>
      <c r="S2614" t="str">
        <f t="shared" si="324"/>
        <v>technology</v>
      </c>
      <c r="T2614" t="str">
        <f t="shared" si="325"/>
        <v>space exploration</v>
      </c>
      <c r="U2614" t="str">
        <f t="shared" si="326"/>
        <v>December</v>
      </c>
      <c r="V2614" t="str">
        <f t="shared" si="327"/>
        <v>2015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322"/>
        <v>41143.81821759259</v>
      </c>
      <c r="L2615" s="13">
        <f t="shared" si="32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320"/>
        <v>1.0101333333333333</v>
      </c>
      <c r="R2615">
        <f t="shared" si="321"/>
        <v>270.57142857142856</v>
      </c>
      <c r="S2615" t="str">
        <f t="shared" si="324"/>
        <v>technology</v>
      </c>
      <c r="T2615" t="str">
        <f t="shared" si="325"/>
        <v>space exploration</v>
      </c>
      <c r="U2615" t="str">
        <f t="shared" si="326"/>
        <v>August</v>
      </c>
      <c r="V2615" t="str">
        <f t="shared" si="327"/>
        <v>2012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322"/>
        <v>41730.708472222221</v>
      </c>
      <c r="L2616" s="13">
        <f t="shared" si="32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320"/>
        <v>1.02</v>
      </c>
      <c r="R2616">
        <f t="shared" si="321"/>
        <v>107.1</v>
      </c>
      <c r="S2616" t="str">
        <f t="shared" si="324"/>
        <v>technology</v>
      </c>
      <c r="T2616" t="str">
        <f t="shared" si="325"/>
        <v>space exploration</v>
      </c>
      <c r="U2616" t="str">
        <f t="shared" si="326"/>
        <v>April</v>
      </c>
      <c r="V2616" t="str">
        <f t="shared" si="327"/>
        <v>2014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322"/>
        <v>42453.49726851852</v>
      </c>
      <c r="L2617" s="13">
        <f t="shared" si="323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320"/>
        <v>1.6976511744127936</v>
      </c>
      <c r="R2617">
        <f t="shared" si="321"/>
        <v>47.180555555555557</v>
      </c>
      <c r="S2617" t="str">
        <f t="shared" si="324"/>
        <v>technology</v>
      </c>
      <c r="T2617" t="str">
        <f t="shared" si="325"/>
        <v>space exploration</v>
      </c>
      <c r="U2617" t="str">
        <f t="shared" si="326"/>
        <v>March</v>
      </c>
      <c r="V2617" t="str">
        <f t="shared" si="327"/>
        <v>2016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322"/>
        <v>42211.99454861111</v>
      </c>
      <c r="L2618" s="13">
        <f t="shared" si="32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320"/>
        <v>1.14534</v>
      </c>
      <c r="R2618">
        <f t="shared" si="321"/>
        <v>120.30882352941177</v>
      </c>
      <c r="S2618" t="str">
        <f t="shared" si="324"/>
        <v>technology</v>
      </c>
      <c r="T2618" t="str">
        <f t="shared" si="325"/>
        <v>space exploration</v>
      </c>
      <c r="U2618" t="str">
        <f t="shared" si="326"/>
        <v>July</v>
      </c>
      <c r="V2618" t="str">
        <f t="shared" si="327"/>
        <v>2015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322"/>
        <v>41902.874432870369</v>
      </c>
      <c r="L2619" s="13">
        <f t="shared" si="32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320"/>
        <v>8.7759999999999998</v>
      </c>
      <c r="R2619">
        <f t="shared" si="321"/>
        <v>27.59748427672956</v>
      </c>
      <c r="S2619" t="str">
        <f t="shared" si="324"/>
        <v>technology</v>
      </c>
      <c r="T2619" t="str">
        <f t="shared" si="325"/>
        <v>space exploration</v>
      </c>
      <c r="U2619" t="str">
        <f t="shared" si="326"/>
        <v>September</v>
      </c>
      <c r="V2619" t="str">
        <f t="shared" si="327"/>
        <v>2014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322"/>
        <v>42279.792372685188</v>
      </c>
      <c r="L2620" s="13">
        <f t="shared" si="32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320"/>
        <v>1.0538666666666667</v>
      </c>
      <c r="R2620">
        <f t="shared" si="321"/>
        <v>205.2987012987013</v>
      </c>
      <c r="S2620" t="str">
        <f t="shared" si="324"/>
        <v>technology</v>
      </c>
      <c r="T2620" t="str">
        <f t="shared" si="325"/>
        <v>space exploration</v>
      </c>
      <c r="U2620" t="str">
        <f t="shared" si="326"/>
        <v>October</v>
      </c>
      <c r="V2620" t="str">
        <f t="shared" si="327"/>
        <v>2015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322"/>
        <v>42273.884305555555</v>
      </c>
      <c r="L2621" s="13">
        <f t="shared" si="32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320"/>
        <v>1.8839999999999999</v>
      </c>
      <c r="R2621">
        <f t="shared" si="321"/>
        <v>35.547169811320757</v>
      </c>
      <c r="S2621" t="str">
        <f t="shared" si="324"/>
        <v>technology</v>
      </c>
      <c r="T2621" t="str">
        <f t="shared" si="325"/>
        <v>space exploration</v>
      </c>
      <c r="U2621" t="str">
        <f t="shared" si="326"/>
        <v>September</v>
      </c>
      <c r="V2621" t="str">
        <f t="shared" si="327"/>
        <v>2015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322"/>
        <v>42251.16715277778</v>
      </c>
      <c r="L2622" s="13">
        <f t="shared" si="32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320"/>
        <v>1.436523076923077</v>
      </c>
      <c r="R2622">
        <f t="shared" si="321"/>
        <v>74.639488409272587</v>
      </c>
      <c r="S2622" t="str">
        <f t="shared" si="324"/>
        <v>technology</v>
      </c>
      <c r="T2622" t="str">
        <f t="shared" si="325"/>
        <v>space exploration</v>
      </c>
      <c r="U2622" t="str">
        <f t="shared" si="326"/>
        <v>September</v>
      </c>
      <c r="V2622" t="str">
        <f t="shared" si="327"/>
        <v>2015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322"/>
        <v>42115.74754629629</v>
      </c>
      <c r="L2623" s="13">
        <f t="shared" si="32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320"/>
        <v>1.4588000000000001</v>
      </c>
      <c r="R2623">
        <f t="shared" si="321"/>
        <v>47.058064516129029</v>
      </c>
      <c r="S2623" t="str">
        <f t="shared" si="324"/>
        <v>technology</v>
      </c>
      <c r="T2623" t="str">
        <f t="shared" si="325"/>
        <v>space exploration</v>
      </c>
      <c r="U2623" t="str">
        <f t="shared" si="326"/>
        <v>April</v>
      </c>
      <c r="V2623" t="str">
        <f t="shared" si="327"/>
        <v>2015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322"/>
        <v>42689.74324074074</v>
      </c>
      <c r="L2624" s="13">
        <f t="shared" si="32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320"/>
        <v>1.3118399999999999</v>
      </c>
      <c r="R2624">
        <f t="shared" si="321"/>
        <v>26.591351351351353</v>
      </c>
      <c r="S2624" t="str">
        <f t="shared" si="324"/>
        <v>technology</v>
      </c>
      <c r="T2624" t="str">
        <f t="shared" si="325"/>
        <v>space exploration</v>
      </c>
      <c r="U2624" t="str">
        <f t="shared" si="326"/>
        <v>November</v>
      </c>
      <c r="V2624" t="str">
        <f t="shared" si="327"/>
        <v>2016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322"/>
        <v>42692.256550925929</v>
      </c>
      <c r="L2625" s="13">
        <f t="shared" si="32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320"/>
        <v>1.1399999999999999</v>
      </c>
      <c r="R2625">
        <f t="shared" si="321"/>
        <v>36.774193548387096</v>
      </c>
      <c r="S2625" t="str">
        <f t="shared" si="324"/>
        <v>technology</v>
      </c>
      <c r="T2625" t="str">
        <f t="shared" si="325"/>
        <v>space exploration</v>
      </c>
      <c r="U2625" t="str">
        <f t="shared" si="326"/>
        <v>November</v>
      </c>
      <c r="V2625" t="str">
        <f t="shared" si="327"/>
        <v>2016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322"/>
        <v>41144.42155092593</v>
      </c>
      <c r="L2626" s="13">
        <f t="shared" si="32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328">E2626/D2626</f>
        <v>13.794206249999998</v>
      </c>
      <c r="R2626">
        <f t="shared" ref="R2626:R2689" si="329">E2626/N2626</f>
        <v>31.820544982698959</v>
      </c>
      <c r="S2626" t="str">
        <f t="shared" si="324"/>
        <v>technology</v>
      </c>
      <c r="T2626" t="str">
        <f t="shared" si="325"/>
        <v>space exploration</v>
      </c>
      <c r="U2626" t="str">
        <f t="shared" si="326"/>
        <v>August</v>
      </c>
      <c r="V2626" t="str">
        <f t="shared" si="327"/>
        <v>2012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330">(((J2627/60)/60)/24)+DATE(1970,1,1)</f>
        <v>42658.810277777782</v>
      </c>
      <c r="L2627" s="13">
        <f t="shared" ref="L2627:L2690" si="331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328"/>
        <v>9.56</v>
      </c>
      <c r="R2627">
        <f t="shared" si="329"/>
        <v>27.576923076923077</v>
      </c>
      <c r="S2627" t="str">
        <f t="shared" ref="S2627:S2690" si="332">LEFT(P2627,FIND("/",P2627)-1)</f>
        <v>technology</v>
      </c>
      <c r="T2627" t="str">
        <f t="shared" ref="T2627:T2690" si="333">RIGHT(P2627,LEN(P2627)-FIND("/",P2627))</f>
        <v>space exploration</v>
      </c>
      <c r="U2627" t="str">
        <f t="shared" ref="U2627:U2690" si="334">TEXT(K2627,"mmmm")</f>
        <v>October</v>
      </c>
      <c r="V2627" t="str">
        <f t="shared" ref="V2627:V2690" si="335">TEXT(L2627,"YYYY")</f>
        <v>2016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330"/>
        <v>42128.628113425926</v>
      </c>
      <c r="L2628" s="13">
        <f t="shared" si="331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328"/>
        <v>1.1200000000000001</v>
      </c>
      <c r="R2628">
        <f t="shared" si="329"/>
        <v>56</v>
      </c>
      <c r="S2628" t="str">
        <f t="shared" si="332"/>
        <v>technology</v>
      </c>
      <c r="T2628" t="str">
        <f t="shared" si="333"/>
        <v>space exploration</v>
      </c>
      <c r="U2628" t="str">
        <f t="shared" si="334"/>
        <v>May</v>
      </c>
      <c r="V2628" t="str">
        <f t="shared" si="335"/>
        <v>2015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330"/>
        <v>42304.829409722224</v>
      </c>
      <c r="L2629" s="13">
        <f t="shared" si="331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328"/>
        <v>6.4666666666666668</v>
      </c>
      <c r="R2629">
        <f t="shared" si="329"/>
        <v>21.555555555555557</v>
      </c>
      <c r="S2629" t="str">
        <f t="shared" si="332"/>
        <v>technology</v>
      </c>
      <c r="T2629" t="str">
        <f t="shared" si="333"/>
        <v>space exploration</v>
      </c>
      <c r="U2629" t="str">
        <f t="shared" si="334"/>
        <v>October</v>
      </c>
      <c r="V2629" t="str">
        <f t="shared" si="335"/>
        <v>2015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330"/>
        <v>41953.966053240743</v>
      </c>
      <c r="L2630" s="13">
        <f t="shared" si="331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328"/>
        <v>1.1036948748510131</v>
      </c>
      <c r="R2630">
        <f t="shared" si="329"/>
        <v>44.095238095238095</v>
      </c>
      <c r="S2630" t="str">
        <f t="shared" si="332"/>
        <v>technology</v>
      </c>
      <c r="T2630" t="str">
        <f t="shared" si="333"/>
        <v>space exploration</v>
      </c>
      <c r="U2630" t="str">
        <f t="shared" si="334"/>
        <v>November</v>
      </c>
      <c r="V2630" t="str">
        <f t="shared" si="335"/>
        <v>2014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330"/>
        <v>42108.538449074069</v>
      </c>
      <c r="L2631" s="13">
        <f t="shared" si="331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328"/>
        <v>1.2774000000000001</v>
      </c>
      <c r="R2631">
        <f t="shared" si="329"/>
        <v>63.87</v>
      </c>
      <c r="S2631" t="str">
        <f t="shared" si="332"/>
        <v>technology</v>
      </c>
      <c r="T2631" t="str">
        <f t="shared" si="333"/>
        <v>space exploration</v>
      </c>
      <c r="U2631" t="str">
        <f t="shared" si="334"/>
        <v>April</v>
      </c>
      <c r="V2631" t="str">
        <f t="shared" si="335"/>
        <v>2015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330"/>
        <v>42524.105462962965</v>
      </c>
      <c r="L2632" s="13">
        <f t="shared" si="331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328"/>
        <v>1.579</v>
      </c>
      <c r="R2632">
        <f t="shared" si="329"/>
        <v>38.987654320987652</v>
      </c>
      <c r="S2632" t="str">
        <f t="shared" si="332"/>
        <v>technology</v>
      </c>
      <c r="T2632" t="str">
        <f t="shared" si="333"/>
        <v>space exploration</v>
      </c>
      <c r="U2632" t="str">
        <f t="shared" si="334"/>
        <v>June</v>
      </c>
      <c r="V2632" t="str">
        <f t="shared" si="335"/>
        <v>2016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330"/>
        <v>42218.169293981482</v>
      </c>
      <c r="L2633" s="13">
        <f t="shared" si="331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328"/>
        <v>1.1466525000000001</v>
      </c>
      <c r="R2633">
        <f t="shared" si="329"/>
        <v>80.185489510489504</v>
      </c>
      <c r="S2633" t="str">
        <f t="shared" si="332"/>
        <v>technology</v>
      </c>
      <c r="T2633" t="str">
        <f t="shared" si="333"/>
        <v>space exploration</v>
      </c>
      <c r="U2633" t="str">
        <f t="shared" si="334"/>
        <v>August</v>
      </c>
      <c r="V2633" t="str">
        <f t="shared" si="335"/>
        <v>2015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330"/>
        <v>42494.061793981484</v>
      </c>
      <c r="L2634" s="13">
        <f t="shared" si="331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328"/>
        <v>1.3700934579439252</v>
      </c>
      <c r="R2634">
        <f t="shared" si="329"/>
        <v>34.904761904761905</v>
      </c>
      <c r="S2634" t="str">
        <f t="shared" si="332"/>
        <v>technology</v>
      </c>
      <c r="T2634" t="str">
        <f t="shared" si="333"/>
        <v>space exploration</v>
      </c>
      <c r="U2634" t="str">
        <f t="shared" si="334"/>
        <v>May</v>
      </c>
      <c r="V2634" t="str">
        <f t="shared" si="335"/>
        <v>2016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330"/>
        <v>41667.823287037041</v>
      </c>
      <c r="L2635" s="13">
        <f t="shared" si="331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328"/>
        <v>3.5461999999999998</v>
      </c>
      <c r="R2635">
        <f t="shared" si="329"/>
        <v>89.100502512562812</v>
      </c>
      <c r="S2635" t="str">
        <f t="shared" si="332"/>
        <v>technology</v>
      </c>
      <c r="T2635" t="str">
        <f t="shared" si="333"/>
        <v>space exploration</v>
      </c>
      <c r="U2635" t="str">
        <f t="shared" si="334"/>
        <v>January</v>
      </c>
      <c r="V2635" t="str">
        <f t="shared" si="335"/>
        <v>2014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330"/>
        <v>42612.656493055561</v>
      </c>
      <c r="L2636" s="13">
        <f t="shared" si="331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328"/>
        <v>1.0602150537634409</v>
      </c>
      <c r="R2636">
        <f t="shared" si="329"/>
        <v>39.44</v>
      </c>
      <c r="S2636" t="str">
        <f t="shared" si="332"/>
        <v>technology</v>
      </c>
      <c r="T2636" t="str">
        <f t="shared" si="333"/>
        <v>space exploration</v>
      </c>
      <c r="U2636" t="str">
        <f t="shared" si="334"/>
        <v>August</v>
      </c>
      <c r="V2636" t="str">
        <f t="shared" si="335"/>
        <v>2016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330"/>
        <v>42037.950937500005</v>
      </c>
      <c r="L2637" s="13">
        <f t="shared" si="331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328"/>
        <v>1</v>
      </c>
      <c r="R2637">
        <f t="shared" si="329"/>
        <v>136.9047619047619</v>
      </c>
      <c r="S2637" t="str">
        <f t="shared" si="332"/>
        <v>technology</v>
      </c>
      <c r="T2637" t="str">
        <f t="shared" si="333"/>
        <v>space exploration</v>
      </c>
      <c r="U2637" t="str">
        <f t="shared" si="334"/>
        <v>February</v>
      </c>
      <c r="V2637" t="str">
        <f t="shared" si="335"/>
        <v>2015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330"/>
        <v>42636.614745370374</v>
      </c>
      <c r="L2638" s="13">
        <f t="shared" si="331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328"/>
        <v>1.873</v>
      </c>
      <c r="R2638">
        <f t="shared" si="329"/>
        <v>37.46</v>
      </c>
      <c r="S2638" t="str">
        <f t="shared" si="332"/>
        <v>technology</v>
      </c>
      <c r="T2638" t="str">
        <f t="shared" si="333"/>
        <v>space exploration</v>
      </c>
      <c r="U2638" t="str">
        <f t="shared" si="334"/>
        <v>September</v>
      </c>
      <c r="V2638" t="str">
        <f t="shared" si="335"/>
        <v>2016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330"/>
        <v>42639.549479166672</v>
      </c>
      <c r="L2639" s="13">
        <f t="shared" si="331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328"/>
        <v>1.6619999999999999</v>
      </c>
      <c r="R2639">
        <f t="shared" si="329"/>
        <v>31.96153846153846</v>
      </c>
      <c r="S2639" t="str">
        <f t="shared" si="332"/>
        <v>technology</v>
      </c>
      <c r="T2639" t="str">
        <f t="shared" si="333"/>
        <v>space exploration</v>
      </c>
      <c r="U2639" t="str">
        <f t="shared" si="334"/>
        <v>September</v>
      </c>
      <c r="V2639" t="str">
        <f t="shared" si="335"/>
        <v>2016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330"/>
        <v>41989.913136574076</v>
      </c>
      <c r="L2640" s="13">
        <f t="shared" si="331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328"/>
        <v>1.0172910662824208</v>
      </c>
      <c r="R2640">
        <f t="shared" si="329"/>
        <v>25.214285714285715</v>
      </c>
      <c r="S2640" t="str">
        <f t="shared" si="332"/>
        <v>technology</v>
      </c>
      <c r="T2640" t="str">
        <f t="shared" si="333"/>
        <v>space exploration</v>
      </c>
      <c r="U2640" t="str">
        <f t="shared" si="334"/>
        <v>December</v>
      </c>
      <c r="V2640" t="str">
        <f t="shared" si="335"/>
        <v>2015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330"/>
        <v>42024.86513888889</v>
      </c>
      <c r="L2641" s="13">
        <f t="shared" si="331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328"/>
        <v>1.64</v>
      </c>
      <c r="R2641">
        <f t="shared" si="329"/>
        <v>10.040816326530612</v>
      </c>
      <c r="S2641" t="str">
        <f t="shared" si="332"/>
        <v>technology</v>
      </c>
      <c r="T2641" t="str">
        <f t="shared" si="333"/>
        <v>space exploration</v>
      </c>
      <c r="U2641" t="str">
        <f t="shared" si="334"/>
        <v>January</v>
      </c>
      <c r="V2641" t="str">
        <f t="shared" si="335"/>
        <v>2015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330"/>
        <v>42103.160578703704</v>
      </c>
      <c r="L2642" s="13">
        <f t="shared" si="331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328"/>
        <v>1.0566666666666666</v>
      </c>
      <c r="R2642">
        <f t="shared" si="329"/>
        <v>45.94202898550725</v>
      </c>
      <c r="S2642" t="str">
        <f t="shared" si="332"/>
        <v>technology</v>
      </c>
      <c r="T2642" t="str">
        <f t="shared" si="333"/>
        <v>space exploration</v>
      </c>
      <c r="U2642" t="str">
        <f t="shared" si="334"/>
        <v>April</v>
      </c>
      <c r="V2642" t="str">
        <f t="shared" si="335"/>
        <v>2015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330"/>
        <v>41880.827118055553</v>
      </c>
      <c r="L2643" s="13">
        <f t="shared" si="331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328"/>
        <v>0.01</v>
      </c>
      <c r="R2643">
        <f t="shared" si="329"/>
        <v>15</v>
      </c>
      <c r="S2643" t="str">
        <f t="shared" si="332"/>
        <v>technology</v>
      </c>
      <c r="T2643" t="str">
        <f t="shared" si="333"/>
        <v>space exploration</v>
      </c>
      <c r="U2643" t="str">
        <f t="shared" si="334"/>
        <v>August</v>
      </c>
      <c r="V2643" t="str">
        <f t="shared" si="335"/>
        <v>2014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330"/>
        <v>42536.246620370366</v>
      </c>
      <c r="L2644" s="13">
        <f t="shared" si="331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328"/>
        <v>0</v>
      </c>
      <c r="R2644" t="e">
        <f t="shared" si="329"/>
        <v>#DIV/0!</v>
      </c>
      <c r="S2644" t="str">
        <f t="shared" si="332"/>
        <v>technology</v>
      </c>
      <c r="T2644" t="str">
        <f t="shared" si="333"/>
        <v>space exploration</v>
      </c>
      <c r="U2644" t="str">
        <f t="shared" si="334"/>
        <v>June</v>
      </c>
      <c r="V2644" t="str">
        <f t="shared" si="335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330"/>
        <v>42689.582349537035</v>
      </c>
      <c r="L2645" s="13">
        <f t="shared" si="331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328"/>
        <v>0.33559730999999998</v>
      </c>
      <c r="R2645">
        <f t="shared" si="329"/>
        <v>223.58248500999335</v>
      </c>
      <c r="S2645" t="str">
        <f t="shared" si="332"/>
        <v>technology</v>
      </c>
      <c r="T2645" t="str">
        <f t="shared" si="333"/>
        <v>space exploration</v>
      </c>
      <c r="U2645" t="str">
        <f t="shared" si="334"/>
        <v>November</v>
      </c>
      <c r="V2645" t="str">
        <f t="shared" si="335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330"/>
        <v>42774.792071759264</v>
      </c>
      <c r="L2646" s="13">
        <f t="shared" si="331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328"/>
        <v>2.053E-2</v>
      </c>
      <c r="R2646">
        <f t="shared" si="329"/>
        <v>39.480769230769234</v>
      </c>
      <c r="S2646" t="str">
        <f t="shared" si="332"/>
        <v>technology</v>
      </c>
      <c r="T2646" t="str">
        <f t="shared" si="333"/>
        <v>space exploration</v>
      </c>
      <c r="U2646" t="str">
        <f t="shared" si="334"/>
        <v>February</v>
      </c>
      <c r="V2646" t="str">
        <f t="shared" si="335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330"/>
        <v>41921.842627314814</v>
      </c>
      <c r="L2647" s="13">
        <f t="shared" si="331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328"/>
        <v>0.105</v>
      </c>
      <c r="R2647">
        <f t="shared" si="329"/>
        <v>91.304347826086953</v>
      </c>
      <c r="S2647" t="str">
        <f t="shared" si="332"/>
        <v>technology</v>
      </c>
      <c r="T2647" t="str">
        <f t="shared" si="333"/>
        <v>space exploration</v>
      </c>
      <c r="U2647" t="str">
        <f t="shared" si="334"/>
        <v>October</v>
      </c>
      <c r="V2647" t="str">
        <f t="shared" si="335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330"/>
        <v>42226.313298611116</v>
      </c>
      <c r="L2648" s="13">
        <f t="shared" si="331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328"/>
        <v>8.4172839999999999E-2</v>
      </c>
      <c r="R2648">
        <f t="shared" si="329"/>
        <v>78.666205607476627</v>
      </c>
      <c r="S2648" t="str">
        <f t="shared" si="332"/>
        <v>technology</v>
      </c>
      <c r="T2648" t="str">
        <f t="shared" si="333"/>
        <v>space exploration</v>
      </c>
      <c r="U2648" t="str">
        <f t="shared" si="334"/>
        <v>August</v>
      </c>
      <c r="V2648" t="str">
        <f t="shared" si="335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330"/>
        <v>42200.261793981481</v>
      </c>
      <c r="L2649" s="13">
        <f t="shared" si="331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328"/>
        <v>1.44E-2</v>
      </c>
      <c r="R2649">
        <f t="shared" si="329"/>
        <v>12</v>
      </c>
      <c r="S2649" t="str">
        <f t="shared" si="332"/>
        <v>technology</v>
      </c>
      <c r="T2649" t="str">
        <f t="shared" si="333"/>
        <v>space exploration</v>
      </c>
      <c r="U2649" t="str">
        <f t="shared" si="334"/>
        <v>July</v>
      </c>
      <c r="V2649" t="str">
        <f t="shared" si="335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330"/>
        <v>42408.714814814812</v>
      </c>
      <c r="L2650" s="13">
        <f t="shared" si="331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328"/>
        <v>8.8333333333333337E-3</v>
      </c>
      <c r="R2650">
        <f t="shared" si="329"/>
        <v>17.666666666666668</v>
      </c>
      <c r="S2650" t="str">
        <f t="shared" si="332"/>
        <v>technology</v>
      </c>
      <c r="T2650" t="str">
        <f t="shared" si="333"/>
        <v>space exploration</v>
      </c>
      <c r="U2650" t="str">
        <f t="shared" si="334"/>
        <v>February</v>
      </c>
      <c r="V2650" t="str">
        <f t="shared" si="335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330"/>
        <v>42341.99700231482</v>
      </c>
      <c r="L2651" s="13">
        <f t="shared" si="331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328"/>
        <v>9.9200000000000004E-4</v>
      </c>
      <c r="R2651">
        <f t="shared" si="329"/>
        <v>41.333333333333336</v>
      </c>
      <c r="S2651" t="str">
        <f t="shared" si="332"/>
        <v>technology</v>
      </c>
      <c r="T2651" t="str">
        <f t="shared" si="333"/>
        <v>space exploration</v>
      </c>
      <c r="U2651" t="str">
        <f t="shared" si="334"/>
        <v>December</v>
      </c>
      <c r="V2651" t="str">
        <f t="shared" si="335"/>
        <v>2016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330"/>
        <v>42695.624340277776</v>
      </c>
      <c r="L2652" s="13">
        <f t="shared" si="331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328"/>
        <v>5.966666666666667E-3</v>
      </c>
      <c r="R2652">
        <f t="shared" si="329"/>
        <v>71.599999999999994</v>
      </c>
      <c r="S2652" t="str">
        <f t="shared" si="332"/>
        <v>technology</v>
      </c>
      <c r="T2652" t="str">
        <f t="shared" si="333"/>
        <v>space exploration</v>
      </c>
      <c r="U2652" t="str">
        <f t="shared" si="334"/>
        <v>November</v>
      </c>
      <c r="V2652" t="str">
        <f t="shared" si="335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330"/>
        <v>42327.805659722217</v>
      </c>
      <c r="L2653" s="13">
        <f t="shared" si="331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328"/>
        <v>1.8689285714285714E-2</v>
      </c>
      <c r="R2653">
        <f t="shared" si="329"/>
        <v>307.8235294117647</v>
      </c>
      <c r="S2653" t="str">
        <f t="shared" si="332"/>
        <v>technology</v>
      </c>
      <c r="T2653" t="str">
        <f t="shared" si="333"/>
        <v>space exploration</v>
      </c>
      <c r="U2653" t="str">
        <f t="shared" si="334"/>
        <v>November</v>
      </c>
      <c r="V2653" t="str">
        <f t="shared" si="335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330"/>
        <v>41953.158854166672</v>
      </c>
      <c r="L2654" s="13">
        <f t="shared" si="331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328"/>
        <v>8.8500000000000002E-3</v>
      </c>
      <c r="R2654">
        <f t="shared" si="329"/>
        <v>80.454545454545453</v>
      </c>
      <c r="S2654" t="str">
        <f t="shared" si="332"/>
        <v>technology</v>
      </c>
      <c r="T2654" t="str">
        <f t="shared" si="333"/>
        <v>space exploration</v>
      </c>
      <c r="U2654" t="str">
        <f t="shared" si="334"/>
        <v>November</v>
      </c>
      <c r="V2654" t="str">
        <f t="shared" si="335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330"/>
        <v>41771.651932870373</v>
      </c>
      <c r="L2655" s="13">
        <f t="shared" si="331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328"/>
        <v>0.1152156862745098</v>
      </c>
      <c r="R2655">
        <f t="shared" si="329"/>
        <v>83.942857142857136</v>
      </c>
      <c r="S2655" t="str">
        <f t="shared" si="332"/>
        <v>technology</v>
      </c>
      <c r="T2655" t="str">
        <f t="shared" si="333"/>
        <v>space exploration</v>
      </c>
      <c r="U2655" t="str">
        <f t="shared" si="334"/>
        <v>May</v>
      </c>
      <c r="V2655" t="str">
        <f t="shared" si="335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330"/>
        <v>42055.600995370376</v>
      </c>
      <c r="L2656" s="13">
        <f t="shared" si="331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328"/>
        <v>5.1000000000000004E-4</v>
      </c>
      <c r="R2656">
        <f t="shared" si="329"/>
        <v>8.5</v>
      </c>
      <c r="S2656" t="str">
        <f t="shared" si="332"/>
        <v>technology</v>
      </c>
      <c r="T2656" t="str">
        <f t="shared" si="333"/>
        <v>space exploration</v>
      </c>
      <c r="U2656" t="str">
        <f t="shared" si="334"/>
        <v>February</v>
      </c>
      <c r="V2656" t="str">
        <f t="shared" si="335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330"/>
        <v>42381.866284722222</v>
      </c>
      <c r="L2657" s="13">
        <f t="shared" si="331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328"/>
        <v>0.21033333333333334</v>
      </c>
      <c r="R2657">
        <f t="shared" si="329"/>
        <v>73.372093023255815</v>
      </c>
      <c r="S2657" t="str">
        <f t="shared" si="332"/>
        <v>technology</v>
      </c>
      <c r="T2657" t="str">
        <f t="shared" si="333"/>
        <v>space exploration</v>
      </c>
      <c r="U2657" t="str">
        <f t="shared" si="334"/>
        <v>January</v>
      </c>
      <c r="V2657" t="str">
        <f t="shared" si="335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330"/>
        <v>42767.688518518517</v>
      </c>
      <c r="L2658" s="13">
        <f t="shared" si="331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328"/>
        <v>0.11436666666666667</v>
      </c>
      <c r="R2658">
        <f t="shared" si="329"/>
        <v>112.86184210526316</v>
      </c>
      <c r="S2658" t="str">
        <f t="shared" si="332"/>
        <v>technology</v>
      </c>
      <c r="T2658" t="str">
        <f t="shared" si="333"/>
        <v>space exploration</v>
      </c>
      <c r="U2658" t="str">
        <f t="shared" si="334"/>
        <v>February</v>
      </c>
      <c r="V2658" t="str">
        <f t="shared" si="335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330"/>
        <v>42551.928854166668</v>
      </c>
      <c r="L2659" s="13">
        <f t="shared" si="331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328"/>
        <v>0.18737933333333334</v>
      </c>
      <c r="R2659">
        <f t="shared" si="329"/>
        <v>95.277627118644077</v>
      </c>
      <c r="S2659" t="str">
        <f t="shared" si="332"/>
        <v>technology</v>
      </c>
      <c r="T2659" t="str">
        <f t="shared" si="333"/>
        <v>space exploration</v>
      </c>
      <c r="U2659" t="str">
        <f t="shared" si="334"/>
        <v>June</v>
      </c>
      <c r="V2659" t="str">
        <f t="shared" si="335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330"/>
        <v>42551.884189814817</v>
      </c>
      <c r="L2660" s="13">
        <f t="shared" si="331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328"/>
        <v>9.2857142857142856E-4</v>
      </c>
      <c r="R2660">
        <f t="shared" si="329"/>
        <v>22.75</v>
      </c>
      <c r="S2660" t="str">
        <f t="shared" si="332"/>
        <v>technology</v>
      </c>
      <c r="T2660" t="str">
        <f t="shared" si="333"/>
        <v>space exploration</v>
      </c>
      <c r="U2660" t="str">
        <f t="shared" si="334"/>
        <v>June</v>
      </c>
      <c r="V2660" t="str">
        <f t="shared" si="335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330"/>
        <v>42082.069560185191</v>
      </c>
      <c r="L2661" s="13">
        <f t="shared" si="331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328"/>
        <v>2.720408163265306E-2</v>
      </c>
      <c r="R2661">
        <f t="shared" si="329"/>
        <v>133.30000000000001</v>
      </c>
      <c r="S2661" t="str">
        <f t="shared" si="332"/>
        <v>technology</v>
      </c>
      <c r="T2661" t="str">
        <f t="shared" si="333"/>
        <v>space exploration</v>
      </c>
      <c r="U2661" t="str">
        <f t="shared" si="334"/>
        <v>March</v>
      </c>
      <c r="V2661" t="str">
        <f t="shared" si="335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330"/>
        <v>42272.713171296295</v>
      </c>
      <c r="L2662" s="13">
        <f t="shared" si="331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328"/>
        <v>9.5E-4</v>
      </c>
      <c r="R2662">
        <f t="shared" si="329"/>
        <v>3.8</v>
      </c>
      <c r="S2662" t="str">
        <f t="shared" si="332"/>
        <v>technology</v>
      </c>
      <c r="T2662" t="str">
        <f t="shared" si="333"/>
        <v>space exploration</v>
      </c>
      <c r="U2662" t="str">
        <f t="shared" si="334"/>
        <v>September</v>
      </c>
      <c r="V2662" t="str">
        <f t="shared" si="335"/>
        <v>2015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330"/>
        <v>41542.958449074074</v>
      </c>
      <c r="L2663" s="13">
        <f t="shared" si="331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328"/>
        <v>1.0289999999999999</v>
      </c>
      <c r="R2663">
        <f t="shared" si="329"/>
        <v>85.75</v>
      </c>
      <c r="S2663" t="str">
        <f t="shared" si="332"/>
        <v>technology</v>
      </c>
      <c r="T2663" t="str">
        <f t="shared" si="333"/>
        <v>makerspaces</v>
      </c>
      <c r="U2663" t="str">
        <f t="shared" si="334"/>
        <v>September</v>
      </c>
      <c r="V2663" t="str">
        <f t="shared" si="335"/>
        <v>2013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330"/>
        <v>42207.746678240743</v>
      </c>
      <c r="L2664" s="13">
        <f t="shared" si="331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328"/>
        <v>1.0680000000000001</v>
      </c>
      <c r="R2664">
        <f t="shared" si="329"/>
        <v>267</v>
      </c>
      <c r="S2664" t="str">
        <f t="shared" si="332"/>
        <v>technology</v>
      </c>
      <c r="T2664" t="str">
        <f t="shared" si="333"/>
        <v>makerspaces</v>
      </c>
      <c r="U2664" t="str">
        <f t="shared" si="334"/>
        <v>July</v>
      </c>
      <c r="V2664" t="str">
        <f t="shared" si="335"/>
        <v>2015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330"/>
        <v>42222.622766203705</v>
      </c>
      <c r="L2665" s="13">
        <f t="shared" si="331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328"/>
        <v>1.0459624999999999</v>
      </c>
      <c r="R2665">
        <f t="shared" si="329"/>
        <v>373.55803571428572</v>
      </c>
      <c r="S2665" t="str">
        <f t="shared" si="332"/>
        <v>technology</v>
      </c>
      <c r="T2665" t="str">
        <f t="shared" si="333"/>
        <v>makerspaces</v>
      </c>
      <c r="U2665" t="str">
        <f t="shared" si="334"/>
        <v>August</v>
      </c>
      <c r="V2665" t="str">
        <f t="shared" si="335"/>
        <v>2015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330"/>
        <v>42313.02542824074</v>
      </c>
      <c r="L2666" s="13">
        <f t="shared" si="331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328"/>
        <v>1.0342857142857143</v>
      </c>
      <c r="R2666">
        <f t="shared" si="329"/>
        <v>174.03846153846155</v>
      </c>
      <c r="S2666" t="str">
        <f t="shared" si="332"/>
        <v>technology</v>
      </c>
      <c r="T2666" t="str">
        <f t="shared" si="333"/>
        <v>makerspaces</v>
      </c>
      <c r="U2666" t="str">
        <f t="shared" si="334"/>
        <v>November</v>
      </c>
      <c r="V2666" t="str">
        <f t="shared" si="335"/>
        <v>2015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330"/>
        <v>42083.895532407405</v>
      </c>
      <c r="L2667" s="13">
        <f t="shared" si="331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328"/>
        <v>1.2314285714285715</v>
      </c>
      <c r="R2667">
        <f t="shared" si="329"/>
        <v>93.695652173913047</v>
      </c>
      <c r="S2667" t="str">
        <f t="shared" si="332"/>
        <v>technology</v>
      </c>
      <c r="T2667" t="str">
        <f t="shared" si="333"/>
        <v>makerspaces</v>
      </c>
      <c r="U2667" t="str">
        <f t="shared" si="334"/>
        <v>March</v>
      </c>
      <c r="V2667" t="str">
        <f t="shared" si="335"/>
        <v>2015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330"/>
        <v>42235.764340277776</v>
      </c>
      <c r="L2668" s="13">
        <f t="shared" si="331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328"/>
        <v>1.592951</v>
      </c>
      <c r="R2668">
        <f t="shared" si="329"/>
        <v>77.327718446601949</v>
      </c>
      <c r="S2668" t="str">
        <f t="shared" si="332"/>
        <v>technology</v>
      </c>
      <c r="T2668" t="str">
        <f t="shared" si="333"/>
        <v>makerspaces</v>
      </c>
      <c r="U2668" t="str">
        <f t="shared" si="334"/>
        <v>August</v>
      </c>
      <c r="V2668" t="str">
        <f t="shared" si="335"/>
        <v>2015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330"/>
        <v>42380.926111111112</v>
      </c>
      <c r="L2669" s="13">
        <f t="shared" si="331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328"/>
        <v>1.1066666666666667</v>
      </c>
      <c r="R2669">
        <f t="shared" si="329"/>
        <v>92.222222222222229</v>
      </c>
      <c r="S2669" t="str">
        <f t="shared" si="332"/>
        <v>technology</v>
      </c>
      <c r="T2669" t="str">
        <f t="shared" si="333"/>
        <v>makerspaces</v>
      </c>
      <c r="U2669" t="str">
        <f t="shared" si="334"/>
        <v>January</v>
      </c>
      <c r="V2669" t="str">
        <f t="shared" si="335"/>
        <v>2016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330"/>
        <v>42275.588715277772</v>
      </c>
      <c r="L2670" s="13">
        <f t="shared" si="331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328"/>
        <v>1.7070000000000001</v>
      </c>
      <c r="R2670">
        <f t="shared" si="329"/>
        <v>60.964285714285715</v>
      </c>
      <c r="S2670" t="str">
        <f t="shared" si="332"/>
        <v>technology</v>
      </c>
      <c r="T2670" t="str">
        <f t="shared" si="333"/>
        <v>makerspaces</v>
      </c>
      <c r="U2670" t="str">
        <f t="shared" si="334"/>
        <v>September</v>
      </c>
      <c r="V2670" t="str">
        <f t="shared" si="335"/>
        <v>2015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330"/>
        <v>42319.035833333335</v>
      </c>
      <c r="L2671" s="13">
        <f t="shared" si="331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328"/>
        <v>1.25125</v>
      </c>
      <c r="R2671">
        <f t="shared" si="329"/>
        <v>91</v>
      </c>
      <c r="S2671" t="str">
        <f t="shared" si="332"/>
        <v>technology</v>
      </c>
      <c r="T2671" t="str">
        <f t="shared" si="333"/>
        <v>makerspaces</v>
      </c>
      <c r="U2671" t="str">
        <f t="shared" si="334"/>
        <v>November</v>
      </c>
      <c r="V2671" t="str">
        <f t="shared" si="335"/>
        <v>2016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330"/>
        <v>41821.020601851851</v>
      </c>
      <c r="L2672" s="13">
        <f t="shared" si="331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328"/>
        <v>6.4158609339642042E-2</v>
      </c>
      <c r="R2672">
        <f t="shared" si="329"/>
        <v>41.583333333333336</v>
      </c>
      <c r="S2672" t="str">
        <f t="shared" si="332"/>
        <v>technology</v>
      </c>
      <c r="T2672" t="str">
        <f t="shared" si="333"/>
        <v>makerspaces</v>
      </c>
      <c r="U2672" t="str">
        <f t="shared" si="334"/>
        <v>July</v>
      </c>
      <c r="V2672" t="str">
        <f t="shared" si="335"/>
        <v>2014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330"/>
        <v>41962.749027777783</v>
      </c>
      <c r="L2673" s="13">
        <f t="shared" si="331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328"/>
        <v>0.11344</v>
      </c>
      <c r="R2673">
        <f t="shared" si="329"/>
        <v>33.761904761904759</v>
      </c>
      <c r="S2673" t="str">
        <f t="shared" si="332"/>
        <v>technology</v>
      </c>
      <c r="T2673" t="str">
        <f t="shared" si="333"/>
        <v>makerspaces</v>
      </c>
      <c r="U2673" t="str">
        <f t="shared" si="334"/>
        <v>November</v>
      </c>
      <c r="V2673" t="str">
        <f t="shared" si="335"/>
        <v>2014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330"/>
        <v>42344.884143518517</v>
      </c>
      <c r="L2674" s="13">
        <f t="shared" si="331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328"/>
        <v>0.33189999999999997</v>
      </c>
      <c r="R2674">
        <f t="shared" si="329"/>
        <v>70.61702127659575</v>
      </c>
      <c r="S2674" t="str">
        <f t="shared" si="332"/>
        <v>technology</v>
      </c>
      <c r="T2674" t="str">
        <f t="shared" si="333"/>
        <v>makerspaces</v>
      </c>
      <c r="U2674" t="str">
        <f t="shared" si="334"/>
        <v>December</v>
      </c>
      <c r="V2674" t="str">
        <f t="shared" si="335"/>
        <v>2015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330"/>
        <v>41912.541655092595</v>
      </c>
      <c r="L2675" s="13">
        <f t="shared" si="331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328"/>
        <v>0.27579999999999999</v>
      </c>
      <c r="R2675">
        <f t="shared" si="329"/>
        <v>167.15151515151516</v>
      </c>
      <c r="S2675" t="str">
        <f t="shared" si="332"/>
        <v>technology</v>
      </c>
      <c r="T2675" t="str">
        <f t="shared" si="333"/>
        <v>makerspaces</v>
      </c>
      <c r="U2675" t="str">
        <f t="shared" si="334"/>
        <v>September</v>
      </c>
      <c r="V2675" t="str">
        <f t="shared" si="335"/>
        <v>2014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330"/>
        <v>42529.632754629631</v>
      </c>
      <c r="L2676" s="13">
        <f t="shared" si="331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328"/>
        <v>0.62839999999999996</v>
      </c>
      <c r="R2676">
        <f t="shared" si="329"/>
        <v>128.61988304093566</v>
      </c>
      <c r="S2676" t="str">
        <f t="shared" si="332"/>
        <v>technology</v>
      </c>
      <c r="T2676" t="str">
        <f t="shared" si="333"/>
        <v>makerspaces</v>
      </c>
      <c r="U2676" t="str">
        <f t="shared" si="334"/>
        <v>June</v>
      </c>
      <c r="V2676" t="str">
        <f t="shared" si="335"/>
        <v>2016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330"/>
        <v>41923.857511574075</v>
      </c>
      <c r="L2677" s="13">
        <f t="shared" si="331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328"/>
        <v>7.5880000000000003E-2</v>
      </c>
      <c r="R2677">
        <f t="shared" si="329"/>
        <v>65.41379310344827</v>
      </c>
      <c r="S2677" t="str">
        <f t="shared" si="332"/>
        <v>technology</v>
      </c>
      <c r="T2677" t="str">
        <f t="shared" si="333"/>
        <v>makerspaces</v>
      </c>
      <c r="U2677" t="str">
        <f t="shared" si="334"/>
        <v>October</v>
      </c>
      <c r="V2677" t="str">
        <f t="shared" si="335"/>
        <v>2014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330"/>
        <v>42482.624699074076</v>
      </c>
      <c r="L2678" s="13">
        <f t="shared" si="331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328"/>
        <v>0.50380952380952382</v>
      </c>
      <c r="R2678">
        <f t="shared" si="329"/>
        <v>117.55555555555556</v>
      </c>
      <c r="S2678" t="str">
        <f t="shared" si="332"/>
        <v>technology</v>
      </c>
      <c r="T2678" t="str">
        <f t="shared" si="333"/>
        <v>makerspaces</v>
      </c>
      <c r="U2678" t="str">
        <f t="shared" si="334"/>
        <v>April</v>
      </c>
      <c r="V2678" t="str">
        <f t="shared" si="335"/>
        <v>2016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330"/>
        <v>41793.029432870368</v>
      </c>
      <c r="L2679" s="13">
        <f t="shared" si="331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328"/>
        <v>0.17512820512820512</v>
      </c>
      <c r="R2679">
        <f t="shared" si="329"/>
        <v>126.48148148148148</v>
      </c>
      <c r="S2679" t="str">
        <f t="shared" si="332"/>
        <v>technology</v>
      </c>
      <c r="T2679" t="str">
        <f t="shared" si="333"/>
        <v>makerspaces</v>
      </c>
      <c r="U2679" t="str">
        <f t="shared" si="334"/>
        <v>June</v>
      </c>
      <c r="V2679" t="str">
        <f t="shared" si="335"/>
        <v>2014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330"/>
        <v>42241.798206018517</v>
      </c>
      <c r="L2680" s="13">
        <f t="shared" si="331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328"/>
        <v>1.3750000000000001E-4</v>
      </c>
      <c r="R2680">
        <f t="shared" si="329"/>
        <v>550</v>
      </c>
      <c r="S2680" t="str">
        <f t="shared" si="332"/>
        <v>technology</v>
      </c>
      <c r="T2680" t="str">
        <f t="shared" si="333"/>
        <v>makerspaces</v>
      </c>
      <c r="U2680" t="str">
        <f t="shared" si="334"/>
        <v>August</v>
      </c>
      <c r="V2680" t="str">
        <f t="shared" si="335"/>
        <v>2015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330"/>
        <v>42033.001087962963</v>
      </c>
      <c r="L2681" s="13">
        <f t="shared" si="331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328"/>
        <v>3.3E-3</v>
      </c>
      <c r="R2681">
        <f t="shared" si="329"/>
        <v>44</v>
      </c>
      <c r="S2681" t="str">
        <f t="shared" si="332"/>
        <v>technology</v>
      </c>
      <c r="T2681" t="str">
        <f t="shared" si="333"/>
        <v>makerspaces</v>
      </c>
      <c r="U2681" t="str">
        <f t="shared" si="334"/>
        <v>January</v>
      </c>
      <c r="V2681" t="str">
        <f t="shared" si="335"/>
        <v>2015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330"/>
        <v>42436.211701388893</v>
      </c>
      <c r="L2682" s="13">
        <f t="shared" si="331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328"/>
        <v>8.6250000000000007E-3</v>
      </c>
      <c r="R2682">
        <f t="shared" si="329"/>
        <v>69</v>
      </c>
      <c r="S2682" t="str">
        <f t="shared" si="332"/>
        <v>technology</v>
      </c>
      <c r="T2682" t="str">
        <f t="shared" si="333"/>
        <v>makerspaces</v>
      </c>
      <c r="U2682" t="str">
        <f t="shared" si="334"/>
        <v>March</v>
      </c>
      <c r="V2682" t="str">
        <f t="shared" si="335"/>
        <v>2016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330"/>
        <v>41805.895254629628</v>
      </c>
      <c r="L2683" s="13">
        <f t="shared" si="331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328"/>
        <v>6.875E-3</v>
      </c>
      <c r="R2683">
        <f t="shared" si="329"/>
        <v>27.5</v>
      </c>
      <c r="S2683" t="str">
        <f t="shared" si="332"/>
        <v>food</v>
      </c>
      <c r="T2683" t="str">
        <f t="shared" si="333"/>
        <v>food trucks</v>
      </c>
      <c r="U2683" t="str">
        <f t="shared" si="334"/>
        <v>June</v>
      </c>
      <c r="V2683" t="str">
        <f t="shared" si="335"/>
        <v>2014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330"/>
        <v>41932.871990740743</v>
      </c>
      <c r="L2684" s="13">
        <f t="shared" si="331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328"/>
        <v>0.28299999999999997</v>
      </c>
      <c r="R2684">
        <f t="shared" si="329"/>
        <v>84.9</v>
      </c>
      <c r="S2684" t="str">
        <f t="shared" si="332"/>
        <v>food</v>
      </c>
      <c r="T2684" t="str">
        <f t="shared" si="333"/>
        <v>food trucks</v>
      </c>
      <c r="U2684" t="str">
        <f t="shared" si="334"/>
        <v>October</v>
      </c>
      <c r="V2684" t="str">
        <f t="shared" si="335"/>
        <v>2014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330"/>
        <v>42034.75509259259</v>
      </c>
      <c r="L2685" s="13">
        <f t="shared" si="331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328"/>
        <v>2.3999999999999998E-3</v>
      </c>
      <c r="R2685">
        <f t="shared" si="329"/>
        <v>12</v>
      </c>
      <c r="S2685" t="str">
        <f t="shared" si="332"/>
        <v>food</v>
      </c>
      <c r="T2685" t="str">
        <f t="shared" si="333"/>
        <v>food trucks</v>
      </c>
      <c r="U2685" t="str">
        <f t="shared" si="334"/>
        <v>January</v>
      </c>
      <c r="V2685" t="str">
        <f t="shared" si="335"/>
        <v>2015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330"/>
        <v>41820.914641203701</v>
      </c>
      <c r="L2686" s="13">
        <f t="shared" si="331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328"/>
        <v>1.1428571428571429E-2</v>
      </c>
      <c r="R2686">
        <f t="shared" si="329"/>
        <v>200</v>
      </c>
      <c r="S2686" t="str">
        <f t="shared" si="332"/>
        <v>food</v>
      </c>
      <c r="T2686" t="str">
        <f t="shared" si="333"/>
        <v>food trucks</v>
      </c>
      <c r="U2686" t="str">
        <f t="shared" si="334"/>
        <v>June</v>
      </c>
      <c r="V2686" t="str">
        <f t="shared" si="335"/>
        <v>2014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330"/>
        <v>42061.69594907407</v>
      </c>
      <c r="L2687" s="13">
        <f t="shared" si="331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328"/>
        <v>2.0000000000000001E-4</v>
      </c>
      <c r="R2687">
        <f t="shared" si="329"/>
        <v>10</v>
      </c>
      <c r="S2687" t="str">
        <f t="shared" si="332"/>
        <v>food</v>
      </c>
      <c r="T2687" t="str">
        <f t="shared" si="333"/>
        <v>food trucks</v>
      </c>
      <c r="U2687" t="str">
        <f t="shared" si="334"/>
        <v>February</v>
      </c>
      <c r="V2687" t="str">
        <f t="shared" si="335"/>
        <v>2015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330"/>
        <v>41892.974803240737</v>
      </c>
      <c r="L2688" s="13">
        <f t="shared" si="331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328"/>
        <v>0</v>
      </c>
      <c r="R2688" t="e">
        <f t="shared" si="329"/>
        <v>#DIV/0!</v>
      </c>
      <c r="S2688" t="str">
        <f t="shared" si="332"/>
        <v>food</v>
      </c>
      <c r="T2688" t="str">
        <f t="shared" si="333"/>
        <v>food trucks</v>
      </c>
      <c r="U2688" t="str">
        <f t="shared" si="334"/>
        <v>September</v>
      </c>
      <c r="V2688" t="str">
        <f t="shared" si="335"/>
        <v>2014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330"/>
        <v>42154.64025462963</v>
      </c>
      <c r="L2689" s="13">
        <f t="shared" si="331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328"/>
        <v>0</v>
      </c>
      <c r="R2689" t="e">
        <f t="shared" si="329"/>
        <v>#DIV/0!</v>
      </c>
      <c r="S2689" t="str">
        <f t="shared" si="332"/>
        <v>food</v>
      </c>
      <c r="T2689" t="str">
        <f t="shared" si="333"/>
        <v>food trucks</v>
      </c>
      <c r="U2689" t="str">
        <f t="shared" si="334"/>
        <v>May</v>
      </c>
      <c r="V2689" t="str">
        <f t="shared" si="335"/>
        <v>2015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330"/>
        <v>42028.118865740747</v>
      </c>
      <c r="L2690" s="13">
        <f t="shared" si="331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336">E2690/D2690</f>
        <v>1.48E-3</v>
      </c>
      <c r="R2690">
        <f t="shared" ref="R2690:R2753" si="337">E2690/N2690</f>
        <v>5.2857142857142856</v>
      </c>
      <c r="S2690" t="str">
        <f t="shared" si="332"/>
        <v>food</v>
      </c>
      <c r="T2690" t="str">
        <f t="shared" si="333"/>
        <v>food trucks</v>
      </c>
      <c r="U2690" t="str">
        <f t="shared" si="334"/>
        <v>January</v>
      </c>
      <c r="V2690" t="str">
        <f t="shared" si="335"/>
        <v>2015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338">(((J2691/60)/60)/24)+DATE(1970,1,1)</f>
        <v>42551.961689814809</v>
      </c>
      <c r="L2691" s="13">
        <f t="shared" ref="L2691:L2754" si="33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336"/>
        <v>2.8571428571428571E-5</v>
      </c>
      <c r="R2691">
        <f t="shared" si="337"/>
        <v>1</v>
      </c>
      <c r="S2691" t="str">
        <f t="shared" ref="S2691:S2754" si="340">LEFT(P2691,FIND("/",P2691)-1)</f>
        <v>food</v>
      </c>
      <c r="T2691" t="str">
        <f t="shared" ref="T2691:T2754" si="341">RIGHT(P2691,LEN(P2691)-FIND("/",P2691))</f>
        <v>food trucks</v>
      </c>
      <c r="U2691" t="str">
        <f t="shared" ref="U2691:U2754" si="342">TEXT(K2691,"mmmm")</f>
        <v>June</v>
      </c>
      <c r="V2691" t="str">
        <f t="shared" ref="V2691:V2754" si="343">TEXT(L2691,"YYYY")</f>
        <v>2016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338"/>
        <v>42113.105046296296</v>
      </c>
      <c r="L2692" s="13">
        <f t="shared" si="33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336"/>
        <v>0.107325</v>
      </c>
      <c r="R2692">
        <f t="shared" si="337"/>
        <v>72.762711864406782</v>
      </c>
      <c r="S2692" t="str">
        <f t="shared" si="340"/>
        <v>food</v>
      </c>
      <c r="T2692" t="str">
        <f t="shared" si="341"/>
        <v>food trucks</v>
      </c>
      <c r="U2692" t="str">
        <f t="shared" si="342"/>
        <v>April</v>
      </c>
      <c r="V2692" t="str">
        <f t="shared" si="343"/>
        <v>2015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338"/>
        <v>42089.724039351851</v>
      </c>
      <c r="L2693" s="13">
        <f t="shared" si="33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336"/>
        <v>5.3846153846153844E-4</v>
      </c>
      <c r="R2693">
        <f t="shared" si="337"/>
        <v>17.5</v>
      </c>
      <c r="S2693" t="str">
        <f t="shared" si="340"/>
        <v>food</v>
      </c>
      <c r="T2693" t="str">
        <f t="shared" si="341"/>
        <v>food trucks</v>
      </c>
      <c r="U2693" t="str">
        <f t="shared" si="342"/>
        <v>March</v>
      </c>
      <c r="V2693" t="str">
        <f t="shared" si="343"/>
        <v>2015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338"/>
        <v>42058.334027777775</v>
      </c>
      <c r="L2694" s="13">
        <f t="shared" si="33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336"/>
        <v>7.1428571428571426E-3</v>
      </c>
      <c r="R2694">
        <f t="shared" si="337"/>
        <v>25</v>
      </c>
      <c r="S2694" t="str">
        <f t="shared" si="340"/>
        <v>food</v>
      </c>
      <c r="T2694" t="str">
        <f t="shared" si="341"/>
        <v>food trucks</v>
      </c>
      <c r="U2694" t="str">
        <f t="shared" si="342"/>
        <v>February</v>
      </c>
      <c r="V2694" t="str">
        <f t="shared" si="343"/>
        <v>2015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338"/>
        <v>41834.138495370367</v>
      </c>
      <c r="L2695" s="13">
        <f t="shared" si="33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336"/>
        <v>8.0000000000000002E-3</v>
      </c>
      <c r="R2695">
        <f t="shared" si="337"/>
        <v>13.333333333333334</v>
      </c>
      <c r="S2695" t="str">
        <f t="shared" si="340"/>
        <v>food</v>
      </c>
      <c r="T2695" t="str">
        <f t="shared" si="341"/>
        <v>food trucks</v>
      </c>
      <c r="U2695" t="str">
        <f t="shared" si="342"/>
        <v>July</v>
      </c>
      <c r="V2695" t="str">
        <f t="shared" si="343"/>
        <v>2014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338"/>
        <v>41878.140497685185</v>
      </c>
      <c r="L2696" s="13">
        <f t="shared" si="33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336"/>
        <v>3.3333333333333335E-5</v>
      </c>
      <c r="R2696">
        <f t="shared" si="337"/>
        <v>1</v>
      </c>
      <c r="S2696" t="str">
        <f t="shared" si="340"/>
        <v>food</v>
      </c>
      <c r="T2696" t="str">
        <f t="shared" si="341"/>
        <v>food trucks</v>
      </c>
      <c r="U2696" t="str">
        <f t="shared" si="342"/>
        <v>August</v>
      </c>
      <c r="V2696" t="str">
        <f t="shared" si="343"/>
        <v>2014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338"/>
        <v>42048.181921296295</v>
      </c>
      <c r="L2697" s="13">
        <f t="shared" si="33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336"/>
        <v>4.7333333333333333E-3</v>
      </c>
      <c r="R2697">
        <f t="shared" si="337"/>
        <v>23.666666666666668</v>
      </c>
      <c r="S2697" t="str">
        <f t="shared" si="340"/>
        <v>food</v>
      </c>
      <c r="T2697" t="str">
        <f t="shared" si="341"/>
        <v>food trucks</v>
      </c>
      <c r="U2697" t="str">
        <f t="shared" si="342"/>
        <v>February</v>
      </c>
      <c r="V2697" t="str">
        <f t="shared" si="343"/>
        <v>2015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338"/>
        <v>41964.844444444447</v>
      </c>
      <c r="L2698" s="13">
        <f t="shared" si="33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336"/>
        <v>5.6500000000000002E-2</v>
      </c>
      <c r="R2698">
        <f t="shared" si="337"/>
        <v>89.21052631578948</v>
      </c>
      <c r="S2698" t="str">
        <f t="shared" si="340"/>
        <v>food</v>
      </c>
      <c r="T2698" t="str">
        <f t="shared" si="341"/>
        <v>food trucks</v>
      </c>
      <c r="U2698" t="str">
        <f t="shared" si="342"/>
        <v>November</v>
      </c>
      <c r="V2698" t="str">
        <f t="shared" si="343"/>
        <v>2014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338"/>
        <v>42187.940081018518</v>
      </c>
      <c r="L2699" s="13">
        <f t="shared" si="33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336"/>
        <v>0.26352173913043481</v>
      </c>
      <c r="R2699">
        <f t="shared" si="337"/>
        <v>116.55769230769231</v>
      </c>
      <c r="S2699" t="str">
        <f t="shared" si="340"/>
        <v>food</v>
      </c>
      <c r="T2699" t="str">
        <f t="shared" si="341"/>
        <v>food trucks</v>
      </c>
      <c r="U2699" t="str">
        <f t="shared" si="342"/>
        <v>July</v>
      </c>
      <c r="V2699" t="str">
        <f t="shared" si="343"/>
        <v>2015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338"/>
        <v>41787.898240740738</v>
      </c>
      <c r="L2700" s="13">
        <f t="shared" si="33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336"/>
        <v>3.2512500000000002E-3</v>
      </c>
      <c r="R2700">
        <f t="shared" si="337"/>
        <v>13.005000000000001</v>
      </c>
      <c r="S2700" t="str">
        <f t="shared" si="340"/>
        <v>food</v>
      </c>
      <c r="T2700" t="str">
        <f t="shared" si="341"/>
        <v>food trucks</v>
      </c>
      <c r="U2700" t="str">
        <f t="shared" si="342"/>
        <v>May</v>
      </c>
      <c r="V2700" t="str">
        <f t="shared" si="343"/>
        <v>2014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338"/>
        <v>41829.896562499998</v>
      </c>
      <c r="L2701" s="13">
        <f t="shared" si="33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336"/>
        <v>0</v>
      </c>
      <c r="R2701" t="e">
        <f t="shared" si="337"/>
        <v>#DIV/0!</v>
      </c>
      <c r="S2701" t="str">
        <f t="shared" si="340"/>
        <v>food</v>
      </c>
      <c r="T2701" t="str">
        <f t="shared" si="341"/>
        <v>food trucks</v>
      </c>
      <c r="U2701" t="str">
        <f t="shared" si="342"/>
        <v>July</v>
      </c>
      <c r="V2701" t="str">
        <f t="shared" si="343"/>
        <v>2014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338"/>
        <v>41870.87467592593</v>
      </c>
      <c r="L2702" s="13">
        <f t="shared" si="33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336"/>
        <v>7.0007000700070005E-3</v>
      </c>
      <c r="R2702">
        <f t="shared" si="337"/>
        <v>17.5</v>
      </c>
      <c r="S2702" t="str">
        <f t="shared" si="340"/>
        <v>food</v>
      </c>
      <c r="T2702" t="str">
        <f t="shared" si="341"/>
        <v>food trucks</v>
      </c>
      <c r="U2702" t="str">
        <f t="shared" si="342"/>
        <v>August</v>
      </c>
      <c r="V2702" t="str">
        <f t="shared" si="343"/>
        <v>2014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338"/>
        <v>42801.774699074071</v>
      </c>
      <c r="L2703" s="13">
        <f t="shared" si="33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336"/>
        <v>0.46176470588235297</v>
      </c>
      <c r="R2703">
        <f t="shared" si="337"/>
        <v>34.130434782608695</v>
      </c>
      <c r="S2703" t="str">
        <f t="shared" si="340"/>
        <v>theater</v>
      </c>
      <c r="T2703" t="str">
        <f t="shared" si="341"/>
        <v>spaces</v>
      </c>
      <c r="U2703" t="str">
        <f t="shared" si="342"/>
        <v>March</v>
      </c>
      <c r="V2703" t="str">
        <f t="shared" si="343"/>
        <v>2017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338"/>
        <v>42800.801817129628</v>
      </c>
      <c r="L2704" s="13">
        <f t="shared" si="33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336"/>
        <v>0.34410000000000002</v>
      </c>
      <c r="R2704">
        <f t="shared" si="337"/>
        <v>132.34615384615384</v>
      </c>
      <c r="S2704" t="str">
        <f t="shared" si="340"/>
        <v>theater</v>
      </c>
      <c r="T2704" t="str">
        <f t="shared" si="341"/>
        <v>spaces</v>
      </c>
      <c r="U2704" t="str">
        <f t="shared" si="342"/>
        <v>March</v>
      </c>
      <c r="V2704" t="str">
        <f t="shared" si="343"/>
        <v>2017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338"/>
        <v>42756.690162037034</v>
      </c>
      <c r="L2705" s="13">
        <f t="shared" si="33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336"/>
        <v>1.0375000000000001</v>
      </c>
      <c r="R2705">
        <f t="shared" si="337"/>
        <v>922.22222222222217</v>
      </c>
      <c r="S2705" t="str">
        <f t="shared" si="340"/>
        <v>theater</v>
      </c>
      <c r="T2705" t="str">
        <f t="shared" si="341"/>
        <v>spaces</v>
      </c>
      <c r="U2705" t="str">
        <f t="shared" si="342"/>
        <v>January</v>
      </c>
      <c r="V2705" t="str">
        <f t="shared" si="343"/>
        <v>2017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338"/>
        <v>42787.862430555557</v>
      </c>
      <c r="L2706" s="13">
        <f t="shared" si="33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336"/>
        <v>6.0263157894736845E-2</v>
      </c>
      <c r="R2706">
        <f t="shared" si="337"/>
        <v>163.57142857142858</v>
      </c>
      <c r="S2706" t="str">
        <f t="shared" si="340"/>
        <v>theater</v>
      </c>
      <c r="T2706" t="str">
        <f t="shared" si="341"/>
        <v>spaces</v>
      </c>
      <c r="U2706" t="str">
        <f t="shared" si="342"/>
        <v>February</v>
      </c>
      <c r="V2706" t="str">
        <f t="shared" si="343"/>
        <v>2017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338"/>
        <v>42773.916180555556</v>
      </c>
      <c r="L2707" s="13">
        <f t="shared" si="33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336"/>
        <v>0.10539393939393939</v>
      </c>
      <c r="R2707">
        <f t="shared" si="337"/>
        <v>217.375</v>
      </c>
      <c r="S2707" t="str">
        <f t="shared" si="340"/>
        <v>theater</v>
      </c>
      <c r="T2707" t="str">
        <f t="shared" si="341"/>
        <v>spaces</v>
      </c>
      <c r="U2707" t="str">
        <f t="shared" si="342"/>
        <v>February</v>
      </c>
      <c r="V2707" t="str">
        <f t="shared" si="343"/>
        <v>2017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338"/>
        <v>41899.294942129629</v>
      </c>
      <c r="L2708" s="13">
        <f t="shared" si="33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336"/>
        <v>1.1229714285714285</v>
      </c>
      <c r="R2708">
        <f t="shared" si="337"/>
        <v>149.44486692015209</v>
      </c>
      <c r="S2708" t="str">
        <f t="shared" si="340"/>
        <v>theater</v>
      </c>
      <c r="T2708" t="str">
        <f t="shared" si="341"/>
        <v>spaces</v>
      </c>
      <c r="U2708" t="str">
        <f t="shared" si="342"/>
        <v>September</v>
      </c>
      <c r="V2708" t="str">
        <f t="shared" si="343"/>
        <v>2014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338"/>
        <v>41391.782905092594</v>
      </c>
      <c r="L2709" s="13">
        <f t="shared" si="33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336"/>
        <v>3.50844625</v>
      </c>
      <c r="R2709">
        <f t="shared" si="337"/>
        <v>71.237487309644663</v>
      </c>
      <c r="S2709" t="str">
        <f t="shared" si="340"/>
        <v>theater</v>
      </c>
      <c r="T2709" t="str">
        <f t="shared" si="341"/>
        <v>spaces</v>
      </c>
      <c r="U2709" t="str">
        <f t="shared" si="342"/>
        <v>April</v>
      </c>
      <c r="V2709" t="str">
        <f t="shared" si="343"/>
        <v>2013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338"/>
        <v>42512.698217592595</v>
      </c>
      <c r="L2710" s="13">
        <f t="shared" si="33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336"/>
        <v>2.3321535</v>
      </c>
      <c r="R2710">
        <f t="shared" si="337"/>
        <v>44.464318398474738</v>
      </c>
      <c r="S2710" t="str">
        <f t="shared" si="340"/>
        <v>theater</v>
      </c>
      <c r="T2710" t="str">
        <f t="shared" si="341"/>
        <v>spaces</v>
      </c>
      <c r="U2710" t="str">
        <f t="shared" si="342"/>
        <v>May</v>
      </c>
      <c r="V2710" t="str">
        <f t="shared" si="343"/>
        <v>2016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338"/>
        <v>42612.149780092594</v>
      </c>
      <c r="L2711" s="13">
        <f t="shared" si="33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336"/>
        <v>1.01606</v>
      </c>
      <c r="R2711">
        <f t="shared" si="337"/>
        <v>164.94480519480518</v>
      </c>
      <c r="S2711" t="str">
        <f t="shared" si="340"/>
        <v>theater</v>
      </c>
      <c r="T2711" t="str">
        <f t="shared" si="341"/>
        <v>spaces</v>
      </c>
      <c r="U2711" t="str">
        <f t="shared" si="342"/>
        <v>August</v>
      </c>
      <c r="V2711" t="str">
        <f t="shared" si="343"/>
        <v>2016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338"/>
        <v>41828.229490740741</v>
      </c>
      <c r="L2712" s="13">
        <f t="shared" si="33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336"/>
        <v>1.5390035000000002</v>
      </c>
      <c r="R2712">
        <f t="shared" si="337"/>
        <v>84.871516544117654</v>
      </c>
      <c r="S2712" t="str">
        <f t="shared" si="340"/>
        <v>theater</v>
      </c>
      <c r="T2712" t="str">
        <f t="shared" si="341"/>
        <v>spaces</v>
      </c>
      <c r="U2712" t="str">
        <f t="shared" si="342"/>
        <v>July</v>
      </c>
      <c r="V2712" t="str">
        <f t="shared" si="343"/>
        <v>2014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338"/>
        <v>41780.745254629634</v>
      </c>
      <c r="L2713" s="13">
        <f t="shared" si="33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336"/>
        <v>1.007161125319693</v>
      </c>
      <c r="R2713">
        <f t="shared" si="337"/>
        <v>53.945205479452056</v>
      </c>
      <c r="S2713" t="str">
        <f t="shared" si="340"/>
        <v>theater</v>
      </c>
      <c r="T2713" t="str">
        <f t="shared" si="341"/>
        <v>spaces</v>
      </c>
      <c r="U2713" t="str">
        <f t="shared" si="342"/>
        <v>May</v>
      </c>
      <c r="V2713" t="str">
        <f t="shared" si="343"/>
        <v>2014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338"/>
        <v>41432.062037037038</v>
      </c>
      <c r="L2714" s="13">
        <f t="shared" si="339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336"/>
        <v>1.3138181818181818</v>
      </c>
      <c r="R2714">
        <f t="shared" si="337"/>
        <v>50.531468531468533</v>
      </c>
      <c r="S2714" t="str">
        <f t="shared" si="340"/>
        <v>theater</v>
      </c>
      <c r="T2714" t="str">
        <f t="shared" si="341"/>
        <v>spaces</v>
      </c>
      <c r="U2714" t="str">
        <f t="shared" si="342"/>
        <v>June</v>
      </c>
      <c r="V2714" t="str">
        <f t="shared" si="343"/>
        <v>2013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338"/>
        <v>42322.653749999998</v>
      </c>
      <c r="L2715" s="13">
        <f t="shared" si="33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336"/>
        <v>1.0224133333333334</v>
      </c>
      <c r="R2715">
        <f t="shared" si="337"/>
        <v>108.00140845070422</v>
      </c>
      <c r="S2715" t="str">
        <f t="shared" si="340"/>
        <v>theater</v>
      </c>
      <c r="T2715" t="str">
        <f t="shared" si="341"/>
        <v>spaces</v>
      </c>
      <c r="U2715" t="str">
        <f t="shared" si="342"/>
        <v>November</v>
      </c>
      <c r="V2715" t="str">
        <f t="shared" si="343"/>
        <v>2015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338"/>
        <v>42629.655046296291</v>
      </c>
      <c r="L2716" s="13">
        <f t="shared" si="33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336"/>
        <v>1.1635599999999999</v>
      </c>
      <c r="R2716">
        <f t="shared" si="337"/>
        <v>95.373770491803285</v>
      </c>
      <c r="S2716" t="str">
        <f t="shared" si="340"/>
        <v>theater</v>
      </c>
      <c r="T2716" t="str">
        <f t="shared" si="341"/>
        <v>spaces</v>
      </c>
      <c r="U2716" t="str">
        <f t="shared" si="342"/>
        <v>September</v>
      </c>
      <c r="V2716" t="str">
        <f t="shared" si="343"/>
        <v>2016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338"/>
        <v>42387.398472222223</v>
      </c>
      <c r="L2717" s="13">
        <f t="shared" si="33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336"/>
        <v>2.6462241666666664</v>
      </c>
      <c r="R2717">
        <f t="shared" si="337"/>
        <v>57.631016333938291</v>
      </c>
      <c r="S2717" t="str">
        <f t="shared" si="340"/>
        <v>theater</v>
      </c>
      <c r="T2717" t="str">
        <f t="shared" si="341"/>
        <v>spaces</v>
      </c>
      <c r="U2717" t="str">
        <f t="shared" si="342"/>
        <v>January</v>
      </c>
      <c r="V2717" t="str">
        <f t="shared" si="343"/>
        <v>2016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338"/>
        <v>42255.333252314813</v>
      </c>
      <c r="L2718" s="13">
        <f t="shared" si="33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336"/>
        <v>1.1998010000000001</v>
      </c>
      <c r="R2718">
        <f t="shared" si="337"/>
        <v>64.160481283422456</v>
      </c>
      <c r="S2718" t="str">
        <f t="shared" si="340"/>
        <v>theater</v>
      </c>
      <c r="T2718" t="str">
        <f t="shared" si="341"/>
        <v>spaces</v>
      </c>
      <c r="U2718" t="str">
        <f t="shared" si="342"/>
        <v>September</v>
      </c>
      <c r="V2718" t="str">
        <f t="shared" si="343"/>
        <v>2015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338"/>
        <v>41934.914918981485</v>
      </c>
      <c r="L2719" s="13">
        <f t="shared" si="33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336"/>
        <v>1.2010400000000001</v>
      </c>
      <c r="R2719">
        <f t="shared" si="337"/>
        <v>92.387692307692305</v>
      </c>
      <c r="S2719" t="str">
        <f t="shared" si="340"/>
        <v>theater</v>
      </c>
      <c r="T2719" t="str">
        <f t="shared" si="341"/>
        <v>spaces</v>
      </c>
      <c r="U2719" t="str">
        <f t="shared" si="342"/>
        <v>October</v>
      </c>
      <c r="V2719" t="str">
        <f t="shared" si="343"/>
        <v>2014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338"/>
        <v>42465.596585648149</v>
      </c>
      <c r="L2720" s="13">
        <f t="shared" si="33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336"/>
        <v>1.0358333333333334</v>
      </c>
      <c r="R2720">
        <f t="shared" si="337"/>
        <v>125.97972972972973</v>
      </c>
      <c r="S2720" t="str">
        <f t="shared" si="340"/>
        <v>theater</v>
      </c>
      <c r="T2720" t="str">
        <f t="shared" si="341"/>
        <v>spaces</v>
      </c>
      <c r="U2720" t="str">
        <f t="shared" si="342"/>
        <v>April</v>
      </c>
      <c r="V2720" t="str">
        <f t="shared" si="343"/>
        <v>2016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338"/>
        <v>42418.031180555554</v>
      </c>
      <c r="L2721" s="13">
        <f t="shared" si="33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336"/>
        <v>1.0883333333333334</v>
      </c>
      <c r="R2721">
        <f t="shared" si="337"/>
        <v>94.637681159420296</v>
      </c>
      <c r="S2721" t="str">
        <f t="shared" si="340"/>
        <v>theater</v>
      </c>
      <c r="T2721" t="str">
        <f t="shared" si="341"/>
        <v>spaces</v>
      </c>
      <c r="U2721" t="str">
        <f t="shared" si="342"/>
        <v>February</v>
      </c>
      <c r="V2721" t="str">
        <f t="shared" si="343"/>
        <v>2016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338"/>
        <v>42655.465891203698</v>
      </c>
      <c r="L2722" s="13">
        <f t="shared" si="33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336"/>
        <v>1.1812400000000001</v>
      </c>
      <c r="R2722">
        <f t="shared" si="337"/>
        <v>170.69942196531792</v>
      </c>
      <c r="S2722" t="str">
        <f t="shared" si="340"/>
        <v>theater</v>
      </c>
      <c r="T2722" t="str">
        <f t="shared" si="341"/>
        <v>spaces</v>
      </c>
      <c r="U2722" t="str">
        <f t="shared" si="342"/>
        <v>October</v>
      </c>
      <c r="V2722" t="str">
        <f t="shared" si="343"/>
        <v>2016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338"/>
        <v>41493.543958333335</v>
      </c>
      <c r="L2723" s="13">
        <f t="shared" si="33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336"/>
        <v>14.62</v>
      </c>
      <c r="R2723">
        <f t="shared" si="337"/>
        <v>40.762081784386616</v>
      </c>
      <c r="S2723" t="str">
        <f t="shared" si="340"/>
        <v>technology</v>
      </c>
      <c r="T2723" t="str">
        <f t="shared" si="341"/>
        <v>hardware</v>
      </c>
      <c r="U2723" t="str">
        <f t="shared" si="342"/>
        <v>August</v>
      </c>
      <c r="V2723" t="str">
        <f t="shared" si="343"/>
        <v>2013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338"/>
        <v>42704.857094907406</v>
      </c>
      <c r="L2724" s="13">
        <f t="shared" si="33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336"/>
        <v>2.5253999999999999</v>
      </c>
      <c r="R2724">
        <f t="shared" si="337"/>
        <v>68.254054054054052</v>
      </c>
      <c r="S2724" t="str">
        <f t="shared" si="340"/>
        <v>technology</v>
      </c>
      <c r="T2724" t="str">
        <f t="shared" si="341"/>
        <v>hardware</v>
      </c>
      <c r="U2724" t="str">
        <f t="shared" si="342"/>
        <v>November</v>
      </c>
      <c r="V2724" t="str">
        <f t="shared" si="343"/>
        <v>2017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338"/>
        <v>41944.83898148148</v>
      </c>
      <c r="L2725" s="13">
        <f t="shared" si="33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336"/>
        <v>1.4005000000000001</v>
      </c>
      <c r="R2725">
        <f t="shared" si="337"/>
        <v>95.48863636363636</v>
      </c>
      <c r="S2725" t="str">
        <f t="shared" si="340"/>
        <v>technology</v>
      </c>
      <c r="T2725" t="str">
        <f t="shared" si="341"/>
        <v>hardware</v>
      </c>
      <c r="U2725" t="str">
        <f t="shared" si="342"/>
        <v>November</v>
      </c>
      <c r="V2725" t="str">
        <f t="shared" si="343"/>
        <v>2014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338"/>
        <v>42199.32707175926</v>
      </c>
      <c r="L2726" s="13">
        <f t="shared" si="33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336"/>
        <v>2.9687520259319289</v>
      </c>
      <c r="R2726">
        <f t="shared" si="337"/>
        <v>7.1902649656526005</v>
      </c>
      <c r="S2726" t="str">
        <f t="shared" si="340"/>
        <v>technology</v>
      </c>
      <c r="T2726" t="str">
        <f t="shared" si="341"/>
        <v>hardware</v>
      </c>
      <c r="U2726" t="str">
        <f t="shared" si="342"/>
        <v>July</v>
      </c>
      <c r="V2726" t="str">
        <f t="shared" si="343"/>
        <v>2015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338"/>
        <v>42745.744618055556</v>
      </c>
      <c r="L2727" s="13">
        <f t="shared" si="33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336"/>
        <v>1.445425</v>
      </c>
      <c r="R2727">
        <f t="shared" si="337"/>
        <v>511.65486725663715</v>
      </c>
      <c r="S2727" t="str">
        <f t="shared" si="340"/>
        <v>technology</v>
      </c>
      <c r="T2727" t="str">
        <f t="shared" si="341"/>
        <v>hardware</v>
      </c>
      <c r="U2727" t="str">
        <f t="shared" si="342"/>
        <v>January</v>
      </c>
      <c r="V2727" t="str">
        <f t="shared" si="343"/>
        <v>2017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338"/>
        <v>42452.579988425925</v>
      </c>
      <c r="L2728" s="13">
        <f t="shared" si="33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336"/>
        <v>1.05745</v>
      </c>
      <c r="R2728">
        <f t="shared" si="337"/>
        <v>261.74504950495049</v>
      </c>
      <c r="S2728" t="str">
        <f t="shared" si="340"/>
        <v>technology</v>
      </c>
      <c r="T2728" t="str">
        <f t="shared" si="341"/>
        <v>hardware</v>
      </c>
      <c r="U2728" t="str">
        <f t="shared" si="342"/>
        <v>March</v>
      </c>
      <c r="V2728" t="str">
        <f t="shared" si="343"/>
        <v>2016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338"/>
        <v>42198.676655092597</v>
      </c>
      <c r="L2729" s="13">
        <f t="shared" si="33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336"/>
        <v>4.9321000000000002</v>
      </c>
      <c r="R2729">
        <f t="shared" si="337"/>
        <v>69.760961810466767</v>
      </c>
      <c r="S2729" t="str">
        <f t="shared" si="340"/>
        <v>technology</v>
      </c>
      <c r="T2729" t="str">
        <f t="shared" si="341"/>
        <v>hardware</v>
      </c>
      <c r="U2729" t="str">
        <f t="shared" si="342"/>
        <v>July</v>
      </c>
      <c r="V2729" t="str">
        <f t="shared" si="343"/>
        <v>2015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338"/>
        <v>42333.59993055556</v>
      </c>
      <c r="L2730" s="13">
        <f t="shared" si="33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336"/>
        <v>2.0182666666666669</v>
      </c>
      <c r="R2730">
        <f t="shared" si="337"/>
        <v>77.229591836734699</v>
      </c>
      <c r="S2730" t="str">
        <f t="shared" si="340"/>
        <v>technology</v>
      </c>
      <c r="T2730" t="str">
        <f t="shared" si="341"/>
        <v>hardware</v>
      </c>
      <c r="U2730" t="str">
        <f t="shared" si="342"/>
        <v>November</v>
      </c>
      <c r="V2730" t="str">
        <f t="shared" si="343"/>
        <v>2015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338"/>
        <v>42095.240706018521</v>
      </c>
      <c r="L2731" s="13">
        <f t="shared" si="33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336"/>
        <v>1.0444</v>
      </c>
      <c r="R2731">
        <f t="shared" si="337"/>
        <v>340.56521739130437</v>
      </c>
      <c r="S2731" t="str">
        <f t="shared" si="340"/>
        <v>technology</v>
      </c>
      <c r="T2731" t="str">
        <f t="shared" si="341"/>
        <v>hardware</v>
      </c>
      <c r="U2731" t="str">
        <f t="shared" si="342"/>
        <v>April</v>
      </c>
      <c r="V2731" t="str">
        <f t="shared" si="343"/>
        <v>2015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338"/>
        <v>41351.541377314818</v>
      </c>
      <c r="L2732" s="13">
        <f t="shared" si="33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336"/>
        <v>1.7029262962962963</v>
      </c>
      <c r="R2732">
        <f t="shared" si="337"/>
        <v>67.417903225806455</v>
      </c>
      <c r="S2732" t="str">
        <f t="shared" si="340"/>
        <v>technology</v>
      </c>
      <c r="T2732" t="str">
        <f t="shared" si="341"/>
        <v>hardware</v>
      </c>
      <c r="U2732" t="str">
        <f t="shared" si="342"/>
        <v>March</v>
      </c>
      <c r="V2732" t="str">
        <f t="shared" si="343"/>
        <v>2013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338"/>
        <v>41872.525717592594</v>
      </c>
      <c r="L2733" s="13">
        <f t="shared" si="33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336"/>
        <v>1.0430333333333333</v>
      </c>
      <c r="R2733">
        <f t="shared" si="337"/>
        <v>845.70270270270271</v>
      </c>
      <c r="S2733" t="str">
        <f t="shared" si="340"/>
        <v>technology</v>
      </c>
      <c r="T2733" t="str">
        <f t="shared" si="341"/>
        <v>hardware</v>
      </c>
      <c r="U2733" t="str">
        <f t="shared" si="342"/>
        <v>August</v>
      </c>
      <c r="V2733" t="str">
        <f t="shared" si="343"/>
        <v>2014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338"/>
        <v>41389.808194444442</v>
      </c>
      <c r="L2734" s="13">
        <f t="shared" si="339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336"/>
        <v>1.1825000000000001</v>
      </c>
      <c r="R2734">
        <f t="shared" si="337"/>
        <v>97.191780821917803</v>
      </c>
      <c r="S2734" t="str">
        <f t="shared" si="340"/>
        <v>technology</v>
      </c>
      <c r="T2734" t="str">
        <f t="shared" si="341"/>
        <v>hardware</v>
      </c>
      <c r="U2734" t="str">
        <f t="shared" si="342"/>
        <v>April</v>
      </c>
      <c r="V2734" t="str">
        <f t="shared" si="343"/>
        <v>2013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338"/>
        <v>42044.272847222222</v>
      </c>
      <c r="L2735" s="13">
        <f t="shared" si="33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336"/>
        <v>1.07538</v>
      </c>
      <c r="R2735">
        <f t="shared" si="337"/>
        <v>451.84033613445376</v>
      </c>
      <c r="S2735" t="str">
        <f t="shared" si="340"/>
        <v>technology</v>
      </c>
      <c r="T2735" t="str">
        <f t="shared" si="341"/>
        <v>hardware</v>
      </c>
      <c r="U2735" t="str">
        <f t="shared" si="342"/>
        <v>February</v>
      </c>
      <c r="V2735" t="str">
        <f t="shared" si="343"/>
        <v>2015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338"/>
        <v>42626.668888888889</v>
      </c>
      <c r="L2736" s="13">
        <f t="shared" si="33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336"/>
        <v>22603</v>
      </c>
      <c r="R2736">
        <f t="shared" si="337"/>
        <v>138.66871165644173</v>
      </c>
      <c r="S2736" t="str">
        <f t="shared" si="340"/>
        <v>technology</v>
      </c>
      <c r="T2736" t="str">
        <f t="shared" si="341"/>
        <v>hardware</v>
      </c>
      <c r="U2736" t="str">
        <f t="shared" si="342"/>
        <v>September</v>
      </c>
      <c r="V2736" t="str">
        <f t="shared" si="343"/>
        <v>2016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338"/>
        <v>41316.120949074073</v>
      </c>
      <c r="L2737" s="13">
        <f t="shared" si="33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336"/>
        <v>9.7813466666666677</v>
      </c>
      <c r="R2737">
        <f t="shared" si="337"/>
        <v>21.640147492625371</v>
      </c>
      <c r="S2737" t="str">
        <f t="shared" si="340"/>
        <v>technology</v>
      </c>
      <c r="T2737" t="str">
        <f t="shared" si="341"/>
        <v>hardware</v>
      </c>
      <c r="U2737" t="str">
        <f t="shared" si="342"/>
        <v>February</v>
      </c>
      <c r="V2737" t="str">
        <f t="shared" si="343"/>
        <v>2013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338"/>
        <v>41722.666354166664</v>
      </c>
      <c r="L2738" s="13">
        <f t="shared" si="33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336"/>
        <v>1.2290000000000001</v>
      </c>
      <c r="R2738">
        <f t="shared" si="337"/>
        <v>169.51724137931035</v>
      </c>
      <c r="S2738" t="str">
        <f t="shared" si="340"/>
        <v>technology</v>
      </c>
      <c r="T2738" t="str">
        <f t="shared" si="341"/>
        <v>hardware</v>
      </c>
      <c r="U2738" t="str">
        <f t="shared" si="342"/>
        <v>March</v>
      </c>
      <c r="V2738" t="str">
        <f t="shared" si="343"/>
        <v>2014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338"/>
        <v>41611.917673611111</v>
      </c>
      <c r="L2739" s="13">
        <f t="shared" si="33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336"/>
        <v>2.4606080000000001</v>
      </c>
      <c r="R2739">
        <f t="shared" si="337"/>
        <v>161.88210526315791</v>
      </c>
      <c r="S2739" t="str">
        <f t="shared" si="340"/>
        <v>technology</v>
      </c>
      <c r="T2739" t="str">
        <f t="shared" si="341"/>
        <v>hardware</v>
      </c>
      <c r="U2739" t="str">
        <f t="shared" si="342"/>
        <v>December</v>
      </c>
      <c r="V2739" t="str">
        <f t="shared" si="343"/>
        <v>2014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338"/>
        <v>42620.143564814818</v>
      </c>
      <c r="L2740" s="13">
        <f t="shared" si="33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336"/>
        <v>1.4794</v>
      </c>
      <c r="R2740">
        <f t="shared" si="337"/>
        <v>493.13333333333333</v>
      </c>
      <c r="S2740" t="str">
        <f t="shared" si="340"/>
        <v>technology</v>
      </c>
      <c r="T2740" t="str">
        <f t="shared" si="341"/>
        <v>hardware</v>
      </c>
      <c r="U2740" t="str">
        <f t="shared" si="342"/>
        <v>September</v>
      </c>
      <c r="V2740" t="str">
        <f t="shared" si="343"/>
        <v>2016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338"/>
        <v>41719.887928240743</v>
      </c>
      <c r="L2741" s="13">
        <f t="shared" si="33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336"/>
        <v>3.8409090909090908</v>
      </c>
      <c r="R2741">
        <f t="shared" si="337"/>
        <v>22.120418848167539</v>
      </c>
      <c r="S2741" t="str">
        <f t="shared" si="340"/>
        <v>technology</v>
      </c>
      <c r="T2741" t="str">
        <f t="shared" si="341"/>
        <v>hardware</v>
      </c>
      <c r="U2741" t="str">
        <f t="shared" si="342"/>
        <v>March</v>
      </c>
      <c r="V2741" t="str">
        <f t="shared" si="343"/>
        <v>2014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338"/>
        <v>42045.031851851847</v>
      </c>
      <c r="L2742" s="13">
        <f t="shared" si="33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336"/>
        <v>1.0333333333333334</v>
      </c>
      <c r="R2742">
        <f t="shared" si="337"/>
        <v>18.235294117647058</v>
      </c>
      <c r="S2742" t="str">
        <f t="shared" si="340"/>
        <v>technology</v>
      </c>
      <c r="T2742" t="str">
        <f t="shared" si="341"/>
        <v>hardware</v>
      </c>
      <c r="U2742" t="str">
        <f t="shared" si="342"/>
        <v>February</v>
      </c>
      <c r="V2742" t="str">
        <f t="shared" si="343"/>
        <v>2015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338"/>
        <v>41911.657430555555</v>
      </c>
      <c r="L2743" s="13">
        <f t="shared" si="33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336"/>
        <v>4.3750000000000004E-3</v>
      </c>
      <c r="R2743">
        <f t="shared" si="337"/>
        <v>8.75</v>
      </c>
      <c r="S2743" t="str">
        <f t="shared" si="340"/>
        <v>publishing</v>
      </c>
      <c r="T2743" t="str">
        <f t="shared" si="341"/>
        <v>children's books</v>
      </c>
      <c r="U2743" t="str">
        <f t="shared" si="342"/>
        <v>September</v>
      </c>
      <c r="V2743" t="str">
        <f t="shared" si="343"/>
        <v>2014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338"/>
        <v>41030.719756944447</v>
      </c>
      <c r="L2744" s="13">
        <f t="shared" si="33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336"/>
        <v>0.29239999999999999</v>
      </c>
      <c r="R2744">
        <f t="shared" si="337"/>
        <v>40.611111111111114</v>
      </c>
      <c r="S2744" t="str">
        <f t="shared" si="340"/>
        <v>publishing</v>
      </c>
      <c r="T2744" t="str">
        <f t="shared" si="341"/>
        <v>children's books</v>
      </c>
      <c r="U2744" t="str">
        <f t="shared" si="342"/>
        <v>May</v>
      </c>
      <c r="V2744" t="str">
        <f t="shared" si="343"/>
        <v>2012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338"/>
        <v>42632.328784722224</v>
      </c>
      <c r="L2745" s="13">
        <f t="shared" si="33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336"/>
        <v>0</v>
      </c>
      <c r="R2745" t="e">
        <f t="shared" si="337"/>
        <v>#DIV/0!</v>
      </c>
      <c r="S2745" t="str">
        <f t="shared" si="340"/>
        <v>publishing</v>
      </c>
      <c r="T2745" t="str">
        <f t="shared" si="341"/>
        <v>children's books</v>
      </c>
      <c r="U2745" t="str">
        <f t="shared" si="342"/>
        <v>September</v>
      </c>
      <c r="V2745" t="str">
        <f t="shared" si="343"/>
        <v>2016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338"/>
        <v>40938.062476851854</v>
      </c>
      <c r="L2746" s="13">
        <f t="shared" si="33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336"/>
        <v>5.2187499999999998E-2</v>
      </c>
      <c r="R2746">
        <f t="shared" si="337"/>
        <v>37.954545454545453</v>
      </c>
      <c r="S2746" t="str">
        <f t="shared" si="340"/>
        <v>publishing</v>
      </c>
      <c r="T2746" t="str">
        <f t="shared" si="341"/>
        <v>children's books</v>
      </c>
      <c r="U2746" t="str">
        <f t="shared" si="342"/>
        <v>January</v>
      </c>
      <c r="V2746" t="str">
        <f t="shared" si="343"/>
        <v>2012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338"/>
        <v>41044.988055555557</v>
      </c>
      <c r="L2747" s="13">
        <f t="shared" si="33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336"/>
        <v>0.21887499999999999</v>
      </c>
      <c r="R2747">
        <f t="shared" si="337"/>
        <v>35.734693877551024</v>
      </c>
      <c r="S2747" t="str">
        <f t="shared" si="340"/>
        <v>publishing</v>
      </c>
      <c r="T2747" t="str">
        <f t="shared" si="341"/>
        <v>children's books</v>
      </c>
      <c r="U2747" t="str">
        <f t="shared" si="342"/>
        <v>May</v>
      </c>
      <c r="V2747" t="str">
        <f t="shared" si="343"/>
        <v>2012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338"/>
        <v>41850.781377314815</v>
      </c>
      <c r="L2748" s="13">
        <f t="shared" si="33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336"/>
        <v>0.26700000000000002</v>
      </c>
      <c r="R2748">
        <f t="shared" si="337"/>
        <v>42.157894736842103</v>
      </c>
      <c r="S2748" t="str">
        <f t="shared" si="340"/>
        <v>publishing</v>
      </c>
      <c r="T2748" t="str">
        <f t="shared" si="341"/>
        <v>children's books</v>
      </c>
      <c r="U2748" t="str">
        <f t="shared" si="342"/>
        <v>July</v>
      </c>
      <c r="V2748" t="str">
        <f t="shared" si="343"/>
        <v>2014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338"/>
        <v>41044.64811342593</v>
      </c>
      <c r="L2749" s="13">
        <f t="shared" si="33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336"/>
        <v>0.28000000000000003</v>
      </c>
      <c r="R2749">
        <f t="shared" si="337"/>
        <v>35</v>
      </c>
      <c r="S2749" t="str">
        <f t="shared" si="340"/>
        <v>publishing</v>
      </c>
      <c r="T2749" t="str">
        <f t="shared" si="341"/>
        <v>children's books</v>
      </c>
      <c r="U2749" t="str">
        <f t="shared" si="342"/>
        <v>May</v>
      </c>
      <c r="V2749" t="str">
        <f t="shared" si="343"/>
        <v>2012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338"/>
        <v>42585.7106712963</v>
      </c>
      <c r="L2750" s="13">
        <f t="shared" si="33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336"/>
        <v>1.06E-2</v>
      </c>
      <c r="R2750">
        <f t="shared" si="337"/>
        <v>13.25</v>
      </c>
      <c r="S2750" t="str">
        <f t="shared" si="340"/>
        <v>publishing</v>
      </c>
      <c r="T2750" t="str">
        <f t="shared" si="341"/>
        <v>children's books</v>
      </c>
      <c r="U2750" t="str">
        <f t="shared" si="342"/>
        <v>August</v>
      </c>
      <c r="V2750" t="str">
        <f t="shared" si="343"/>
        <v>2016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338"/>
        <v>42068.799039351856</v>
      </c>
      <c r="L2751" s="13">
        <f t="shared" si="33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336"/>
        <v>1.0999999999999999E-2</v>
      </c>
      <c r="R2751">
        <f t="shared" si="337"/>
        <v>55</v>
      </c>
      <c r="S2751" t="str">
        <f t="shared" si="340"/>
        <v>publishing</v>
      </c>
      <c r="T2751" t="str">
        <f t="shared" si="341"/>
        <v>children's books</v>
      </c>
      <c r="U2751" t="str">
        <f t="shared" si="342"/>
        <v>March</v>
      </c>
      <c r="V2751" t="str">
        <f t="shared" si="343"/>
        <v>2015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338"/>
        <v>41078.899826388886</v>
      </c>
      <c r="L2752" s="13">
        <f t="shared" si="33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336"/>
        <v>0</v>
      </c>
      <c r="R2752" t="e">
        <f t="shared" si="337"/>
        <v>#DIV/0!</v>
      </c>
      <c r="S2752" t="str">
        <f t="shared" si="340"/>
        <v>publishing</v>
      </c>
      <c r="T2752" t="str">
        <f t="shared" si="341"/>
        <v>children's books</v>
      </c>
      <c r="U2752" t="str">
        <f t="shared" si="342"/>
        <v>June</v>
      </c>
      <c r="V2752" t="str">
        <f t="shared" si="343"/>
        <v>2012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338"/>
        <v>41747.887060185189</v>
      </c>
      <c r="L2753" s="13">
        <f t="shared" si="33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336"/>
        <v>0</v>
      </c>
      <c r="R2753" t="e">
        <f t="shared" si="337"/>
        <v>#DIV/0!</v>
      </c>
      <c r="S2753" t="str">
        <f t="shared" si="340"/>
        <v>publishing</v>
      </c>
      <c r="T2753" t="str">
        <f t="shared" si="341"/>
        <v>children's books</v>
      </c>
      <c r="U2753" t="str">
        <f t="shared" si="342"/>
        <v>April</v>
      </c>
      <c r="V2753" t="str">
        <f t="shared" si="343"/>
        <v>2014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338"/>
        <v>40855.765092592592</v>
      </c>
      <c r="L2754" s="13">
        <f t="shared" si="33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344">E2754/D2754</f>
        <v>0.11458333333333333</v>
      </c>
      <c r="R2754">
        <f t="shared" ref="R2754:R2817" si="345">E2754/N2754</f>
        <v>39.285714285714285</v>
      </c>
      <c r="S2754" t="str">
        <f t="shared" si="340"/>
        <v>publishing</v>
      </c>
      <c r="T2754" t="str">
        <f t="shared" si="341"/>
        <v>children's books</v>
      </c>
      <c r="U2754" t="str">
        <f t="shared" si="342"/>
        <v>November</v>
      </c>
      <c r="V2754" t="str">
        <f t="shared" si="343"/>
        <v>2011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346">(((J2755/60)/60)/24)+DATE(1970,1,1)</f>
        <v>41117.900729166664</v>
      </c>
      <c r="L2755" s="13">
        <f t="shared" ref="L2755:L2818" si="347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344"/>
        <v>0.19</v>
      </c>
      <c r="R2755">
        <f t="shared" si="345"/>
        <v>47.5</v>
      </c>
      <c r="S2755" t="str">
        <f t="shared" ref="S2755:S2818" si="348">LEFT(P2755,FIND("/",P2755)-1)</f>
        <v>publishing</v>
      </c>
      <c r="T2755" t="str">
        <f t="shared" ref="T2755:T2818" si="349">RIGHT(P2755,LEN(P2755)-FIND("/",P2755))</f>
        <v>children's books</v>
      </c>
      <c r="U2755" t="str">
        <f t="shared" ref="U2755:U2818" si="350">TEXT(K2755,"mmmm")</f>
        <v>July</v>
      </c>
      <c r="V2755" t="str">
        <f t="shared" ref="V2755:V2818" si="351">TEXT(L2755,"YYYY")</f>
        <v>2012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346"/>
        <v>41863.636006944449</v>
      </c>
      <c r="L2756" s="13">
        <f t="shared" si="347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344"/>
        <v>0</v>
      </c>
      <c r="R2756" t="e">
        <f t="shared" si="345"/>
        <v>#DIV/0!</v>
      </c>
      <c r="S2756" t="str">
        <f t="shared" si="348"/>
        <v>publishing</v>
      </c>
      <c r="T2756" t="str">
        <f t="shared" si="349"/>
        <v>children's books</v>
      </c>
      <c r="U2756" t="str">
        <f t="shared" si="350"/>
        <v>August</v>
      </c>
      <c r="V2756" t="str">
        <f t="shared" si="351"/>
        <v>2014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346"/>
        <v>42072.790821759263</v>
      </c>
      <c r="L2757" s="13">
        <f t="shared" si="347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344"/>
        <v>0.52</v>
      </c>
      <c r="R2757">
        <f t="shared" si="345"/>
        <v>17.333333333333332</v>
      </c>
      <c r="S2757" t="str">
        <f t="shared" si="348"/>
        <v>publishing</v>
      </c>
      <c r="T2757" t="str">
        <f t="shared" si="349"/>
        <v>children's books</v>
      </c>
      <c r="U2757" t="str">
        <f t="shared" si="350"/>
        <v>March</v>
      </c>
      <c r="V2757" t="str">
        <f t="shared" si="351"/>
        <v>2015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346"/>
        <v>41620.90047453704</v>
      </c>
      <c r="L2758" s="13">
        <f t="shared" si="347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344"/>
        <v>0.1048</v>
      </c>
      <c r="R2758">
        <f t="shared" si="345"/>
        <v>31.757575757575758</v>
      </c>
      <c r="S2758" t="str">
        <f t="shared" si="348"/>
        <v>publishing</v>
      </c>
      <c r="T2758" t="str">
        <f t="shared" si="349"/>
        <v>children's books</v>
      </c>
      <c r="U2758" t="str">
        <f t="shared" si="350"/>
        <v>December</v>
      </c>
      <c r="V2758" t="str">
        <f t="shared" si="351"/>
        <v>2014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346"/>
        <v>42573.65662037037</v>
      </c>
      <c r="L2759" s="13">
        <f t="shared" si="347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344"/>
        <v>6.6666666666666671E-3</v>
      </c>
      <c r="R2759">
        <f t="shared" si="345"/>
        <v>5</v>
      </c>
      <c r="S2759" t="str">
        <f t="shared" si="348"/>
        <v>publishing</v>
      </c>
      <c r="T2759" t="str">
        <f t="shared" si="349"/>
        <v>children's books</v>
      </c>
      <c r="U2759" t="str">
        <f t="shared" si="350"/>
        <v>July</v>
      </c>
      <c r="V2759" t="str">
        <f t="shared" si="351"/>
        <v>2016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346"/>
        <v>42639.441932870366</v>
      </c>
      <c r="L2760" s="13">
        <f t="shared" si="347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344"/>
        <v>0.11700000000000001</v>
      </c>
      <c r="R2760">
        <f t="shared" si="345"/>
        <v>39</v>
      </c>
      <c r="S2760" t="str">
        <f t="shared" si="348"/>
        <v>publishing</v>
      </c>
      <c r="T2760" t="str">
        <f t="shared" si="349"/>
        <v>children's books</v>
      </c>
      <c r="U2760" t="str">
        <f t="shared" si="350"/>
        <v>September</v>
      </c>
      <c r="V2760" t="str">
        <f t="shared" si="351"/>
        <v>2016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346"/>
        <v>42524.36650462963</v>
      </c>
      <c r="L2761" s="13">
        <f t="shared" si="347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344"/>
        <v>0.105</v>
      </c>
      <c r="R2761">
        <f t="shared" si="345"/>
        <v>52.5</v>
      </c>
      <c r="S2761" t="str">
        <f t="shared" si="348"/>
        <v>publishing</v>
      </c>
      <c r="T2761" t="str">
        <f t="shared" si="349"/>
        <v>children's books</v>
      </c>
      <c r="U2761" t="str">
        <f t="shared" si="350"/>
        <v>June</v>
      </c>
      <c r="V2761" t="str">
        <f t="shared" si="351"/>
        <v>2016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346"/>
        <v>41415.461319444446</v>
      </c>
      <c r="L2762" s="13">
        <f t="shared" si="347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344"/>
        <v>0</v>
      </c>
      <c r="R2762" t="e">
        <f t="shared" si="345"/>
        <v>#DIV/0!</v>
      </c>
      <c r="S2762" t="str">
        <f t="shared" si="348"/>
        <v>publishing</v>
      </c>
      <c r="T2762" t="str">
        <f t="shared" si="349"/>
        <v>children's books</v>
      </c>
      <c r="U2762" t="str">
        <f t="shared" si="350"/>
        <v>May</v>
      </c>
      <c r="V2762" t="str">
        <f t="shared" si="351"/>
        <v>2013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346"/>
        <v>41247.063576388886</v>
      </c>
      <c r="L2763" s="13">
        <f t="shared" si="347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344"/>
        <v>7.1999999999999998E-3</v>
      </c>
      <c r="R2763">
        <f t="shared" si="345"/>
        <v>9</v>
      </c>
      <c r="S2763" t="str">
        <f t="shared" si="348"/>
        <v>publishing</v>
      </c>
      <c r="T2763" t="str">
        <f t="shared" si="349"/>
        <v>children's books</v>
      </c>
      <c r="U2763" t="str">
        <f t="shared" si="350"/>
        <v>December</v>
      </c>
      <c r="V2763" t="str">
        <f t="shared" si="351"/>
        <v>2013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346"/>
        <v>40927.036979166667</v>
      </c>
      <c r="L2764" s="13">
        <f t="shared" si="347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344"/>
        <v>7.6923076923076927E-3</v>
      </c>
      <c r="R2764">
        <f t="shared" si="345"/>
        <v>25</v>
      </c>
      <c r="S2764" t="str">
        <f t="shared" si="348"/>
        <v>publishing</v>
      </c>
      <c r="T2764" t="str">
        <f t="shared" si="349"/>
        <v>children's books</v>
      </c>
      <c r="U2764" t="str">
        <f t="shared" si="350"/>
        <v>January</v>
      </c>
      <c r="V2764" t="str">
        <f t="shared" si="351"/>
        <v>2012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346"/>
        <v>41373.579675925925</v>
      </c>
      <c r="L2765" s="13">
        <f t="shared" si="347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344"/>
        <v>2.2842639593908631E-3</v>
      </c>
      <c r="R2765">
        <f t="shared" si="345"/>
        <v>30</v>
      </c>
      <c r="S2765" t="str">
        <f t="shared" si="348"/>
        <v>publishing</v>
      </c>
      <c r="T2765" t="str">
        <f t="shared" si="349"/>
        <v>children's books</v>
      </c>
      <c r="U2765" t="str">
        <f t="shared" si="350"/>
        <v>April</v>
      </c>
      <c r="V2765" t="str">
        <f t="shared" si="351"/>
        <v>2013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346"/>
        <v>41030.292025462964</v>
      </c>
      <c r="L2766" s="13">
        <f t="shared" si="347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344"/>
        <v>1.125E-2</v>
      </c>
      <c r="R2766">
        <f t="shared" si="345"/>
        <v>11.25</v>
      </c>
      <c r="S2766" t="str">
        <f t="shared" si="348"/>
        <v>publishing</v>
      </c>
      <c r="T2766" t="str">
        <f t="shared" si="349"/>
        <v>children's books</v>
      </c>
      <c r="U2766" t="str">
        <f t="shared" si="350"/>
        <v>May</v>
      </c>
      <c r="V2766" t="str">
        <f t="shared" si="351"/>
        <v>2012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346"/>
        <v>41194.579027777778</v>
      </c>
      <c r="L2767" s="13">
        <f t="shared" si="347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344"/>
        <v>0</v>
      </c>
      <c r="R2767" t="e">
        <f t="shared" si="345"/>
        <v>#DIV/0!</v>
      </c>
      <c r="S2767" t="str">
        <f t="shared" si="348"/>
        <v>publishing</v>
      </c>
      <c r="T2767" t="str">
        <f t="shared" si="349"/>
        <v>children's books</v>
      </c>
      <c r="U2767" t="str">
        <f t="shared" si="350"/>
        <v>October</v>
      </c>
      <c r="V2767" t="str">
        <f t="shared" si="351"/>
        <v>2012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346"/>
        <v>40736.668032407404</v>
      </c>
      <c r="L2768" s="13">
        <f t="shared" si="347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344"/>
        <v>0.02</v>
      </c>
      <c r="R2768">
        <f t="shared" si="345"/>
        <v>25</v>
      </c>
      <c r="S2768" t="str">
        <f t="shared" si="348"/>
        <v>publishing</v>
      </c>
      <c r="T2768" t="str">
        <f t="shared" si="349"/>
        <v>children's books</v>
      </c>
      <c r="U2768" t="str">
        <f t="shared" si="350"/>
        <v>July</v>
      </c>
      <c r="V2768" t="str">
        <f t="shared" si="351"/>
        <v>2011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346"/>
        <v>42172.958912037036</v>
      </c>
      <c r="L2769" s="13">
        <f t="shared" si="347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344"/>
        <v>8.5000000000000006E-3</v>
      </c>
      <c r="R2769">
        <f t="shared" si="345"/>
        <v>11.333333333333334</v>
      </c>
      <c r="S2769" t="str">
        <f t="shared" si="348"/>
        <v>publishing</v>
      </c>
      <c r="T2769" t="str">
        <f t="shared" si="349"/>
        <v>children's books</v>
      </c>
      <c r="U2769" t="str">
        <f t="shared" si="350"/>
        <v>June</v>
      </c>
      <c r="V2769" t="str">
        <f t="shared" si="351"/>
        <v>2015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346"/>
        <v>40967.614849537036</v>
      </c>
      <c r="L2770" s="13">
        <f t="shared" si="347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344"/>
        <v>0.14314285714285716</v>
      </c>
      <c r="R2770">
        <f t="shared" si="345"/>
        <v>29.470588235294116</v>
      </c>
      <c r="S2770" t="str">
        <f t="shared" si="348"/>
        <v>publishing</v>
      </c>
      <c r="T2770" t="str">
        <f t="shared" si="349"/>
        <v>children's books</v>
      </c>
      <c r="U2770" t="str">
        <f t="shared" si="350"/>
        <v>February</v>
      </c>
      <c r="V2770" t="str">
        <f t="shared" si="351"/>
        <v>2012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346"/>
        <v>41745.826273148145</v>
      </c>
      <c r="L2771" s="13">
        <f t="shared" si="347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344"/>
        <v>2.5000000000000001E-3</v>
      </c>
      <c r="R2771">
        <f t="shared" si="345"/>
        <v>1</v>
      </c>
      <c r="S2771" t="str">
        <f t="shared" si="348"/>
        <v>publishing</v>
      </c>
      <c r="T2771" t="str">
        <f t="shared" si="349"/>
        <v>children's books</v>
      </c>
      <c r="U2771" t="str">
        <f t="shared" si="350"/>
        <v>April</v>
      </c>
      <c r="V2771" t="str">
        <f t="shared" si="351"/>
        <v>2014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346"/>
        <v>41686.705208333333</v>
      </c>
      <c r="L2772" s="13">
        <f t="shared" si="347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344"/>
        <v>0.1041125</v>
      </c>
      <c r="R2772">
        <f t="shared" si="345"/>
        <v>63.098484848484851</v>
      </c>
      <c r="S2772" t="str">
        <f t="shared" si="348"/>
        <v>publishing</v>
      </c>
      <c r="T2772" t="str">
        <f t="shared" si="349"/>
        <v>children's books</v>
      </c>
      <c r="U2772" t="str">
        <f t="shared" si="350"/>
        <v>February</v>
      </c>
      <c r="V2772" t="str">
        <f t="shared" si="351"/>
        <v>2014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346"/>
        <v>41257.531712962962</v>
      </c>
      <c r="L2773" s="13">
        <f t="shared" si="347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344"/>
        <v>0</v>
      </c>
      <c r="R2773" t="e">
        <f t="shared" si="345"/>
        <v>#DIV/0!</v>
      </c>
      <c r="S2773" t="str">
        <f t="shared" si="348"/>
        <v>publishing</v>
      </c>
      <c r="T2773" t="str">
        <f t="shared" si="349"/>
        <v>children's books</v>
      </c>
      <c r="U2773" t="str">
        <f t="shared" si="350"/>
        <v>December</v>
      </c>
      <c r="V2773" t="str">
        <f t="shared" si="351"/>
        <v>2013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346"/>
        <v>41537.869143518517</v>
      </c>
      <c r="L2774" s="13">
        <f t="shared" si="347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344"/>
        <v>0</v>
      </c>
      <c r="R2774" t="e">
        <f t="shared" si="345"/>
        <v>#DIV/0!</v>
      </c>
      <c r="S2774" t="str">
        <f t="shared" si="348"/>
        <v>publishing</v>
      </c>
      <c r="T2774" t="str">
        <f t="shared" si="349"/>
        <v>children's books</v>
      </c>
      <c r="U2774" t="str">
        <f t="shared" si="350"/>
        <v>September</v>
      </c>
      <c r="V2774" t="str">
        <f t="shared" si="351"/>
        <v>2013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346"/>
        <v>42474.86482638889</v>
      </c>
      <c r="L2775" s="13">
        <f t="shared" si="347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344"/>
        <v>1.8867924528301887E-3</v>
      </c>
      <c r="R2775">
        <f t="shared" si="345"/>
        <v>1</v>
      </c>
      <c r="S2775" t="str">
        <f t="shared" si="348"/>
        <v>publishing</v>
      </c>
      <c r="T2775" t="str">
        <f t="shared" si="349"/>
        <v>children's books</v>
      </c>
      <c r="U2775" t="str">
        <f t="shared" si="350"/>
        <v>April</v>
      </c>
      <c r="V2775" t="str">
        <f t="shared" si="351"/>
        <v>2016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346"/>
        <v>41311.126481481479</v>
      </c>
      <c r="L2776" s="13">
        <f t="shared" si="347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344"/>
        <v>0.14249999999999999</v>
      </c>
      <c r="R2776">
        <f t="shared" si="345"/>
        <v>43.846153846153847</v>
      </c>
      <c r="S2776" t="str">
        <f t="shared" si="348"/>
        <v>publishing</v>
      </c>
      <c r="T2776" t="str">
        <f t="shared" si="349"/>
        <v>children's books</v>
      </c>
      <c r="U2776" t="str">
        <f t="shared" si="350"/>
        <v>February</v>
      </c>
      <c r="V2776" t="str">
        <f t="shared" si="351"/>
        <v>2013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346"/>
        <v>40863.013356481482</v>
      </c>
      <c r="L2777" s="13">
        <f t="shared" si="347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344"/>
        <v>0.03</v>
      </c>
      <c r="R2777">
        <f t="shared" si="345"/>
        <v>75</v>
      </c>
      <c r="S2777" t="str">
        <f t="shared" si="348"/>
        <v>publishing</v>
      </c>
      <c r="T2777" t="str">
        <f t="shared" si="349"/>
        <v>children's books</v>
      </c>
      <c r="U2777" t="str">
        <f t="shared" si="350"/>
        <v>November</v>
      </c>
      <c r="V2777" t="str">
        <f t="shared" si="351"/>
        <v>2011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346"/>
        <v>42136.297175925924</v>
      </c>
      <c r="L2778" s="13">
        <f t="shared" si="347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344"/>
        <v>7.8809523809523815E-2</v>
      </c>
      <c r="R2778">
        <f t="shared" si="345"/>
        <v>45.972222222222221</v>
      </c>
      <c r="S2778" t="str">
        <f t="shared" si="348"/>
        <v>publishing</v>
      </c>
      <c r="T2778" t="str">
        <f t="shared" si="349"/>
        <v>children's books</v>
      </c>
      <c r="U2778" t="str">
        <f t="shared" si="350"/>
        <v>May</v>
      </c>
      <c r="V2778" t="str">
        <f t="shared" si="351"/>
        <v>2015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346"/>
        <v>42172.669027777782</v>
      </c>
      <c r="L2779" s="13">
        <f t="shared" si="347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344"/>
        <v>3.3333333333333335E-3</v>
      </c>
      <c r="R2779">
        <f t="shared" si="345"/>
        <v>10</v>
      </c>
      <c r="S2779" t="str">
        <f t="shared" si="348"/>
        <v>publishing</v>
      </c>
      <c r="T2779" t="str">
        <f t="shared" si="349"/>
        <v>children's books</v>
      </c>
      <c r="U2779" t="str">
        <f t="shared" si="350"/>
        <v>June</v>
      </c>
      <c r="V2779" t="str">
        <f t="shared" si="351"/>
        <v>2015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346"/>
        <v>41846.978078703702</v>
      </c>
      <c r="L2780" s="13">
        <f t="shared" si="347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344"/>
        <v>0.25545454545454543</v>
      </c>
      <c r="R2780">
        <f t="shared" si="345"/>
        <v>93.666666666666671</v>
      </c>
      <c r="S2780" t="str">
        <f t="shared" si="348"/>
        <v>publishing</v>
      </c>
      <c r="T2780" t="str">
        <f t="shared" si="349"/>
        <v>children's books</v>
      </c>
      <c r="U2780" t="str">
        <f t="shared" si="350"/>
        <v>July</v>
      </c>
      <c r="V2780" t="str">
        <f t="shared" si="351"/>
        <v>2014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346"/>
        <v>42300.585891203707</v>
      </c>
      <c r="L2781" s="13">
        <f t="shared" si="347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344"/>
        <v>2.12E-2</v>
      </c>
      <c r="R2781">
        <f t="shared" si="345"/>
        <v>53</v>
      </c>
      <c r="S2781" t="str">
        <f t="shared" si="348"/>
        <v>publishing</v>
      </c>
      <c r="T2781" t="str">
        <f t="shared" si="349"/>
        <v>children's books</v>
      </c>
      <c r="U2781" t="str">
        <f t="shared" si="350"/>
        <v>October</v>
      </c>
      <c r="V2781" t="str">
        <f t="shared" si="351"/>
        <v>2015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346"/>
        <v>42774.447777777779</v>
      </c>
      <c r="L2782" s="13">
        <f t="shared" si="347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344"/>
        <v>0</v>
      </c>
      <c r="R2782" t="e">
        <f t="shared" si="345"/>
        <v>#DIV/0!</v>
      </c>
      <c r="S2782" t="str">
        <f t="shared" si="348"/>
        <v>publishing</v>
      </c>
      <c r="T2782" t="str">
        <f t="shared" si="349"/>
        <v>children's books</v>
      </c>
      <c r="U2782" t="str">
        <f t="shared" si="350"/>
        <v>February</v>
      </c>
      <c r="V2782" t="str">
        <f t="shared" si="351"/>
        <v>2017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346"/>
        <v>42018.94159722222</v>
      </c>
      <c r="L2783" s="13">
        <f t="shared" si="347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344"/>
        <v>1.0528</v>
      </c>
      <c r="R2783">
        <f t="shared" si="345"/>
        <v>47</v>
      </c>
      <c r="S2783" t="str">
        <f t="shared" si="348"/>
        <v>theater</v>
      </c>
      <c r="T2783" t="str">
        <f t="shared" si="349"/>
        <v>plays</v>
      </c>
      <c r="U2783" t="str">
        <f t="shared" si="350"/>
        <v>January</v>
      </c>
      <c r="V2783" t="str">
        <f t="shared" si="351"/>
        <v>2015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346"/>
        <v>42026.924976851849</v>
      </c>
      <c r="L2784" s="13">
        <f t="shared" si="347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344"/>
        <v>1.2</v>
      </c>
      <c r="R2784">
        <f t="shared" si="345"/>
        <v>66.666666666666671</v>
      </c>
      <c r="S2784" t="str">
        <f t="shared" si="348"/>
        <v>theater</v>
      </c>
      <c r="T2784" t="str">
        <f t="shared" si="349"/>
        <v>plays</v>
      </c>
      <c r="U2784" t="str">
        <f t="shared" si="350"/>
        <v>January</v>
      </c>
      <c r="V2784" t="str">
        <f t="shared" si="351"/>
        <v>2015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346"/>
        <v>42103.535254629634</v>
      </c>
      <c r="L2785" s="13">
        <f t="shared" si="347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344"/>
        <v>1.145</v>
      </c>
      <c r="R2785">
        <f t="shared" si="345"/>
        <v>18.770491803278688</v>
      </c>
      <c r="S2785" t="str">
        <f t="shared" si="348"/>
        <v>theater</v>
      </c>
      <c r="T2785" t="str">
        <f t="shared" si="349"/>
        <v>plays</v>
      </c>
      <c r="U2785" t="str">
        <f t="shared" si="350"/>
        <v>April</v>
      </c>
      <c r="V2785" t="str">
        <f t="shared" si="351"/>
        <v>2015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346"/>
        <v>41920.787534722222</v>
      </c>
      <c r="L2786" s="13">
        <f t="shared" si="347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344"/>
        <v>1.19</v>
      </c>
      <c r="R2786">
        <f t="shared" si="345"/>
        <v>66.111111111111114</v>
      </c>
      <c r="S2786" t="str">
        <f t="shared" si="348"/>
        <v>theater</v>
      </c>
      <c r="T2786" t="str">
        <f t="shared" si="349"/>
        <v>plays</v>
      </c>
      <c r="U2786" t="str">
        <f t="shared" si="350"/>
        <v>October</v>
      </c>
      <c r="V2786" t="str">
        <f t="shared" si="351"/>
        <v>2014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346"/>
        <v>42558.189432870371</v>
      </c>
      <c r="L2787" s="13">
        <f t="shared" si="347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344"/>
        <v>1.0468</v>
      </c>
      <c r="R2787">
        <f t="shared" si="345"/>
        <v>36.859154929577464</v>
      </c>
      <c r="S2787" t="str">
        <f t="shared" si="348"/>
        <v>theater</v>
      </c>
      <c r="T2787" t="str">
        <f t="shared" si="349"/>
        <v>plays</v>
      </c>
      <c r="U2787" t="str">
        <f t="shared" si="350"/>
        <v>July</v>
      </c>
      <c r="V2787" t="str">
        <f t="shared" si="351"/>
        <v>2016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346"/>
        <v>41815.569212962961</v>
      </c>
      <c r="L2788" s="13">
        <f t="shared" si="347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344"/>
        <v>1.1783999999999999</v>
      </c>
      <c r="R2788">
        <f t="shared" si="345"/>
        <v>39.810810810810814</v>
      </c>
      <c r="S2788" t="str">
        <f t="shared" si="348"/>
        <v>theater</v>
      </c>
      <c r="T2788" t="str">
        <f t="shared" si="349"/>
        <v>plays</v>
      </c>
      <c r="U2788" t="str">
        <f t="shared" si="350"/>
        <v>June</v>
      </c>
      <c r="V2788" t="str">
        <f t="shared" si="351"/>
        <v>2014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346"/>
        <v>41808.198518518519</v>
      </c>
      <c r="L2789" s="13">
        <f t="shared" si="347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344"/>
        <v>1.1970000000000001</v>
      </c>
      <c r="R2789">
        <f t="shared" si="345"/>
        <v>31.5</v>
      </c>
      <c r="S2789" t="str">
        <f t="shared" si="348"/>
        <v>theater</v>
      </c>
      <c r="T2789" t="str">
        <f t="shared" si="349"/>
        <v>plays</v>
      </c>
      <c r="U2789" t="str">
        <f t="shared" si="350"/>
        <v>June</v>
      </c>
      <c r="V2789" t="str">
        <f t="shared" si="351"/>
        <v>2014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346"/>
        <v>42550.701886574068</v>
      </c>
      <c r="L2790" s="13">
        <f t="shared" si="347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344"/>
        <v>1.0249999999999999</v>
      </c>
      <c r="R2790">
        <f t="shared" si="345"/>
        <v>102.5</v>
      </c>
      <c r="S2790" t="str">
        <f t="shared" si="348"/>
        <v>theater</v>
      </c>
      <c r="T2790" t="str">
        <f t="shared" si="349"/>
        <v>plays</v>
      </c>
      <c r="U2790" t="str">
        <f t="shared" si="350"/>
        <v>June</v>
      </c>
      <c r="V2790" t="str">
        <f t="shared" si="351"/>
        <v>2016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346"/>
        <v>42056.013124999998</v>
      </c>
      <c r="L2791" s="13">
        <f t="shared" si="347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344"/>
        <v>1.0116666666666667</v>
      </c>
      <c r="R2791">
        <f t="shared" si="345"/>
        <v>126.45833333333333</v>
      </c>
      <c r="S2791" t="str">
        <f t="shared" si="348"/>
        <v>theater</v>
      </c>
      <c r="T2791" t="str">
        <f t="shared" si="349"/>
        <v>plays</v>
      </c>
      <c r="U2791" t="str">
        <f t="shared" si="350"/>
        <v>February</v>
      </c>
      <c r="V2791" t="str">
        <f t="shared" si="351"/>
        <v>2015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346"/>
        <v>42016.938692129625</v>
      </c>
      <c r="L2792" s="13">
        <f t="shared" si="347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344"/>
        <v>1.0533333333333332</v>
      </c>
      <c r="R2792">
        <f t="shared" si="345"/>
        <v>47.878787878787875</v>
      </c>
      <c r="S2792" t="str">
        <f t="shared" si="348"/>
        <v>theater</v>
      </c>
      <c r="T2792" t="str">
        <f t="shared" si="349"/>
        <v>plays</v>
      </c>
      <c r="U2792" t="str">
        <f t="shared" si="350"/>
        <v>January</v>
      </c>
      <c r="V2792" t="str">
        <f t="shared" si="351"/>
        <v>2015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346"/>
        <v>42591.899988425925</v>
      </c>
      <c r="L2793" s="13">
        <f t="shared" si="347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344"/>
        <v>1.0249999999999999</v>
      </c>
      <c r="R2793">
        <f t="shared" si="345"/>
        <v>73.214285714285708</v>
      </c>
      <c r="S2793" t="str">
        <f t="shared" si="348"/>
        <v>theater</v>
      </c>
      <c r="T2793" t="str">
        <f t="shared" si="349"/>
        <v>plays</v>
      </c>
      <c r="U2793" t="str">
        <f t="shared" si="350"/>
        <v>August</v>
      </c>
      <c r="V2793" t="str">
        <f t="shared" si="351"/>
        <v>2016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346"/>
        <v>42183.231006944443</v>
      </c>
      <c r="L2794" s="13">
        <f t="shared" si="347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344"/>
        <v>1.0760000000000001</v>
      </c>
      <c r="R2794">
        <f t="shared" si="345"/>
        <v>89.666666666666671</v>
      </c>
      <c r="S2794" t="str">
        <f t="shared" si="348"/>
        <v>theater</v>
      </c>
      <c r="T2794" t="str">
        <f t="shared" si="349"/>
        <v>plays</v>
      </c>
      <c r="U2794" t="str">
        <f t="shared" si="350"/>
        <v>June</v>
      </c>
      <c r="V2794" t="str">
        <f t="shared" si="351"/>
        <v>2015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346"/>
        <v>42176.419039351851</v>
      </c>
      <c r="L2795" s="13">
        <f t="shared" si="347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344"/>
        <v>1.105675</v>
      </c>
      <c r="R2795">
        <f t="shared" si="345"/>
        <v>151.4623287671233</v>
      </c>
      <c r="S2795" t="str">
        <f t="shared" si="348"/>
        <v>theater</v>
      </c>
      <c r="T2795" t="str">
        <f t="shared" si="349"/>
        <v>plays</v>
      </c>
      <c r="U2795" t="str">
        <f t="shared" si="350"/>
        <v>June</v>
      </c>
      <c r="V2795" t="str">
        <f t="shared" si="351"/>
        <v>2015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346"/>
        <v>42416.691655092596</v>
      </c>
      <c r="L2796" s="13">
        <f t="shared" si="347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344"/>
        <v>1.5</v>
      </c>
      <c r="R2796">
        <f t="shared" si="345"/>
        <v>25</v>
      </c>
      <c r="S2796" t="str">
        <f t="shared" si="348"/>
        <v>theater</v>
      </c>
      <c r="T2796" t="str">
        <f t="shared" si="349"/>
        <v>plays</v>
      </c>
      <c r="U2796" t="str">
        <f t="shared" si="350"/>
        <v>February</v>
      </c>
      <c r="V2796" t="str">
        <f t="shared" si="351"/>
        <v>2016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346"/>
        <v>41780.525937500002</v>
      </c>
      <c r="L2797" s="13">
        <f t="shared" si="347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344"/>
        <v>1.0428571428571429</v>
      </c>
      <c r="R2797">
        <f t="shared" si="345"/>
        <v>36.5</v>
      </c>
      <c r="S2797" t="str">
        <f t="shared" si="348"/>
        <v>theater</v>
      </c>
      <c r="T2797" t="str">
        <f t="shared" si="349"/>
        <v>plays</v>
      </c>
      <c r="U2797" t="str">
        <f t="shared" si="350"/>
        <v>May</v>
      </c>
      <c r="V2797" t="str">
        <f t="shared" si="351"/>
        <v>2014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346"/>
        <v>41795.528101851851</v>
      </c>
      <c r="L2798" s="13">
        <f t="shared" si="347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344"/>
        <v>1.155</v>
      </c>
      <c r="R2798">
        <f t="shared" si="345"/>
        <v>44</v>
      </c>
      <c r="S2798" t="str">
        <f t="shared" si="348"/>
        <v>theater</v>
      </c>
      <c r="T2798" t="str">
        <f t="shared" si="349"/>
        <v>plays</v>
      </c>
      <c r="U2798" t="str">
        <f t="shared" si="350"/>
        <v>June</v>
      </c>
      <c r="V2798" t="str">
        <f t="shared" si="351"/>
        <v>2014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346"/>
        <v>41798.94027777778</v>
      </c>
      <c r="L2799" s="13">
        <f t="shared" si="347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344"/>
        <v>1.02645125</v>
      </c>
      <c r="R2799">
        <f t="shared" si="345"/>
        <v>87.357553191489373</v>
      </c>
      <c r="S2799" t="str">
        <f t="shared" si="348"/>
        <v>theater</v>
      </c>
      <c r="T2799" t="str">
        <f t="shared" si="349"/>
        <v>plays</v>
      </c>
      <c r="U2799" t="str">
        <f t="shared" si="350"/>
        <v>June</v>
      </c>
      <c r="V2799" t="str">
        <f t="shared" si="351"/>
        <v>2014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346"/>
        <v>42201.675011574072</v>
      </c>
      <c r="L2800" s="13">
        <f t="shared" si="347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344"/>
        <v>1.014</v>
      </c>
      <c r="R2800">
        <f t="shared" si="345"/>
        <v>36.474820143884891</v>
      </c>
      <c r="S2800" t="str">
        <f t="shared" si="348"/>
        <v>theater</v>
      </c>
      <c r="T2800" t="str">
        <f t="shared" si="349"/>
        <v>plays</v>
      </c>
      <c r="U2800" t="str">
        <f t="shared" si="350"/>
        <v>July</v>
      </c>
      <c r="V2800" t="str">
        <f t="shared" si="351"/>
        <v>2015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346"/>
        <v>42507.264699074076</v>
      </c>
      <c r="L2801" s="13">
        <f t="shared" si="347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344"/>
        <v>1.1663479999999999</v>
      </c>
      <c r="R2801">
        <f t="shared" si="345"/>
        <v>44.859538461538463</v>
      </c>
      <c r="S2801" t="str">
        <f t="shared" si="348"/>
        <v>theater</v>
      </c>
      <c r="T2801" t="str">
        <f t="shared" si="349"/>
        <v>plays</v>
      </c>
      <c r="U2801" t="str">
        <f t="shared" si="350"/>
        <v>May</v>
      </c>
      <c r="V2801" t="str">
        <f t="shared" si="351"/>
        <v>2016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346"/>
        <v>41948.552847222221</v>
      </c>
      <c r="L2802" s="13">
        <f t="shared" si="347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344"/>
        <v>1.33</v>
      </c>
      <c r="R2802">
        <f t="shared" si="345"/>
        <v>42.903225806451616</v>
      </c>
      <c r="S2802" t="str">
        <f t="shared" si="348"/>
        <v>theater</v>
      </c>
      <c r="T2802" t="str">
        <f t="shared" si="349"/>
        <v>plays</v>
      </c>
      <c r="U2802" t="str">
        <f t="shared" si="350"/>
        <v>November</v>
      </c>
      <c r="V2802" t="str">
        <f t="shared" si="351"/>
        <v>2015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346"/>
        <v>41900.243159722224</v>
      </c>
      <c r="L2803" s="13">
        <f t="shared" si="347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344"/>
        <v>1.3320000000000001</v>
      </c>
      <c r="R2803">
        <f t="shared" si="345"/>
        <v>51.230769230769234</v>
      </c>
      <c r="S2803" t="str">
        <f t="shared" si="348"/>
        <v>theater</v>
      </c>
      <c r="T2803" t="str">
        <f t="shared" si="349"/>
        <v>plays</v>
      </c>
      <c r="U2803" t="str">
        <f t="shared" si="350"/>
        <v>September</v>
      </c>
      <c r="V2803" t="str">
        <f t="shared" si="351"/>
        <v>2014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346"/>
        <v>42192.64707175926</v>
      </c>
      <c r="L2804" s="13">
        <f t="shared" si="347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344"/>
        <v>1.0183333333333333</v>
      </c>
      <c r="R2804">
        <f t="shared" si="345"/>
        <v>33.944444444444443</v>
      </c>
      <c r="S2804" t="str">
        <f t="shared" si="348"/>
        <v>theater</v>
      </c>
      <c r="T2804" t="str">
        <f t="shared" si="349"/>
        <v>plays</v>
      </c>
      <c r="U2804" t="str">
        <f t="shared" si="350"/>
        <v>July</v>
      </c>
      <c r="V2804" t="str">
        <f t="shared" si="351"/>
        <v>2015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346"/>
        <v>42158.065694444449</v>
      </c>
      <c r="L2805" s="13">
        <f t="shared" si="347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344"/>
        <v>1.2795000000000001</v>
      </c>
      <c r="R2805">
        <f t="shared" si="345"/>
        <v>90.744680851063833</v>
      </c>
      <c r="S2805" t="str">
        <f t="shared" si="348"/>
        <v>theater</v>
      </c>
      <c r="T2805" t="str">
        <f t="shared" si="349"/>
        <v>plays</v>
      </c>
      <c r="U2805" t="str">
        <f t="shared" si="350"/>
        <v>June</v>
      </c>
      <c r="V2805" t="str">
        <f t="shared" si="351"/>
        <v>2015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346"/>
        <v>41881.453587962962</v>
      </c>
      <c r="L2806" s="13">
        <f t="shared" si="347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344"/>
        <v>1.1499999999999999</v>
      </c>
      <c r="R2806">
        <f t="shared" si="345"/>
        <v>50</v>
      </c>
      <c r="S2806" t="str">
        <f t="shared" si="348"/>
        <v>theater</v>
      </c>
      <c r="T2806" t="str">
        <f t="shared" si="349"/>
        <v>plays</v>
      </c>
      <c r="U2806" t="str">
        <f t="shared" si="350"/>
        <v>August</v>
      </c>
      <c r="V2806" t="str">
        <f t="shared" si="351"/>
        <v>2014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346"/>
        <v>42213.505474537036</v>
      </c>
      <c r="L2807" s="13">
        <f t="shared" si="347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344"/>
        <v>1.1000000000000001</v>
      </c>
      <c r="R2807">
        <f t="shared" si="345"/>
        <v>24.444444444444443</v>
      </c>
      <c r="S2807" t="str">
        <f t="shared" si="348"/>
        <v>theater</v>
      </c>
      <c r="T2807" t="str">
        <f t="shared" si="349"/>
        <v>plays</v>
      </c>
      <c r="U2807" t="str">
        <f t="shared" si="350"/>
        <v>July</v>
      </c>
      <c r="V2807" t="str">
        <f t="shared" si="351"/>
        <v>2015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346"/>
        <v>42185.267245370371</v>
      </c>
      <c r="L2808" s="13">
        <f t="shared" si="347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344"/>
        <v>1.121</v>
      </c>
      <c r="R2808">
        <f t="shared" si="345"/>
        <v>44.25</v>
      </c>
      <c r="S2808" t="str">
        <f t="shared" si="348"/>
        <v>theater</v>
      </c>
      <c r="T2808" t="str">
        <f t="shared" si="349"/>
        <v>plays</v>
      </c>
      <c r="U2808" t="str">
        <f t="shared" si="350"/>
        <v>June</v>
      </c>
      <c r="V2808" t="str">
        <f t="shared" si="351"/>
        <v>2015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346"/>
        <v>42154.873124999998</v>
      </c>
      <c r="L2809" s="13">
        <f t="shared" si="347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344"/>
        <v>1.26</v>
      </c>
      <c r="R2809">
        <f t="shared" si="345"/>
        <v>67.741935483870961</v>
      </c>
      <c r="S2809" t="str">
        <f t="shared" si="348"/>
        <v>theater</v>
      </c>
      <c r="T2809" t="str">
        <f t="shared" si="349"/>
        <v>plays</v>
      </c>
      <c r="U2809" t="str">
        <f t="shared" si="350"/>
        <v>May</v>
      </c>
      <c r="V2809" t="str">
        <f t="shared" si="351"/>
        <v>2015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346"/>
        <v>42208.84646990741</v>
      </c>
      <c r="L2810" s="13">
        <f t="shared" si="347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344"/>
        <v>1.0024444444444445</v>
      </c>
      <c r="R2810">
        <f t="shared" si="345"/>
        <v>65.376811594202906</v>
      </c>
      <c r="S2810" t="str">
        <f t="shared" si="348"/>
        <v>theater</v>
      </c>
      <c r="T2810" t="str">
        <f t="shared" si="349"/>
        <v>plays</v>
      </c>
      <c r="U2810" t="str">
        <f t="shared" si="350"/>
        <v>July</v>
      </c>
      <c r="V2810" t="str">
        <f t="shared" si="351"/>
        <v>2015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346"/>
        <v>42451.496817129635</v>
      </c>
      <c r="L2811" s="13">
        <f t="shared" si="347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344"/>
        <v>1.024</v>
      </c>
      <c r="R2811">
        <f t="shared" si="345"/>
        <v>121.9047619047619</v>
      </c>
      <c r="S2811" t="str">
        <f t="shared" si="348"/>
        <v>theater</v>
      </c>
      <c r="T2811" t="str">
        <f t="shared" si="349"/>
        <v>plays</v>
      </c>
      <c r="U2811" t="str">
        <f t="shared" si="350"/>
        <v>March</v>
      </c>
      <c r="V2811" t="str">
        <f t="shared" si="351"/>
        <v>2016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346"/>
        <v>41759.13962962963</v>
      </c>
      <c r="L2812" s="13">
        <f t="shared" si="347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344"/>
        <v>1.0820000000000001</v>
      </c>
      <c r="R2812">
        <f t="shared" si="345"/>
        <v>47.456140350877192</v>
      </c>
      <c r="S2812" t="str">
        <f t="shared" si="348"/>
        <v>theater</v>
      </c>
      <c r="T2812" t="str">
        <f t="shared" si="349"/>
        <v>plays</v>
      </c>
      <c r="U2812" t="str">
        <f t="shared" si="350"/>
        <v>April</v>
      </c>
      <c r="V2812" t="str">
        <f t="shared" si="351"/>
        <v>2014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346"/>
        <v>42028.496562500004</v>
      </c>
      <c r="L2813" s="13">
        <f t="shared" si="347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344"/>
        <v>1.0026999999999999</v>
      </c>
      <c r="R2813">
        <f t="shared" si="345"/>
        <v>92.842592592592595</v>
      </c>
      <c r="S2813" t="str">
        <f t="shared" si="348"/>
        <v>theater</v>
      </c>
      <c r="T2813" t="str">
        <f t="shared" si="349"/>
        <v>plays</v>
      </c>
      <c r="U2813" t="str">
        <f t="shared" si="350"/>
        <v>January</v>
      </c>
      <c r="V2813" t="str">
        <f t="shared" si="351"/>
        <v>2015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346"/>
        <v>42054.74418981481</v>
      </c>
      <c r="L2814" s="13">
        <f t="shared" si="347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344"/>
        <v>1.133</v>
      </c>
      <c r="R2814">
        <f t="shared" si="345"/>
        <v>68.253012048192772</v>
      </c>
      <c r="S2814" t="str">
        <f t="shared" si="348"/>
        <v>theater</v>
      </c>
      <c r="T2814" t="str">
        <f t="shared" si="349"/>
        <v>plays</v>
      </c>
      <c r="U2814" t="str">
        <f t="shared" si="350"/>
        <v>February</v>
      </c>
      <c r="V2814" t="str">
        <f t="shared" si="351"/>
        <v>2015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346"/>
        <v>42693.742604166662</v>
      </c>
      <c r="L2815" s="13">
        <f t="shared" si="347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344"/>
        <v>1.2757571428571428</v>
      </c>
      <c r="R2815">
        <f t="shared" si="345"/>
        <v>37.209583333333335</v>
      </c>
      <c r="S2815" t="str">
        <f t="shared" si="348"/>
        <v>theater</v>
      </c>
      <c r="T2815" t="str">
        <f t="shared" si="349"/>
        <v>plays</v>
      </c>
      <c r="U2815" t="str">
        <f t="shared" si="350"/>
        <v>November</v>
      </c>
      <c r="V2815" t="str">
        <f t="shared" si="351"/>
        <v>2016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346"/>
        <v>42103.399479166663</v>
      </c>
      <c r="L2816" s="13">
        <f t="shared" si="347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344"/>
        <v>1.0773333333333333</v>
      </c>
      <c r="R2816">
        <f t="shared" si="345"/>
        <v>25.25</v>
      </c>
      <c r="S2816" t="str">
        <f t="shared" si="348"/>
        <v>theater</v>
      </c>
      <c r="T2816" t="str">
        <f t="shared" si="349"/>
        <v>plays</v>
      </c>
      <c r="U2816" t="str">
        <f t="shared" si="350"/>
        <v>April</v>
      </c>
      <c r="V2816" t="str">
        <f t="shared" si="351"/>
        <v>2015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346"/>
        <v>42559.776724537034</v>
      </c>
      <c r="L2817" s="13">
        <f t="shared" si="347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344"/>
        <v>2.42</v>
      </c>
      <c r="R2817">
        <f t="shared" si="345"/>
        <v>43.214285714285715</v>
      </c>
      <c r="S2817" t="str">
        <f t="shared" si="348"/>
        <v>theater</v>
      </c>
      <c r="T2817" t="str">
        <f t="shared" si="349"/>
        <v>plays</v>
      </c>
      <c r="U2817" t="str">
        <f t="shared" si="350"/>
        <v>July</v>
      </c>
      <c r="V2817" t="str">
        <f t="shared" si="351"/>
        <v>2016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346"/>
        <v>42188.467499999999</v>
      </c>
      <c r="L2818" s="13">
        <f t="shared" si="347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352">E2818/D2818</f>
        <v>1.4156666666666666</v>
      </c>
      <c r="R2818">
        <f t="shared" ref="R2818:R2881" si="353">E2818/N2818</f>
        <v>25.130177514792898</v>
      </c>
      <c r="S2818" t="str">
        <f t="shared" si="348"/>
        <v>theater</v>
      </c>
      <c r="T2818" t="str">
        <f t="shared" si="349"/>
        <v>plays</v>
      </c>
      <c r="U2818" t="str">
        <f t="shared" si="350"/>
        <v>July</v>
      </c>
      <c r="V2818" t="str">
        <f t="shared" si="351"/>
        <v>2015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354">(((J2819/60)/60)/24)+DATE(1970,1,1)</f>
        <v>42023.634976851856</v>
      </c>
      <c r="L2819" s="13">
        <f t="shared" ref="L2819:L2882" si="355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352"/>
        <v>1.3</v>
      </c>
      <c r="R2819">
        <f t="shared" si="353"/>
        <v>23.636363636363637</v>
      </c>
      <c r="S2819" t="str">
        <f t="shared" ref="S2819:S2882" si="356">LEFT(P2819,FIND("/",P2819)-1)</f>
        <v>theater</v>
      </c>
      <c r="T2819" t="str">
        <f t="shared" ref="T2819:T2882" si="357">RIGHT(P2819,LEN(P2819)-FIND("/",P2819))</f>
        <v>plays</v>
      </c>
      <c r="U2819" t="str">
        <f t="shared" ref="U2819:U2882" si="358">TEXT(K2819,"mmmm")</f>
        <v>January</v>
      </c>
      <c r="V2819" t="str">
        <f t="shared" ref="V2819:V2882" si="359">TEXT(L2819,"YYYY")</f>
        <v>2015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354"/>
        <v>42250.598217592589</v>
      </c>
      <c r="L2820" s="13">
        <f t="shared" si="35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352"/>
        <v>1.0603</v>
      </c>
      <c r="R2820">
        <f t="shared" si="353"/>
        <v>103.95098039215686</v>
      </c>
      <c r="S2820" t="str">
        <f t="shared" si="356"/>
        <v>theater</v>
      </c>
      <c r="T2820" t="str">
        <f t="shared" si="357"/>
        <v>plays</v>
      </c>
      <c r="U2820" t="str">
        <f t="shared" si="358"/>
        <v>September</v>
      </c>
      <c r="V2820" t="str">
        <f t="shared" si="359"/>
        <v>2015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354"/>
        <v>42139.525567129633</v>
      </c>
      <c r="L2821" s="13">
        <f t="shared" si="35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352"/>
        <v>1.048</v>
      </c>
      <c r="R2821">
        <f t="shared" si="353"/>
        <v>50.384615384615387</v>
      </c>
      <c r="S2821" t="str">
        <f t="shared" si="356"/>
        <v>theater</v>
      </c>
      <c r="T2821" t="str">
        <f t="shared" si="357"/>
        <v>plays</v>
      </c>
      <c r="U2821" t="str">
        <f t="shared" si="358"/>
        <v>May</v>
      </c>
      <c r="V2821" t="str">
        <f t="shared" si="359"/>
        <v>2015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354"/>
        <v>42401.610983796301</v>
      </c>
      <c r="L2822" s="13">
        <f t="shared" si="355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352"/>
        <v>1.36</v>
      </c>
      <c r="R2822">
        <f t="shared" si="353"/>
        <v>13.6</v>
      </c>
      <c r="S2822" t="str">
        <f t="shared" si="356"/>
        <v>theater</v>
      </c>
      <c r="T2822" t="str">
        <f t="shared" si="357"/>
        <v>plays</v>
      </c>
      <c r="U2822" t="str">
        <f t="shared" si="358"/>
        <v>February</v>
      </c>
      <c r="V2822" t="str">
        <f t="shared" si="359"/>
        <v>2016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354"/>
        <v>41875.922858796301</v>
      </c>
      <c r="L2823" s="13">
        <f t="shared" si="35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352"/>
        <v>1</v>
      </c>
      <c r="R2823">
        <f t="shared" si="353"/>
        <v>28.571428571428573</v>
      </c>
      <c r="S2823" t="str">
        <f t="shared" si="356"/>
        <v>theater</v>
      </c>
      <c r="T2823" t="str">
        <f t="shared" si="357"/>
        <v>plays</v>
      </c>
      <c r="U2823" t="str">
        <f t="shared" si="358"/>
        <v>August</v>
      </c>
      <c r="V2823" t="str">
        <f t="shared" si="359"/>
        <v>2014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354"/>
        <v>42060.683935185181</v>
      </c>
      <c r="L2824" s="13">
        <f t="shared" si="35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352"/>
        <v>1</v>
      </c>
      <c r="R2824">
        <f t="shared" si="353"/>
        <v>63.829787234042556</v>
      </c>
      <c r="S2824" t="str">
        <f t="shared" si="356"/>
        <v>theater</v>
      </c>
      <c r="T2824" t="str">
        <f t="shared" si="357"/>
        <v>plays</v>
      </c>
      <c r="U2824" t="str">
        <f t="shared" si="358"/>
        <v>February</v>
      </c>
      <c r="V2824" t="str">
        <f t="shared" si="359"/>
        <v>2015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354"/>
        <v>42067.011643518519</v>
      </c>
      <c r="L2825" s="13">
        <f t="shared" si="35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352"/>
        <v>1.24</v>
      </c>
      <c r="R2825">
        <f t="shared" si="353"/>
        <v>8.8571428571428577</v>
      </c>
      <c r="S2825" t="str">
        <f t="shared" si="356"/>
        <v>theater</v>
      </c>
      <c r="T2825" t="str">
        <f t="shared" si="357"/>
        <v>plays</v>
      </c>
      <c r="U2825" t="str">
        <f t="shared" si="358"/>
        <v>March</v>
      </c>
      <c r="V2825" t="str">
        <f t="shared" si="359"/>
        <v>2015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354"/>
        <v>42136.270787037036</v>
      </c>
      <c r="L2826" s="13">
        <f t="shared" si="35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352"/>
        <v>1.1692307692307693</v>
      </c>
      <c r="R2826">
        <f t="shared" si="353"/>
        <v>50.666666666666664</v>
      </c>
      <c r="S2826" t="str">
        <f t="shared" si="356"/>
        <v>theater</v>
      </c>
      <c r="T2826" t="str">
        <f t="shared" si="357"/>
        <v>plays</v>
      </c>
      <c r="U2826" t="str">
        <f t="shared" si="358"/>
        <v>May</v>
      </c>
      <c r="V2826" t="str">
        <f t="shared" si="359"/>
        <v>2015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354"/>
        <v>42312.792662037042</v>
      </c>
      <c r="L2827" s="13">
        <f t="shared" si="35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352"/>
        <v>1.0333333333333334</v>
      </c>
      <c r="R2827">
        <f t="shared" si="353"/>
        <v>60.784313725490193</v>
      </c>
      <c r="S2827" t="str">
        <f t="shared" si="356"/>
        <v>theater</v>
      </c>
      <c r="T2827" t="str">
        <f t="shared" si="357"/>
        <v>plays</v>
      </c>
      <c r="U2827" t="str">
        <f t="shared" si="358"/>
        <v>November</v>
      </c>
      <c r="V2827" t="str">
        <f t="shared" si="359"/>
        <v>2015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354"/>
        <v>42171.034861111111</v>
      </c>
      <c r="L2828" s="13">
        <f t="shared" si="35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352"/>
        <v>1.0774999999999999</v>
      </c>
      <c r="R2828">
        <f t="shared" si="353"/>
        <v>113.42105263157895</v>
      </c>
      <c r="S2828" t="str">
        <f t="shared" si="356"/>
        <v>theater</v>
      </c>
      <c r="T2828" t="str">
        <f t="shared" si="357"/>
        <v>plays</v>
      </c>
      <c r="U2828" t="str">
        <f t="shared" si="358"/>
        <v>June</v>
      </c>
      <c r="V2828" t="str">
        <f t="shared" si="359"/>
        <v>2015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354"/>
        <v>42494.683634259258</v>
      </c>
      <c r="L2829" s="13">
        <f t="shared" si="355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352"/>
        <v>1.2024999999999999</v>
      </c>
      <c r="R2829">
        <f t="shared" si="353"/>
        <v>104.56521739130434</v>
      </c>
      <c r="S2829" t="str">
        <f t="shared" si="356"/>
        <v>theater</v>
      </c>
      <c r="T2829" t="str">
        <f t="shared" si="357"/>
        <v>plays</v>
      </c>
      <c r="U2829" t="str">
        <f t="shared" si="358"/>
        <v>May</v>
      </c>
      <c r="V2829" t="str">
        <f t="shared" si="359"/>
        <v>2016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354"/>
        <v>42254.264687499999</v>
      </c>
      <c r="L2830" s="13">
        <f t="shared" si="35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352"/>
        <v>1.0037894736842106</v>
      </c>
      <c r="R2830">
        <f t="shared" si="353"/>
        <v>98.30927835051547</v>
      </c>
      <c r="S2830" t="str">
        <f t="shared" si="356"/>
        <v>theater</v>
      </c>
      <c r="T2830" t="str">
        <f t="shared" si="357"/>
        <v>plays</v>
      </c>
      <c r="U2830" t="str">
        <f t="shared" si="358"/>
        <v>September</v>
      </c>
      <c r="V2830" t="str">
        <f t="shared" si="359"/>
        <v>2015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354"/>
        <v>42495.434236111112</v>
      </c>
      <c r="L2831" s="13">
        <f t="shared" si="35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352"/>
        <v>1.0651999999999999</v>
      </c>
      <c r="R2831">
        <f t="shared" si="353"/>
        <v>35.039473684210527</v>
      </c>
      <c r="S2831" t="str">
        <f t="shared" si="356"/>
        <v>theater</v>
      </c>
      <c r="T2831" t="str">
        <f t="shared" si="357"/>
        <v>plays</v>
      </c>
      <c r="U2831" t="str">
        <f t="shared" si="358"/>
        <v>May</v>
      </c>
      <c r="V2831" t="str">
        <f t="shared" si="359"/>
        <v>2016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354"/>
        <v>41758.839675925927</v>
      </c>
      <c r="L2832" s="13">
        <f t="shared" si="35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352"/>
        <v>1</v>
      </c>
      <c r="R2832">
        <f t="shared" si="353"/>
        <v>272.72727272727275</v>
      </c>
      <c r="S2832" t="str">
        <f t="shared" si="356"/>
        <v>theater</v>
      </c>
      <c r="T2832" t="str">
        <f t="shared" si="357"/>
        <v>plays</v>
      </c>
      <c r="U2832" t="str">
        <f t="shared" si="358"/>
        <v>April</v>
      </c>
      <c r="V2832" t="str">
        <f t="shared" si="359"/>
        <v>2014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354"/>
        <v>42171.824884259258</v>
      </c>
      <c r="L2833" s="13">
        <f t="shared" si="35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352"/>
        <v>1.1066666666666667</v>
      </c>
      <c r="R2833">
        <f t="shared" si="353"/>
        <v>63.846153846153847</v>
      </c>
      <c r="S2833" t="str">
        <f t="shared" si="356"/>
        <v>theater</v>
      </c>
      <c r="T2833" t="str">
        <f t="shared" si="357"/>
        <v>plays</v>
      </c>
      <c r="U2833" t="str">
        <f t="shared" si="358"/>
        <v>June</v>
      </c>
      <c r="V2833" t="str">
        <f t="shared" si="359"/>
        <v>2015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354"/>
        <v>41938.709421296298</v>
      </c>
      <c r="L2834" s="13">
        <f t="shared" si="35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352"/>
        <v>1.1471959999999999</v>
      </c>
      <c r="R2834">
        <f t="shared" si="353"/>
        <v>30.189368421052631</v>
      </c>
      <c r="S2834" t="str">
        <f t="shared" si="356"/>
        <v>theater</v>
      </c>
      <c r="T2834" t="str">
        <f t="shared" si="357"/>
        <v>plays</v>
      </c>
      <c r="U2834" t="str">
        <f t="shared" si="358"/>
        <v>October</v>
      </c>
      <c r="V2834" t="str">
        <f t="shared" si="359"/>
        <v>2014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354"/>
        <v>42268.127696759257</v>
      </c>
      <c r="L2835" s="13">
        <f t="shared" si="35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352"/>
        <v>1.0825925925925926</v>
      </c>
      <c r="R2835">
        <f t="shared" si="353"/>
        <v>83.51428571428572</v>
      </c>
      <c r="S2835" t="str">
        <f t="shared" si="356"/>
        <v>theater</v>
      </c>
      <c r="T2835" t="str">
        <f t="shared" si="357"/>
        <v>plays</v>
      </c>
      <c r="U2835" t="str">
        <f t="shared" si="358"/>
        <v>September</v>
      </c>
      <c r="V2835" t="str">
        <f t="shared" si="359"/>
        <v>2015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354"/>
        <v>42019.959837962961</v>
      </c>
      <c r="L2836" s="13">
        <f t="shared" si="35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352"/>
        <v>1.7</v>
      </c>
      <c r="R2836">
        <f t="shared" si="353"/>
        <v>64.761904761904759</v>
      </c>
      <c r="S2836" t="str">
        <f t="shared" si="356"/>
        <v>theater</v>
      </c>
      <c r="T2836" t="str">
        <f t="shared" si="357"/>
        <v>plays</v>
      </c>
      <c r="U2836" t="str">
        <f t="shared" si="358"/>
        <v>January</v>
      </c>
      <c r="V2836" t="str">
        <f t="shared" si="359"/>
        <v>2015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354"/>
        <v>42313.703900462962</v>
      </c>
      <c r="L2837" s="13">
        <f t="shared" si="355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352"/>
        <v>1.8709899999999999</v>
      </c>
      <c r="R2837">
        <f t="shared" si="353"/>
        <v>20.118172043010752</v>
      </c>
      <c r="S2837" t="str">
        <f t="shared" si="356"/>
        <v>theater</v>
      </c>
      <c r="T2837" t="str">
        <f t="shared" si="357"/>
        <v>plays</v>
      </c>
      <c r="U2837" t="str">
        <f t="shared" si="358"/>
        <v>November</v>
      </c>
      <c r="V2837" t="str">
        <f t="shared" si="359"/>
        <v>2015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354"/>
        <v>42746.261782407411</v>
      </c>
      <c r="L2838" s="13">
        <f t="shared" si="35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352"/>
        <v>1.0777777777777777</v>
      </c>
      <c r="R2838">
        <f t="shared" si="353"/>
        <v>44.090909090909093</v>
      </c>
      <c r="S2838" t="str">
        <f t="shared" si="356"/>
        <v>theater</v>
      </c>
      <c r="T2838" t="str">
        <f t="shared" si="357"/>
        <v>plays</v>
      </c>
      <c r="U2838" t="str">
        <f t="shared" si="358"/>
        <v>January</v>
      </c>
      <c r="V2838" t="str">
        <f t="shared" si="359"/>
        <v>2017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354"/>
        <v>42307.908379629633</v>
      </c>
      <c r="L2839" s="13">
        <f t="shared" si="35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352"/>
        <v>1</v>
      </c>
      <c r="R2839">
        <f t="shared" si="353"/>
        <v>40.476190476190474</v>
      </c>
      <c r="S2839" t="str">
        <f t="shared" si="356"/>
        <v>theater</v>
      </c>
      <c r="T2839" t="str">
        <f t="shared" si="357"/>
        <v>plays</v>
      </c>
      <c r="U2839" t="str">
        <f t="shared" si="358"/>
        <v>October</v>
      </c>
      <c r="V2839" t="str">
        <f t="shared" si="359"/>
        <v>2015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354"/>
        <v>41842.607592592591</v>
      </c>
      <c r="L2840" s="13">
        <f t="shared" si="35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352"/>
        <v>1.2024999999999999</v>
      </c>
      <c r="R2840">
        <f t="shared" si="353"/>
        <v>44.537037037037038</v>
      </c>
      <c r="S2840" t="str">
        <f t="shared" si="356"/>
        <v>theater</v>
      </c>
      <c r="T2840" t="str">
        <f t="shared" si="357"/>
        <v>plays</v>
      </c>
      <c r="U2840" t="str">
        <f t="shared" si="358"/>
        <v>July</v>
      </c>
      <c r="V2840" t="str">
        <f t="shared" si="359"/>
        <v>2014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354"/>
        <v>41853.240208333329</v>
      </c>
      <c r="L2841" s="13">
        <f t="shared" si="35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352"/>
        <v>1.1142857142857143</v>
      </c>
      <c r="R2841">
        <f t="shared" si="353"/>
        <v>125.80645161290323</v>
      </c>
      <c r="S2841" t="str">
        <f t="shared" si="356"/>
        <v>theater</v>
      </c>
      <c r="T2841" t="str">
        <f t="shared" si="357"/>
        <v>plays</v>
      </c>
      <c r="U2841" t="str">
        <f t="shared" si="358"/>
        <v>August</v>
      </c>
      <c r="V2841" t="str">
        <f t="shared" si="359"/>
        <v>2014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354"/>
        <v>42060.035636574074</v>
      </c>
      <c r="L2842" s="13">
        <f t="shared" si="35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352"/>
        <v>1.04</v>
      </c>
      <c r="R2842">
        <f t="shared" si="353"/>
        <v>19.696969696969695</v>
      </c>
      <c r="S2842" t="str">
        <f t="shared" si="356"/>
        <v>theater</v>
      </c>
      <c r="T2842" t="str">
        <f t="shared" si="357"/>
        <v>plays</v>
      </c>
      <c r="U2842" t="str">
        <f t="shared" si="358"/>
        <v>February</v>
      </c>
      <c r="V2842" t="str">
        <f t="shared" si="359"/>
        <v>2015</v>
      </c>
    </row>
    <row r="2843" spans="1:22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354"/>
        <v>42291.739548611105</v>
      </c>
      <c r="L2843" s="13">
        <f t="shared" si="35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352"/>
        <v>0.01</v>
      </c>
      <c r="R2843">
        <f t="shared" si="353"/>
        <v>10</v>
      </c>
      <c r="S2843" t="str">
        <f t="shared" si="356"/>
        <v>theater</v>
      </c>
      <c r="T2843" t="str">
        <f t="shared" si="357"/>
        <v>plays</v>
      </c>
      <c r="U2843" t="str">
        <f t="shared" si="358"/>
        <v>October</v>
      </c>
      <c r="V2843" t="str">
        <f t="shared" si="359"/>
        <v>2015</v>
      </c>
    </row>
    <row r="2844" spans="1:22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354"/>
        <v>41784.952488425923</v>
      </c>
      <c r="L2844" s="13">
        <f t="shared" si="35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352"/>
        <v>0</v>
      </c>
      <c r="R2844" t="e">
        <f t="shared" si="353"/>
        <v>#DIV/0!</v>
      </c>
      <c r="S2844" t="str">
        <f t="shared" si="356"/>
        <v>theater</v>
      </c>
      <c r="T2844" t="str">
        <f t="shared" si="357"/>
        <v>plays</v>
      </c>
      <c r="U2844" t="str">
        <f t="shared" si="358"/>
        <v>May</v>
      </c>
      <c r="V2844" t="str">
        <f t="shared" si="359"/>
        <v>2014</v>
      </c>
    </row>
    <row r="2845" spans="1:22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354"/>
        <v>42492.737847222219</v>
      </c>
      <c r="L2845" s="13">
        <f t="shared" si="35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352"/>
        <v>0</v>
      </c>
      <c r="R2845" t="e">
        <f t="shared" si="353"/>
        <v>#DIV/0!</v>
      </c>
      <c r="S2845" t="str">
        <f t="shared" si="356"/>
        <v>theater</v>
      </c>
      <c r="T2845" t="str">
        <f t="shared" si="357"/>
        <v>plays</v>
      </c>
      <c r="U2845" t="str">
        <f t="shared" si="358"/>
        <v>May</v>
      </c>
      <c r="V2845" t="str">
        <f t="shared" si="359"/>
        <v>2016</v>
      </c>
    </row>
    <row r="2846" spans="1:22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354"/>
        <v>42709.546064814815</v>
      </c>
      <c r="L2846" s="13">
        <f t="shared" si="35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352"/>
        <v>5.4545454545454543E-2</v>
      </c>
      <c r="R2846">
        <f t="shared" si="353"/>
        <v>30</v>
      </c>
      <c r="S2846" t="str">
        <f t="shared" si="356"/>
        <v>theater</v>
      </c>
      <c r="T2846" t="str">
        <f t="shared" si="357"/>
        <v>plays</v>
      </c>
      <c r="U2846" t="str">
        <f t="shared" si="358"/>
        <v>December</v>
      </c>
      <c r="V2846" t="str">
        <f t="shared" si="359"/>
        <v>2017</v>
      </c>
    </row>
    <row r="2847" spans="1:22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354"/>
        <v>42103.016585648147</v>
      </c>
      <c r="L2847" s="13">
        <f t="shared" si="35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352"/>
        <v>0.31546666666666667</v>
      </c>
      <c r="R2847">
        <f t="shared" si="353"/>
        <v>60.666666666666664</v>
      </c>
      <c r="S2847" t="str">
        <f t="shared" si="356"/>
        <v>theater</v>
      </c>
      <c r="T2847" t="str">
        <f t="shared" si="357"/>
        <v>plays</v>
      </c>
      <c r="U2847" t="str">
        <f t="shared" si="358"/>
        <v>April</v>
      </c>
      <c r="V2847" t="str">
        <f t="shared" si="359"/>
        <v>2015</v>
      </c>
    </row>
    <row r="2848" spans="1:22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354"/>
        <v>42108.692060185189</v>
      </c>
      <c r="L2848" s="13">
        <f t="shared" si="35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352"/>
        <v>0</v>
      </c>
      <c r="R2848" t="e">
        <f t="shared" si="353"/>
        <v>#DIV/0!</v>
      </c>
      <c r="S2848" t="str">
        <f t="shared" si="356"/>
        <v>theater</v>
      </c>
      <c r="T2848" t="str">
        <f t="shared" si="357"/>
        <v>plays</v>
      </c>
      <c r="U2848" t="str">
        <f t="shared" si="358"/>
        <v>April</v>
      </c>
      <c r="V2848" t="str">
        <f t="shared" si="359"/>
        <v>2015</v>
      </c>
    </row>
    <row r="2849" spans="1:22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354"/>
        <v>42453.806307870371</v>
      </c>
      <c r="L2849" s="13">
        <f t="shared" si="35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352"/>
        <v>0</v>
      </c>
      <c r="R2849" t="e">
        <f t="shared" si="353"/>
        <v>#DIV/0!</v>
      </c>
      <c r="S2849" t="str">
        <f t="shared" si="356"/>
        <v>theater</v>
      </c>
      <c r="T2849" t="str">
        <f t="shared" si="357"/>
        <v>plays</v>
      </c>
      <c r="U2849" t="str">
        <f t="shared" si="358"/>
        <v>March</v>
      </c>
      <c r="V2849" t="str">
        <f t="shared" si="359"/>
        <v>2016</v>
      </c>
    </row>
    <row r="2850" spans="1:22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354"/>
        <v>42123.648831018523</v>
      </c>
      <c r="L2850" s="13">
        <f t="shared" si="35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352"/>
        <v>2E-3</v>
      </c>
      <c r="R2850">
        <f t="shared" si="353"/>
        <v>23.333333333333332</v>
      </c>
      <c r="S2850" t="str">
        <f t="shared" si="356"/>
        <v>theater</v>
      </c>
      <c r="T2850" t="str">
        <f t="shared" si="357"/>
        <v>plays</v>
      </c>
      <c r="U2850" t="str">
        <f t="shared" si="358"/>
        <v>April</v>
      </c>
      <c r="V2850" t="str">
        <f t="shared" si="359"/>
        <v>2015</v>
      </c>
    </row>
    <row r="2851" spans="1:22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354"/>
        <v>42453.428240740745</v>
      </c>
      <c r="L2851" s="13">
        <f t="shared" si="35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352"/>
        <v>0.01</v>
      </c>
      <c r="R2851">
        <f t="shared" si="353"/>
        <v>5</v>
      </c>
      <c r="S2851" t="str">
        <f t="shared" si="356"/>
        <v>theater</v>
      </c>
      <c r="T2851" t="str">
        <f t="shared" si="357"/>
        <v>plays</v>
      </c>
      <c r="U2851" t="str">
        <f t="shared" si="358"/>
        <v>March</v>
      </c>
      <c r="V2851" t="str">
        <f t="shared" si="359"/>
        <v>2016</v>
      </c>
    </row>
    <row r="2852" spans="1:22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354"/>
        <v>41858.007071759261</v>
      </c>
      <c r="L2852" s="13">
        <f t="shared" si="35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352"/>
        <v>3.8875E-2</v>
      </c>
      <c r="R2852">
        <f t="shared" si="353"/>
        <v>23.923076923076923</v>
      </c>
      <c r="S2852" t="str">
        <f t="shared" si="356"/>
        <v>theater</v>
      </c>
      <c r="T2852" t="str">
        <f t="shared" si="357"/>
        <v>plays</v>
      </c>
      <c r="U2852" t="str">
        <f t="shared" si="358"/>
        <v>August</v>
      </c>
      <c r="V2852" t="str">
        <f t="shared" si="359"/>
        <v>2014</v>
      </c>
    </row>
    <row r="2853" spans="1:22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354"/>
        <v>42390.002650462964</v>
      </c>
      <c r="L2853" s="13">
        <f t="shared" si="35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352"/>
        <v>0</v>
      </c>
      <c r="R2853" t="e">
        <f t="shared" si="353"/>
        <v>#DIV/0!</v>
      </c>
      <c r="S2853" t="str">
        <f t="shared" si="356"/>
        <v>theater</v>
      </c>
      <c r="T2853" t="str">
        <f t="shared" si="357"/>
        <v>plays</v>
      </c>
      <c r="U2853" t="str">
        <f t="shared" si="358"/>
        <v>January</v>
      </c>
      <c r="V2853" t="str">
        <f t="shared" si="359"/>
        <v>2016</v>
      </c>
    </row>
    <row r="2854" spans="1:22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354"/>
        <v>41781.045173611114</v>
      </c>
      <c r="L2854" s="13">
        <f t="shared" si="35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352"/>
        <v>1.9E-2</v>
      </c>
      <c r="R2854">
        <f t="shared" si="353"/>
        <v>15.833333333333334</v>
      </c>
      <c r="S2854" t="str">
        <f t="shared" si="356"/>
        <v>theater</v>
      </c>
      <c r="T2854" t="str">
        <f t="shared" si="357"/>
        <v>plays</v>
      </c>
      <c r="U2854" t="str">
        <f t="shared" si="358"/>
        <v>May</v>
      </c>
      <c r="V2854" t="str">
        <f t="shared" si="359"/>
        <v>2014</v>
      </c>
    </row>
    <row r="2855" spans="1:22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354"/>
        <v>41836.190937499996</v>
      </c>
      <c r="L2855" s="13">
        <f t="shared" si="35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352"/>
        <v>0</v>
      </c>
      <c r="R2855" t="e">
        <f t="shared" si="353"/>
        <v>#DIV/0!</v>
      </c>
      <c r="S2855" t="str">
        <f t="shared" si="356"/>
        <v>theater</v>
      </c>
      <c r="T2855" t="str">
        <f t="shared" si="357"/>
        <v>plays</v>
      </c>
      <c r="U2855" t="str">
        <f t="shared" si="358"/>
        <v>July</v>
      </c>
      <c r="V2855" t="str">
        <f t="shared" si="359"/>
        <v>2014</v>
      </c>
    </row>
    <row r="2856" spans="1:22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354"/>
        <v>42111.71665509259</v>
      </c>
      <c r="L2856" s="13">
        <f t="shared" si="35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352"/>
        <v>0.41699999999999998</v>
      </c>
      <c r="R2856">
        <f t="shared" si="353"/>
        <v>29.785714285714285</v>
      </c>
      <c r="S2856" t="str">
        <f t="shared" si="356"/>
        <v>theater</v>
      </c>
      <c r="T2856" t="str">
        <f t="shared" si="357"/>
        <v>plays</v>
      </c>
      <c r="U2856" t="str">
        <f t="shared" si="358"/>
        <v>April</v>
      </c>
      <c r="V2856" t="str">
        <f t="shared" si="359"/>
        <v>2015</v>
      </c>
    </row>
    <row r="2857" spans="1:22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354"/>
        <v>42370.007766203707</v>
      </c>
      <c r="L2857" s="13">
        <f t="shared" si="35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352"/>
        <v>0.5</v>
      </c>
      <c r="R2857">
        <f t="shared" si="353"/>
        <v>60</v>
      </c>
      <c r="S2857" t="str">
        <f t="shared" si="356"/>
        <v>theater</v>
      </c>
      <c r="T2857" t="str">
        <f t="shared" si="357"/>
        <v>plays</v>
      </c>
      <c r="U2857" t="str">
        <f t="shared" si="358"/>
        <v>January</v>
      </c>
      <c r="V2857" t="str">
        <f t="shared" si="359"/>
        <v>2016</v>
      </c>
    </row>
    <row r="2858" spans="1:22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354"/>
        <v>42165.037581018521</v>
      </c>
      <c r="L2858" s="13">
        <f t="shared" si="35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352"/>
        <v>4.8666666666666664E-2</v>
      </c>
      <c r="R2858">
        <f t="shared" si="353"/>
        <v>24.333333333333332</v>
      </c>
      <c r="S2858" t="str">
        <f t="shared" si="356"/>
        <v>theater</v>
      </c>
      <c r="T2858" t="str">
        <f t="shared" si="357"/>
        <v>plays</v>
      </c>
      <c r="U2858" t="str">
        <f t="shared" si="358"/>
        <v>June</v>
      </c>
      <c r="V2858" t="str">
        <f t="shared" si="359"/>
        <v>2015</v>
      </c>
    </row>
    <row r="2859" spans="1:22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354"/>
        <v>42726.920081018514</v>
      </c>
      <c r="L2859" s="13">
        <f t="shared" si="355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352"/>
        <v>0.19736842105263158</v>
      </c>
      <c r="R2859">
        <f t="shared" si="353"/>
        <v>500</v>
      </c>
      <c r="S2859" t="str">
        <f t="shared" si="356"/>
        <v>theater</v>
      </c>
      <c r="T2859" t="str">
        <f t="shared" si="357"/>
        <v>plays</v>
      </c>
      <c r="U2859" t="str">
        <f t="shared" si="358"/>
        <v>December</v>
      </c>
      <c r="V2859" t="str">
        <f t="shared" si="359"/>
        <v>2017</v>
      </c>
    </row>
    <row r="2860" spans="1:22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354"/>
        <v>41954.545081018514</v>
      </c>
      <c r="L2860" s="13">
        <f t="shared" si="35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352"/>
        <v>0</v>
      </c>
      <c r="R2860" t="e">
        <f t="shared" si="353"/>
        <v>#DIV/0!</v>
      </c>
      <c r="S2860" t="str">
        <f t="shared" si="356"/>
        <v>theater</v>
      </c>
      <c r="T2860" t="str">
        <f t="shared" si="357"/>
        <v>plays</v>
      </c>
      <c r="U2860" t="str">
        <f t="shared" si="358"/>
        <v>November</v>
      </c>
      <c r="V2860" t="str">
        <f t="shared" si="359"/>
        <v>2014</v>
      </c>
    </row>
    <row r="2861" spans="1:22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354"/>
        <v>42233.362314814818</v>
      </c>
      <c r="L2861" s="13">
        <f t="shared" si="35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352"/>
        <v>1.7500000000000002E-2</v>
      </c>
      <c r="R2861">
        <f t="shared" si="353"/>
        <v>35</v>
      </c>
      <c r="S2861" t="str">
        <f t="shared" si="356"/>
        <v>theater</v>
      </c>
      <c r="T2861" t="str">
        <f t="shared" si="357"/>
        <v>plays</v>
      </c>
      <c r="U2861" t="str">
        <f t="shared" si="358"/>
        <v>August</v>
      </c>
      <c r="V2861" t="str">
        <f t="shared" si="359"/>
        <v>2015</v>
      </c>
    </row>
    <row r="2862" spans="1:22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354"/>
        <v>42480.800648148142</v>
      </c>
      <c r="L2862" s="13">
        <f t="shared" si="35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352"/>
        <v>6.6500000000000004E-2</v>
      </c>
      <c r="R2862">
        <f t="shared" si="353"/>
        <v>29.555555555555557</v>
      </c>
      <c r="S2862" t="str">
        <f t="shared" si="356"/>
        <v>theater</v>
      </c>
      <c r="T2862" t="str">
        <f t="shared" si="357"/>
        <v>plays</v>
      </c>
      <c r="U2862" t="str">
        <f t="shared" si="358"/>
        <v>April</v>
      </c>
      <c r="V2862" t="str">
        <f t="shared" si="359"/>
        <v>2016</v>
      </c>
    </row>
    <row r="2863" spans="1:22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354"/>
        <v>42257.590833333335</v>
      </c>
      <c r="L2863" s="13">
        <f t="shared" si="35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352"/>
        <v>0.32</v>
      </c>
      <c r="R2863">
        <f t="shared" si="353"/>
        <v>26.666666666666668</v>
      </c>
      <c r="S2863" t="str">
        <f t="shared" si="356"/>
        <v>theater</v>
      </c>
      <c r="T2863" t="str">
        <f t="shared" si="357"/>
        <v>plays</v>
      </c>
      <c r="U2863" t="str">
        <f t="shared" si="358"/>
        <v>September</v>
      </c>
      <c r="V2863" t="str">
        <f t="shared" si="359"/>
        <v>2015</v>
      </c>
    </row>
    <row r="2864" spans="1:22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354"/>
        <v>41784.789687500001</v>
      </c>
      <c r="L2864" s="13">
        <f t="shared" si="35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352"/>
        <v>4.3307086614173228E-3</v>
      </c>
      <c r="R2864">
        <f t="shared" si="353"/>
        <v>18.333333333333332</v>
      </c>
      <c r="S2864" t="str">
        <f t="shared" si="356"/>
        <v>theater</v>
      </c>
      <c r="T2864" t="str">
        <f t="shared" si="357"/>
        <v>plays</v>
      </c>
      <c r="U2864" t="str">
        <f t="shared" si="358"/>
        <v>May</v>
      </c>
      <c r="V2864" t="str">
        <f t="shared" si="359"/>
        <v>2014</v>
      </c>
    </row>
    <row r="2865" spans="1:22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354"/>
        <v>41831.675034722226</v>
      </c>
      <c r="L2865" s="13">
        <f t="shared" si="35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352"/>
        <v>4.0000000000000002E-4</v>
      </c>
      <c r="R2865">
        <f t="shared" si="353"/>
        <v>20</v>
      </c>
      <c r="S2865" t="str">
        <f t="shared" si="356"/>
        <v>theater</v>
      </c>
      <c r="T2865" t="str">
        <f t="shared" si="357"/>
        <v>plays</v>
      </c>
      <c r="U2865" t="str">
        <f t="shared" si="358"/>
        <v>July</v>
      </c>
      <c r="V2865" t="str">
        <f t="shared" si="359"/>
        <v>2014</v>
      </c>
    </row>
    <row r="2866" spans="1:22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354"/>
        <v>42172.613506944443</v>
      </c>
      <c r="L2866" s="13">
        <f t="shared" si="35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352"/>
        <v>1.6E-2</v>
      </c>
      <c r="R2866">
        <f t="shared" si="353"/>
        <v>13.333333333333334</v>
      </c>
      <c r="S2866" t="str">
        <f t="shared" si="356"/>
        <v>theater</v>
      </c>
      <c r="T2866" t="str">
        <f t="shared" si="357"/>
        <v>plays</v>
      </c>
      <c r="U2866" t="str">
        <f t="shared" si="358"/>
        <v>June</v>
      </c>
      <c r="V2866" t="str">
        <f t="shared" si="359"/>
        <v>2015</v>
      </c>
    </row>
    <row r="2867" spans="1:22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354"/>
        <v>41950.114108796297</v>
      </c>
      <c r="L2867" s="13">
        <f t="shared" si="35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352"/>
        <v>0</v>
      </c>
      <c r="R2867" t="e">
        <f t="shared" si="353"/>
        <v>#DIV/0!</v>
      </c>
      <c r="S2867" t="str">
        <f t="shared" si="356"/>
        <v>theater</v>
      </c>
      <c r="T2867" t="str">
        <f t="shared" si="357"/>
        <v>plays</v>
      </c>
      <c r="U2867" t="str">
        <f t="shared" si="358"/>
        <v>November</v>
      </c>
      <c r="V2867" t="str">
        <f t="shared" si="359"/>
        <v>2015</v>
      </c>
    </row>
    <row r="2868" spans="1:22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354"/>
        <v>42627.955104166671</v>
      </c>
      <c r="L2868" s="13">
        <f t="shared" si="35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352"/>
        <v>8.9999999999999993E-3</v>
      </c>
      <c r="R2868">
        <f t="shared" si="353"/>
        <v>22.5</v>
      </c>
      <c r="S2868" t="str">
        <f t="shared" si="356"/>
        <v>theater</v>
      </c>
      <c r="T2868" t="str">
        <f t="shared" si="357"/>
        <v>plays</v>
      </c>
      <c r="U2868" t="str">
        <f t="shared" si="358"/>
        <v>September</v>
      </c>
      <c r="V2868" t="str">
        <f t="shared" si="359"/>
        <v>2016</v>
      </c>
    </row>
    <row r="2869" spans="1:22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354"/>
        <v>42531.195277777777</v>
      </c>
      <c r="L2869" s="13">
        <f t="shared" si="35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352"/>
        <v>0.2016</v>
      </c>
      <c r="R2869">
        <f t="shared" si="353"/>
        <v>50.4</v>
      </c>
      <c r="S2869" t="str">
        <f t="shared" si="356"/>
        <v>theater</v>
      </c>
      <c r="T2869" t="str">
        <f t="shared" si="357"/>
        <v>plays</v>
      </c>
      <c r="U2869" t="str">
        <f t="shared" si="358"/>
        <v>June</v>
      </c>
      <c r="V2869" t="str">
        <f t="shared" si="359"/>
        <v>2016</v>
      </c>
    </row>
    <row r="2870" spans="1:22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354"/>
        <v>42618.827013888891</v>
      </c>
      <c r="L2870" s="13">
        <f t="shared" si="35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352"/>
        <v>0.42011733333333334</v>
      </c>
      <c r="R2870">
        <f t="shared" si="353"/>
        <v>105.02933333333334</v>
      </c>
      <c r="S2870" t="str">
        <f t="shared" si="356"/>
        <v>theater</v>
      </c>
      <c r="T2870" t="str">
        <f t="shared" si="357"/>
        <v>plays</v>
      </c>
      <c r="U2870" t="str">
        <f t="shared" si="358"/>
        <v>September</v>
      </c>
      <c r="V2870" t="str">
        <f t="shared" si="359"/>
        <v>2016</v>
      </c>
    </row>
    <row r="2871" spans="1:22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354"/>
        <v>42540.593530092592</v>
      </c>
      <c r="L2871" s="13">
        <f t="shared" si="35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352"/>
        <v>8.8500000000000002E-3</v>
      </c>
      <c r="R2871">
        <f t="shared" si="353"/>
        <v>35.4</v>
      </c>
      <c r="S2871" t="str">
        <f t="shared" si="356"/>
        <v>theater</v>
      </c>
      <c r="T2871" t="str">
        <f t="shared" si="357"/>
        <v>plays</v>
      </c>
      <c r="U2871" t="str">
        <f t="shared" si="358"/>
        <v>June</v>
      </c>
      <c r="V2871" t="str">
        <f t="shared" si="359"/>
        <v>2016</v>
      </c>
    </row>
    <row r="2872" spans="1:22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354"/>
        <v>41746.189409722225</v>
      </c>
      <c r="L2872" s="13">
        <f t="shared" si="35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352"/>
        <v>0.15</v>
      </c>
      <c r="R2872">
        <f t="shared" si="353"/>
        <v>83.333333333333329</v>
      </c>
      <c r="S2872" t="str">
        <f t="shared" si="356"/>
        <v>theater</v>
      </c>
      <c r="T2872" t="str">
        <f t="shared" si="357"/>
        <v>plays</v>
      </c>
      <c r="U2872" t="str">
        <f t="shared" si="358"/>
        <v>April</v>
      </c>
      <c r="V2872" t="str">
        <f t="shared" si="359"/>
        <v>2014</v>
      </c>
    </row>
    <row r="2873" spans="1:22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354"/>
        <v>41974.738576388889</v>
      </c>
      <c r="L2873" s="13">
        <f t="shared" si="35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352"/>
        <v>4.6699999999999998E-2</v>
      </c>
      <c r="R2873">
        <f t="shared" si="353"/>
        <v>35.92307692307692</v>
      </c>
      <c r="S2873" t="str">
        <f t="shared" si="356"/>
        <v>theater</v>
      </c>
      <c r="T2873" t="str">
        <f t="shared" si="357"/>
        <v>plays</v>
      </c>
      <c r="U2873" t="str">
        <f t="shared" si="358"/>
        <v>December</v>
      </c>
      <c r="V2873" t="str">
        <f t="shared" si="359"/>
        <v>2014</v>
      </c>
    </row>
    <row r="2874" spans="1:22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354"/>
        <v>42115.11618055556</v>
      </c>
      <c r="L2874" s="13">
        <f t="shared" si="35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352"/>
        <v>0</v>
      </c>
      <c r="R2874" t="e">
        <f t="shared" si="353"/>
        <v>#DIV/0!</v>
      </c>
      <c r="S2874" t="str">
        <f t="shared" si="356"/>
        <v>theater</v>
      </c>
      <c r="T2874" t="str">
        <f t="shared" si="357"/>
        <v>plays</v>
      </c>
      <c r="U2874" t="str">
        <f t="shared" si="358"/>
        <v>April</v>
      </c>
      <c r="V2874" t="str">
        <f t="shared" si="359"/>
        <v>2015</v>
      </c>
    </row>
    <row r="2875" spans="1:22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354"/>
        <v>42002.817488425921</v>
      </c>
      <c r="L2875" s="13">
        <f t="shared" si="35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352"/>
        <v>0.38119999999999998</v>
      </c>
      <c r="R2875">
        <f t="shared" si="353"/>
        <v>119.125</v>
      </c>
      <c r="S2875" t="str">
        <f t="shared" si="356"/>
        <v>theater</v>
      </c>
      <c r="T2875" t="str">
        <f t="shared" si="357"/>
        <v>plays</v>
      </c>
      <c r="U2875" t="str">
        <f t="shared" si="358"/>
        <v>December</v>
      </c>
      <c r="V2875" t="str">
        <f t="shared" si="359"/>
        <v>2015</v>
      </c>
    </row>
    <row r="2876" spans="1:22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354"/>
        <v>42722.84474537037</v>
      </c>
      <c r="L2876" s="13">
        <f t="shared" si="35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352"/>
        <v>5.4199999999999998E-2</v>
      </c>
      <c r="R2876">
        <f t="shared" si="353"/>
        <v>90.333333333333329</v>
      </c>
      <c r="S2876" t="str">
        <f t="shared" si="356"/>
        <v>theater</v>
      </c>
      <c r="T2876" t="str">
        <f t="shared" si="357"/>
        <v>plays</v>
      </c>
      <c r="U2876" t="str">
        <f t="shared" si="358"/>
        <v>December</v>
      </c>
      <c r="V2876" t="str">
        <f t="shared" si="359"/>
        <v>2017</v>
      </c>
    </row>
    <row r="2877" spans="1:22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354"/>
        <v>42465.128391203703</v>
      </c>
      <c r="L2877" s="13">
        <f t="shared" si="35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352"/>
        <v>3.5E-4</v>
      </c>
      <c r="R2877">
        <f t="shared" si="353"/>
        <v>2.3333333333333335</v>
      </c>
      <c r="S2877" t="str">
        <f t="shared" si="356"/>
        <v>theater</v>
      </c>
      <c r="T2877" t="str">
        <f t="shared" si="357"/>
        <v>plays</v>
      </c>
      <c r="U2877" t="str">
        <f t="shared" si="358"/>
        <v>April</v>
      </c>
      <c r="V2877" t="str">
        <f t="shared" si="359"/>
        <v>2016</v>
      </c>
    </row>
    <row r="2878" spans="1:22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354"/>
        <v>42171.743969907402</v>
      </c>
      <c r="L2878" s="13">
        <f t="shared" si="35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352"/>
        <v>0</v>
      </c>
      <c r="R2878" t="e">
        <f t="shared" si="353"/>
        <v>#DIV/0!</v>
      </c>
      <c r="S2878" t="str">
        <f t="shared" si="356"/>
        <v>theater</v>
      </c>
      <c r="T2878" t="str">
        <f t="shared" si="357"/>
        <v>plays</v>
      </c>
      <c r="U2878" t="str">
        <f t="shared" si="358"/>
        <v>June</v>
      </c>
      <c r="V2878" t="str">
        <f t="shared" si="359"/>
        <v>2015</v>
      </c>
    </row>
    <row r="2879" spans="1:22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354"/>
        <v>42672.955138888887</v>
      </c>
      <c r="L2879" s="13">
        <f t="shared" si="35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352"/>
        <v>0.10833333333333334</v>
      </c>
      <c r="R2879">
        <f t="shared" si="353"/>
        <v>108.33333333333333</v>
      </c>
      <c r="S2879" t="str">
        <f t="shared" si="356"/>
        <v>theater</v>
      </c>
      <c r="T2879" t="str">
        <f t="shared" si="357"/>
        <v>plays</v>
      </c>
      <c r="U2879" t="str">
        <f t="shared" si="358"/>
        <v>October</v>
      </c>
      <c r="V2879" t="str">
        <f t="shared" si="359"/>
        <v>2016</v>
      </c>
    </row>
    <row r="2880" spans="1:22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354"/>
        <v>42128.615682870368</v>
      </c>
      <c r="L2880" s="13">
        <f t="shared" si="35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352"/>
        <v>2.1000000000000001E-2</v>
      </c>
      <c r="R2880">
        <f t="shared" si="353"/>
        <v>15.75</v>
      </c>
      <c r="S2880" t="str">
        <f t="shared" si="356"/>
        <v>theater</v>
      </c>
      <c r="T2880" t="str">
        <f t="shared" si="357"/>
        <v>plays</v>
      </c>
      <c r="U2880" t="str">
        <f t="shared" si="358"/>
        <v>May</v>
      </c>
      <c r="V2880" t="str">
        <f t="shared" si="359"/>
        <v>2015</v>
      </c>
    </row>
    <row r="2881" spans="1:22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354"/>
        <v>42359.725243055553</v>
      </c>
      <c r="L2881" s="13">
        <f t="shared" si="35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352"/>
        <v>2.5892857142857141E-3</v>
      </c>
      <c r="R2881">
        <f t="shared" si="353"/>
        <v>29</v>
      </c>
      <c r="S2881" t="str">
        <f t="shared" si="356"/>
        <v>theater</v>
      </c>
      <c r="T2881" t="str">
        <f t="shared" si="357"/>
        <v>plays</v>
      </c>
      <c r="U2881" t="str">
        <f t="shared" si="358"/>
        <v>December</v>
      </c>
      <c r="V2881" t="str">
        <f t="shared" si="359"/>
        <v>2016</v>
      </c>
    </row>
    <row r="2882" spans="1:22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354"/>
        <v>42192.905694444446</v>
      </c>
      <c r="L2882" s="13">
        <f t="shared" si="35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360">E2882/D2882</f>
        <v>0.23333333333333334</v>
      </c>
      <c r="R2882">
        <f t="shared" ref="R2882:R2945" si="361">E2882/N2882</f>
        <v>96.551724137931032</v>
      </c>
      <c r="S2882" t="str">
        <f t="shared" si="356"/>
        <v>theater</v>
      </c>
      <c r="T2882" t="str">
        <f t="shared" si="357"/>
        <v>plays</v>
      </c>
      <c r="U2882" t="str">
        <f t="shared" si="358"/>
        <v>July</v>
      </c>
      <c r="V2882" t="str">
        <f t="shared" si="359"/>
        <v>2015</v>
      </c>
    </row>
    <row r="2883" spans="1:22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362">(((J2883/60)/60)/24)+DATE(1970,1,1)</f>
        <v>41916.597638888888</v>
      </c>
      <c r="L2883" s="13">
        <f t="shared" ref="L2883:L2946" si="363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360"/>
        <v>0</v>
      </c>
      <c r="R2883" t="e">
        <f t="shared" si="361"/>
        <v>#DIV/0!</v>
      </c>
      <c r="S2883" t="str">
        <f t="shared" ref="S2883:S2946" si="364">LEFT(P2883,FIND("/",P2883)-1)</f>
        <v>theater</v>
      </c>
      <c r="T2883" t="str">
        <f t="shared" ref="T2883:T2946" si="365">RIGHT(P2883,LEN(P2883)-FIND("/",P2883))</f>
        <v>plays</v>
      </c>
      <c r="U2883" t="str">
        <f t="shared" ref="U2883:U2946" si="366">TEXT(K2883,"mmmm")</f>
        <v>October</v>
      </c>
      <c r="V2883" t="str">
        <f t="shared" ref="V2883:V2946" si="367">TEXT(L2883,"YYYY")</f>
        <v>2014</v>
      </c>
    </row>
    <row r="2884" spans="1:22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362"/>
        <v>42461.596273148149</v>
      </c>
      <c r="L2884" s="13">
        <f t="shared" si="36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360"/>
        <v>0.33600000000000002</v>
      </c>
      <c r="R2884">
        <f t="shared" si="361"/>
        <v>63</v>
      </c>
      <c r="S2884" t="str">
        <f t="shared" si="364"/>
        <v>theater</v>
      </c>
      <c r="T2884" t="str">
        <f t="shared" si="365"/>
        <v>plays</v>
      </c>
      <c r="U2884" t="str">
        <f t="shared" si="366"/>
        <v>April</v>
      </c>
      <c r="V2884" t="str">
        <f t="shared" si="367"/>
        <v>2016</v>
      </c>
    </row>
    <row r="2885" spans="1:22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362"/>
        <v>42370.90320601852</v>
      </c>
      <c r="L2885" s="13">
        <f t="shared" si="36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360"/>
        <v>0.1908</v>
      </c>
      <c r="R2885">
        <f t="shared" si="361"/>
        <v>381.6</v>
      </c>
      <c r="S2885" t="str">
        <f t="shared" si="364"/>
        <v>theater</v>
      </c>
      <c r="T2885" t="str">
        <f t="shared" si="365"/>
        <v>plays</v>
      </c>
      <c r="U2885" t="str">
        <f t="shared" si="366"/>
        <v>January</v>
      </c>
      <c r="V2885" t="str">
        <f t="shared" si="367"/>
        <v>2016</v>
      </c>
    </row>
    <row r="2886" spans="1:22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362"/>
        <v>41948.727256944447</v>
      </c>
      <c r="L2886" s="13">
        <f t="shared" si="36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360"/>
        <v>4.1111111111111114E-3</v>
      </c>
      <c r="R2886">
        <f t="shared" si="361"/>
        <v>46.25</v>
      </c>
      <c r="S2886" t="str">
        <f t="shared" si="364"/>
        <v>theater</v>
      </c>
      <c r="T2886" t="str">
        <f t="shared" si="365"/>
        <v>plays</v>
      </c>
      <c r="U2886" t="str">
        <f t="shared" si="366"/>
        <v>November</v>
      </c>
      <c r="V2886" t="str">
        <f t="shared" si="367"/>
        <v>2014</v>
      </c>
    </row>
    <row r="2887" spans="1:22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362"/>
        <v>42047.07640046296</v>
      </c>
      <c r="L2887" s="13">
        <f t="shared" si="36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360"/>
        <v>0.32500000000000001</v>
      </c>
      <c r="R2887">
        <f t="shared" si="361"/>
        <v>26</v>
      </c>
      <c r="S2887" t="str">
        <f t="shared" si="364"/>
        <v>theater</v>
      </c>
      <c r="T2887" t="str">
        <f t="shared" si="365"/>
        <v>plays</v>
      </c>
      <c r="U2887" t="str">
        <f t="shared" si="366"/>
        <v>February</v>
      </c>
      <c r="V2887" t="str">
        <f t="shared" si="367"/>
        <v>2015</v>
      </c>
    </row>
    <row r="2888" spans="1:22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362"/>
        <v>42261.632916666669</v>
      </c>
      <c r="L2888" s="13">
        <f t="shared" si="36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360"/>
        <v>0.05</v>
      </c>
      <c r="R2888">
        <f t="shared" si="361"/>
        <v>10</v>
      </c>
      <c r="S2888" t="str">
        <f t="shared" si="364"/>
        <v>theater</v>
      </c>
      <c r="T2888" t="str">
        <f t="shared" si="365"/>
        <v>plays</v>
      </c>
      <c r="U2888" t="str">
        <f t="shared" si="366"/>
        <v>September</v>
      </c>
      <c r="V2888" t="str">
        <f t="shared" si="367"/>
        <v>2015</v>
      </c>
    </row>
    <row r="2889" spans="1:22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362"/>
        <v>41985.427361111113</v>
      </c>
      <c r="L2889" s="13">
        <f t="shared" si="36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360"/>
        <v>1.6666666666666668E-3</v>
      </c>
      <c r="R2889">
        <f t="shared" si="361"/>
        <v>5</v>
      </c>
      <c r="S2889" t="str">
        <f t="shared" si="364"/>
        <v>theater</v>
      </c>
      <c r="T2889" t="str">
        <f t="shared" si="365"/>
        <v>plays</v>
      </c>
      <c r="U2889" t="str">
        <f t="shared" si="366"/>
        <v>December</v>
      </c>
      <c r="V2889" t="str">
        <f t="shared" si="367"/>
        <v>2015</v>
      </c>
    </row>
    <row r="2890" spans="1:22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362"/>
        <v>41922.535185185188</v>
      </c>
      <c r="L2890" s="13">
        <f t="shared" si="36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360"/>
        <v>0</v>
      </c>
      <c r="R2890" t="e">
        <f t="shared" si="361"/>
        <v>#DIV/0!</v>
      </c>
      <c r="S2890" t="str">
        <f t="shared" si="364"/>
        <v>theater</v>
      </c>
      <c r="T2890" t="str">
        <f t="shared" si="365"/>
        <v>plays</v>
      </c>
      <c r="U2890" t="str">
        <f t="shared" si="366"/>
        <v>October</v>
      </c>
      <c r="V2890" t="str">
        <f t="shared" si="367"/>
        <v>2014</v>
      </c>
    </row>
    <row r="2891" spans="1:22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362"/>
        <v>41850.863252314812</v>
      </c>
      <c r="L2891" s="13">
        <f t="shared" si="36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360"/>
        <v>0.38066666666666665</v>
      </c>
      <c r="R2891">
        <f t="shared" si="361"/>
        <v>81.571428571428569</v>
      </c>
      <c r="S2891" t="str">
        <f t="shared" si="364"/>
        <v>theater</v>
      </c>
      <c r="T2891" t="str">
        <f t="shared" si="365"/>
        <v>plays</v>
      </c>
      <c r="U2891" t="str">
        <f t="shared" si="366"/>
        <v>July</v>
      </c>
      <c r="V2891" t="str">
        <f t="shared" si="367"/>
        <v>2014</v>
      </c>
    </row>
    <row r="2892" spans="1:22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362"/>
        <v>41831.742962962962</v>
      </c>
      <c r="L2892" s="13">
        <f t="shared" si="363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360"/>
        <v>1.0500000000000001E-2</v>
      </c>
      <c r="R2892">
        <f t="shared" si="361"/>
        <v>7</v>
      </c>
      <c r="S2892" t="str">
        <f t="shared" si="364"/>
        <v>theater</v>
      </c>
      <c r="T2892" t="str">
        <f t="shared" si="365"/>
        <v>plays</v>
      </c>
      <c r="U2892" t="str">
        <f t="shared" si="366"/>
        <v>July</v>
      </c>
      <c r="V2892" t="str">
        <f t="shared" si="367"/>
        <v>2014</v>
      </c>
    </row>
    <row r="2893" spans="1:22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362"/>
        <v>42415.883425925931</v>
      </c>
      <c r="L2893" s="13">
        <f t="shared" si="36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360"/>
        <v>2.7300000000000001E-2</v>
      </c>
      <c r="R2893">
        <f t="shared" si="361"/>
        <v>27.3</v>
      </c>
      <c r="S2893" t="str">
        <f t="shared" si="364"/>
        <v>theater</v>
      </c>
      <c r="T2893" t="str">
        <f t="shared" si="365"/>
        <v>plays</v>
      </c>
      <c r="U2893" t="str">
        <f t="shared" si="366"/>
        <v>February</v>
      </c>
      <c r="V2893" t="str">
        <f t="shared" si="367"/>
        <v>2016</v>
      </c>
    </row>
    <row r="2894" spans="1:22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362"/>
        <v>41869.714166666665</v>
      </c>
      <c r="L2894" s="13">
        <f t="shared" si="363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360"/>
        <v>9.0909090909090912E-2</v>
      </c>
      <c r="R2894">
        <f t="shared" si="361"/>
        <v>29.411764705882351</v>
      </c>
      <c r="S2894" t="str">
        <f t="shared" si="364"/>
        <v>theater</v>
      </c>
      <c r="T2894" t="str">
        <f t="shared" si="365"/>
        <v>plays</v>
      </c>
      <c r="U2894" t="str">
        <f t="shared" si="366"/>
        <v>August</v>
      </c>
      <c r="V2894" t="str">
        <f t="shared" si="367"/>
        <v>2014</v>
      </c>
    </row>
    <row r="2895" spans="1:22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362"/>
        <v>41953.773090277777</v>
      </c>
      <c r="L2895" s="13">
        <f t="shared" si="36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360"/>
        <v>5.0000000000000001E-3</v>
      </c>
      <c r="R2895">
        <f t="shared" si="361"/>
        <v>12.5</v>
      </c>
      <c r="S2895" t="str">
        <f t="shared" si="364"/>
        <v>theater</v>
      </c>
      <c r="T2895" t="str">
        <f t="shared" si="365"/>
        <v>plays</v>
      </c>
      <c r="U2895" t="str">
        <f t="shared" si="366"/>
        <v>November</v>
      </c>
      <c r="V2895" t="str">
        <f t="shared" si="367"/>
        <v>2015</v>
      </c>
    </row>
    <row r="2896" spans="1:22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362"/>
        <v>42037.986284722225</v>
      </c>
      <c r="L2896" s="13">
        <f t="shared" si="36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360"/>
        <v>0</v>
      </c>
      <c r="R2896" t="e">
        <f t="shared" si="361"/>
        <v>#DIV/0!</v>
      </c>
      <c r="S2896" t="str">
        <f t="shared" si="364"/>
        <v>theater</v>
      </c>
      <c r="T2896" t="str">
        <f t="shared" si="365"/>
        <v>plays</v>
      </c>
      <c r="U2896" t="str">
        <f t="shared" si="366"/>
        <v>February</v>
      </c>
      <c r="V2896" t="str">
        <f t="shared" si="367"/>
        <v>2015</v>
      </c>
    </row>
    <row r="2897" spans="1:22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362"/>
        <v>41811.555462962962</v>
      </c>
      <c r="L2897" s="13">
        <f t="shared" si="363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360"/>
        <v>4.5999999999999999E-2</v>
      </c>
      <c r="R2897">
        <f t="shared" si="361"/>
        <v>5.75</v>
      </c>
      <c r="S2897" t="str">
        <f t="shared" si="364"/>
        <v>theater</v>
      </c>
      <c r="T2897" t="str">
        <f t="shared" si="365"/>
        <v>plays</v>
      </c>
      <c r="U2897" t="str">
        <f t="shared" si="366"/>
        <v>June</v>
      </c>
      <c r="V2897" t="str">
        <f t="shared" si="367"/>
        <v>2014</v>
      </c>
    </row>
    <row r="2898" spans="1:22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362"/>
        <v>42701.908807870372</v>
      </c>
      <c r="L2898" s="13">
        <f t="shared" si="363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360"/>
        <v>0.20833333333333334</v>
      </c>
      <c r="R2898">
        <f t="shared" si="361"/>
        <v>52.083333333333336</v>
      </c>
      <c r="S2898" t="str">
        <f t="shared" si="364"/>
        <v>theater</v>
      </c>
      <c r="T2898" t="str">
        <f t="shared" si="365"/>
        <v>plays</v>
      </c>
      <c r="U2898" t="str">
        <f t="shared" si="366"/>
        <v>November</v>
      </c>
      <c r="V2898" t="str">
        <f t="shared" si="367"/>
        <v>2016</v>
      </c>
    </row>
    <row r="2899" spans="1:22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362"/>
        <v>42258.646504629629</v>
      </c>
      <c r="L2899" s="13">
        <f t="shared" si="36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360"/>
        <v>4.583333333333333E-2</v>
      </c>
      <c r="R2899">
        <f t="shared" si="361"/>
        <v>183.33333333333334</v>
      </c>
      <c r="S2899" t="str">
        <f t="shared" si="364"/>
        <v>theater</v>
      </c>
      <c r="T2899" t="str">
        <f t="shared" si="365"/>
        <v>plays</v>
      </c>
      <c r="U2899" t="str">
        <f t="shared" si="366"/>
        <v>September</v>
      </c>
      <c r="V2899" t="str">
        <f t="shared" si="367"/>
        <v>2015</v>
      </c>
    </row>
    <row r="2900" spans="1:22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362"/>
        <v>42278.664965277778</v>
      </c>
      <c r="L2900" s="13">
        <f t="shared" si="36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360"/>
        <v>4.2133333333333335E-2</v>
      </c>
      <c r="R2900">
        <f t="shared" si="361"/>
        <v>26.333333333333332</v>
      </c>
      <c r="S2900" t="str">
        <f t="shared" si="364"/>
        <v>theater</v>
      </c>
      <c r="T2900" t="str">
        <f t="shared" si="365"/>
        <v>plays</v>
      </c>
      <c r="U2900" t="str">
        <f t="shared" si="366"/>
        <v>October</v>
      </c>
      <c r="V2900" t="str">
        <f t="shared" si="367"/>
        <v>2015</v>
      </c>
    </row>
    <row r="2901" spans="1:22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362"/>
        <v>42515.078217592592</v>
      </c>
      <c r="L2901" s="13">
        <f t="shared" si="36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360"/>
        <v>0</v>
      </c>
      <c r="R2901" t="e">
        <f t="shared" si="361"/>
        <v>#DIV/0!</v>
      </c>
      <c r="S2901" t="str">
        <f t="shared" si="364"/>
        <v>theater</v>
      </c>
      <c r="T2901" t="str">
        <f t="shared" si="365"/>
        <v>plays</v>
      </c>
      <c r="U2901" t="str">
        <f t="shared" si="366"/>
        <v>May</v>
      </c>
      <c r="V2901" t="str">
        <f t="shared" si="367"/>
        <v>2016</v>
      </c>
    </row>
    <row r="2902" spans="1:22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362"/>
        <v>41830.234166666669</v>
      </c>
      <c r="L2902" s="13">
        <f t="shared" si="36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360"/>
        <v>0.61909090909090914</v>
      </c>
      <c r="R2902">
        <f t="shared" si="361"/>
        <v>486.42857142857144</v>
      </c>
      <c r="S2902" t="str">
        <f t="shared" si="364"/>
        <v>theater</v>
      </c>
      <c r="T2902" t="str">
        <f t="shared" si="365"/>
        <v>plays</v>
      </c>
      <c r="U2902" t="str">
        <f t="shared" si="366"/>
        <v>July</v>
      </c>
      <c r="V2902" t="str">
        <f t="shared" si="367"/>
        <v>2014</v>
      </c>
    </row>
    <row r="2903" spans="1:22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362"/>
        <v>41982.904386574075</v>
      </c>
      <c r="L2903" s="13">
        <f t="shared" si="36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360"/>
        <v>8.0000000000000002E-3</v>
      </c>
      <c r="R2903">
        <f t="shared" si="361"/>
        <v>3</v>
      </c>
      <c r="S2903" t="str">
        <f t="shared" si="364"/>
        <v>theater</v>
      </c>
      <c r="T2903" t="str">
        <f t="shared" si="365"/>
        <v>plays</v>
      </c>
      <c r="U2903" t="str">
        <f t="shared" si="366"/>
        <v>December</v>
      </c>
      <c r="V2903" t="str">
        <f t="shared" si="367"/>
        <v>2015</v>
      </c>
    </row>
    <row r="2904" spans="1:22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362"/>
        <v>42210.439768518518</v>
      </c>
      <c r="L2904" s="13">
        <f t="shared" si="36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360"/>
        <v>1.6666666666666666E-4</v>
      </c>
      <c r="R2904">
        <f t="shared" si="361"/>
        <v>25</v>
      </c>
      <c r="S2904" t="str">
        <f t="shared" si="364"/>
        <v>theater</v>
      </c>
      <c r="T2904" t="str">
        <f t="shared" si="365"/>
        <v>plays</v>
      </c>
      <c r="U2904" t="str">
        <f t="shared" si="366"/>
        <v>July</v>
      </c>
      <c r="V2904" t="str">
        <f t="shared" si="367"/>
        <v>2015</v>
      </c>
    </row>
    <row r="2905" spans="1:22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362"/>
        <v>42196.166874999995</v>
      </c>
      <c r="L2905" s="13">
        <f t="shared" si="36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360"/>
        <v>7.7999999999999996E-3</v>
      </c>
      <c r="R2905">
        <f t="shared" si="361"/>
        <v>9.75</v>
      </c>
      <c r="S2905" t="str">
        <f t="shared" si="364"/>
        <v>theater</v>
      </c>
      <c r="T2905" t="str">
        <f t="shared" si="365"/>
        <v>plays</v>
      </c>
      <c r="U2905" t="str">
        <f t="shared" si="366"/>
        <v>July</v>
      </c>
      <c r="V2905" t="str">
        <f t="shared" si="367"/>
        <v>2015</v>
      </c>
    </row>
    <row r="2906" spans="1:22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362"/>
        <v>41940.967951388891</v>
      </c>
      <c r="L2906" s="13">
        <f t="shared" si="363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360"/>
        <v>0.05</v>
      </c>
      <c r="R2906">
        <f t="shared" si="361"/>
        <v>18.75</v>
      </c>
      <c r="S2906" t="str">
        <f t="shared" si="364"/>
        <v>theater</v>
      </c>
      <c r="T2906" t="str">
        <f t="shared" si="365"/>
        <v>plays</v>
      </c>
      <c r="U2906" t="str">
        <f t="shared" si="366"/>
        <v>October</v>
      </c>
      <c r="V2906" t="str">
        <f t="shared" si="367"/>
        <v>2014</v>
      </c>
    </row>
    <row r="2907" spans="1:22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362"/>
        <v>42606.056863425925</v>
      </c>
      <c r="L2907" s="13">
        <f t="shared" si="36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360"/>
        <v>0.17771428571428571</v>
      </c>
      <c r="R2907">
        <f t="shared" si="361"/>
        <v>36.588235294117645</v>
      </c>
      <c r="S2907" t="str">
        <f t="shared" si="364"/>
        <v>theater</v>
      </c>
      <c r="T2907" t="str">
        <f t="shared" si="365"/>
        <v>plays</v>
      </c>
      <c r="U2907" t="str">
        <f t="shared" si="366"/>
        <v>August</v>
      </c>
      <c r="V2907" t="str">
        <f t="shared" si="367"/>
        <v>2016</v>
      </c>
    </row>
    <row r="2908" spans="1:22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362"/>
        <v>42199.648912037039</v>
      </c>
      <c r="L2908" s="13">
        <f t="shared" si="36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360"/>
        <v>9.4166666666666662E-2</v>
      </c>
      <c r="R2908">
        <f t="shared" si="361"/>
        <v>80.714285714285708</v>
      </c>
      <c r="S2908" t="str">
        <f t="shared" si="364"/>
        <v>theater</v>
      </c>
      <c r="T2908" t="str">
        <f t="shared" si="365"/>
        <v>plays</v>
      </c>
      <c r="U2908" t="str">
        <f t="shared" si="366"/>
        <v>July</v>
      </c>
      <c r="V2908" t="str">
        <f t="shared" si="367"/>
        <v>2015</v>
      </c>
    </row>
    <row r="2909" spans="1:22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362"/>
        <v>42444.877743055549</v>
      </c>
      <c r="L2909" s="13">
        <f t="shared" si="36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360"/>
        <v>8.0000000000000004E-4</v>
      </c>
      <c r="R2909">
        <f t="shared" si="361"/>
        <v>1</v>
      </c>
      <c r="S2909" t="str">
        <f t="shared" si="364"/>
        <v>theater</v>
      </c>
      <c r="T2909" t="str">
        <f t="shared" si="365"/>
        <v>plays</v>
      </c>
      <c r="U2909" t="str">
        <f t="shared" si="366"/>
        <v>March</v>
      </c>
      <c r="V2909" t="str">
        <f t="shared" si="367"/>
        <v>2016</v>
      </c>
    </row>
    <row r="2910" spans="1:22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362"/>
        <v>42499.731701388882</v>
      </c>
      <c r="L2910" s="13">
        <f t="shared" si="36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360"/>
        <v>2.75E-2</v>
      </c>
      <c r="R2910">
        <f t="shared" si="361"/>
        <v>52.8</v>
      </c>
      <c r="S2910" t="str">
        <f t="shared" si="364"/>
        <v>theater</v>
      </c>
      <c r="T2910" t="str">
        <f t="shared" si="365"/>
        <v>plays</v>
      </c>
      <c r="U2910" t="str">
        <f t="shared" si="366"/>
        <v>May</v>
      </c>
      <c r="V2910" t="str">
        <f t="shared" si="367"/>
        <v>2016</v>
      </c>
    </row>
    <row r="2911" spans="1:22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362"/>
        <v>41929.266215277778</v>
      </c>
      <c r="L2911" s="13">
        <f t="shared" si="36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360"/>
        <v>1.1111111111111112E-4</v>
      </c>
      <c r="R2911">
        <f t="shared" si="361"/>
        <v>20</v>
      </c>
      <c r="S2911" t="str">
        <f t="shared" si="364"/>
        <v>theater</v>
      </c>
      <c r="T2911" t="str">
        <f t="shared" si="365"/>
        <v>plays</v>
      </c>
      <c r="U2911" t="str">
        <f t="shared" si="366"/>
        <v>October</v>
      </c>
      <c r="V2911" t="str">
        <f t="shared" si="367"/>
        <v>2014</v>
      </c>
    </row>
    <row r="2912" spans="1:22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362"/>
        <v>42107.841284722221</v>
      </c>
      <c r="L2912" s="13">
        <f t="shared" si="36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360"/>
        <v>3.3333333333333335E-5</v>
      </c>
      <c r="R2912">
        <f t="shared" si="361"/>
        <v>1</v>
      </c>
      <c r="S2912" t="str">
        <f t="shared" si="364"/>
        <v>theater</v>
      </c>
      <c r="T2912" t="str">
        <f t="shared" si="365"/>
        <v>plays</v>
      </c>
      <c r="U2912" t="str">
        <f t="shared" si="366"/>
        <v>April</v>
      </c>
      <c r="V2912" t="str">
        <f t="shared" si="367"/>
        <v>2015</v>
      </c>
    </row>
    <row r="2913" spans="1:22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362"/>
        <v>42142.768819444449</v>
      </c>
      <c r="L2913" s="13">
        <f t="shared" si="36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360"/>
        <v>0.36499999999999999</v>
      </c>
      <c r="R2913">
        <f t="shared" si="361"/>
        <v>46.928571428571431</v>
      </c>
      <c r="S2913" t="str">
        <f t="shared" si="364"/>
        <v>theater</v>
      </c>
      <c r="T2913" t="str">
        <f t="shared" si="365"/>
        <v>plays</v>
      </c>
      <c r="U2913" t="str">
        <f t="shared" si="366"/>
        <v>May</v>
      </c>
      <c r="V2913" t="str">
        <f t="shared" si="367"/>
        <v>2015</v>
      </c>
    </row>
    <row r="2914" spans="1:22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362"/>
        <v>42354.131643518514</v>
      </c>
      <c r="L2914" s="13">
        <f t="shared" si="36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360"/>
        <v>0.14058171745152354</v>
      </c>
      <c r="R2914">
        <f t="shared" si="361"/>
        <v>78.07692307692308</v>
      </c>
      <c r="S2914" t="str">
        <f t="shared" si="364"/>
        <v>theater</v>
      </c>
      <c r="T2914" t="str">
        <f t="shared" si="365"/>
        <v>plays</v>
      </c>
      <c r="U2914" t="str">
        <f t="shared" si="366"/>
        <v>December</v>
      </c>
      <c r="V2914" t="str">
        <f t="shared" si="367"/>
        <v>2016</v>
      </c>
    </row>
    <row r="2915" spans="1:22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362"/>
        <v>41828.922905092593</v>
      </c>
      <c r="L2915" s="13">
        <f t="shared" si="36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360"/>
        <v>2.0000000000000001E-4</v>
      </c>
      <c r="R2915">
        <f t="shared" si="361"/>
        <v>1</v>
      </c>
      <c r="S2915" t="str">
        <f t="shared" si="364"/>
        <v>theater</v>
      </c>
      <c r="T2915" t="str">
        <f t="shared" si="365"/>
        <v>plays</v>
      </c>
      <c r="U2915" t="str">
        <f t="shared" si="366"/>
        <v>July</v>
      </c>
      <c r="V2915" t="str">
        <f t="shared" si="367"/>
        <v>2014</v>
      </c>
    </row>
    <row r="2916" spans="1:22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362"/>
        <v>42017.907337962963</v>
      </c>
      <c r="L2916" s="13">
        <f t="shared" si="36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360"/>
        <v>4.0000000000000003E-5</v>
      </c>
      <c r="R2916">
        <f t="shared" si="361"/>
        <v>1</v>
      </c>
      <c r="S2916" t="str">
        <f t="shared" si="364"/>
        <v>theater</v>
      </c>
      <c r="T2916" t="str">
        <f t="shared" si="365"/>
        <v>plays</v>
      </c>
      <c r="U2916" t="str">
        <f t="shared" si="366"/>
        <v>January</v>
      </c>
      <c r="V2916" t="str">
        <f t="shared" si="367"/>
        <v>2015</v>
      </c>
    </row>
    <row r="2917" spans="1:22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362"/>
        <v>42415.398032407407</v>
      </c>
      <c r="L2917" s="13">
        <f t="shared" si="36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360"/>
        <v>0.61099999999999999</v>
      </c>
      <c r="R2917">
        <f t="shared" si="361"/>
        <v>203.66666666666666</v>
      </c>
      <c r="S2917" t="str">
        <f t="shared" si="364"/>
        <v>theater</v>
      </c>
      <c r="T2917" t="str">
        <f t="shared" si="365"/>
        <v>plays</v>
      </c>
      <c r="U2917" t="str">
        <f t="shared" si="366"/>
        <v>February</v>
      </c>
      <c r="V2917" t="str">
        <f t="shared" si="367"/>
        <v>2016</v>
      </c>
    </row>
    <row r="2918" spans="1:22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362"/>
        <v>41755.476724537039</v>
      </c>
      <c r="L2918" s="13">
        <f t="shared" si="36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360"/>
        <v>7.8378378378378383E-2</v>
      </c>
      <c r="R2918">
        <f t="shared" si="361"/>
        <v>20.714285714285715</v>
      </c>
      <c r="S2918" t="str">
        <f t="shared" si="364"/>
        <v>theater</v>
      </c>
      <c r="T2918" t="str">
        <f t="shared" si="365"/>
        <v>plays</v>
      </c>
      <c r="U2918" t="str">
        <f t="shared" si="366"/>
        <v>April</v>
      </c>
      <c r="V2918" t="str">
        <f t="shared" si="367"/>
        <v>2014</v>
      </c>
    </row>
    <row r="2919" spans="1:22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362"/>
        <v>42245.234340277777</v>
      </c>
      <c r="L2919" s="13">
        <f t="shared" si="36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360"/>
        <v>0.2185</v>
      </c>
      <c r="R2919">
        <f t="shared" si="361"/>
        <v>48.555555555555557</v>
      </c>
      <c r="S2919" t="str">
        <f t="shared" si="364"/>
        <v>theater</v>
      </c>
      <c r="T2919" t="str">
        <f t="shared" si="365"/>
        <v>plays</v>
      </c>
      <c r="U2919" t="str">
        <f t="shared" si="366"/>
        <v>August</v>
      </c>
      <c r="V2919" t="str">
        <f t="shared" si="367"/>
        <v>2015</v>
      </c>
    </row>
    <row r="2920" spans="1:22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362"/>
        <v>42278.629710648151</v>
      </c>
      <c r="L2920" s="13">
        <f t="shared" si="36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360"/>
        <v>0.27239999999999998</v>
      </c>
      <c r="R2920">
        <f t="shared" si="361"/>
        <v>68.099999999999994</v>
      </c>
      <c r="S2920" t="str">
        <f t="shared" si="364"/>
        <v>theater</v>
      </c>
      <c r="T2920" t="str">
        <f t="shared" si="365"/>
        <v>plays</v>
      </c>
      <c r="U2920" t="str">
        <f t="shared" si="366"/>
        <v>October</v>
      </c>
      <c r="V2920" t="str">
        <f t="shared" si="367"/>
        <v>2015</v>
      </c>
    </row>
    <row r="2921" spans="1:22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362"/>
        <v>41826.61954861111</v>
      </c>
      <c r="L2921" s="13">
        <f t="shared" si="36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360"/>
        <v>8.5000000000000006E-2</v>
      </c>
      <c r="R2921">
        <f t="shared" si="361"/>
        <v>8.5</v>
      </c>
      <c r="S2921" t="str">
        <f t="shared" si="364"/>
        <v>theater</v>
      </c>
      <c r="T2921" t="str">
        <f t="shared" si="365"/>
        <v>plays</v>
      </c>
      <c r="U2921" t="str">
        <f t="shared" si="366"/>
        <v>July</v>
      </c>
      <c r="V2921" t="str">
        <f t="shared" si="367"/>
        <v>2014</v>
      </c>
    </row>
    <row r="2922" spans="1:22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362"/>
        <v>42058.792476851857</v>
      </c>
      <c r="L2922" s="13">
        <f t="shared" si="36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360"/>
        <v>0.26840000000000003</v>
      </c>
      <c r="R2922">
        <f t="shared" si="361"/>
        <v>51.615384615384613</v>
      </c>
      <c r="S2922" t="str">
        <f t="shared" si="364"/>
        <v>theater</v>
      </c>
      <c r="T2922" t="str">
        <f t="shared" si="365"/>
        <v>plays</v>
      </c>
      <c r="U2922" t="str">
        <f t="shared" si="366"/>
        <v>February</v>
      </c>
      <c r="V2922" t="str">
        <f t="shared" si="367"/>
        <v>2015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362"/>
        <v>41877.886620370373</v>
      </c>
      <c r="L2923" s="13">
        <f t="shared" si="36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360"/>
        <v>1.29</v>
      </c>
      <c r="R2923">
        <f t="shared" si="361"/>
        <v>43</v>
      </c>
      <c r="S2923" t="str">
        <f t="shared" si="364"/>
        <v>theater</v>
      </c>
      <c r="T2923" t="str">
        <f t="shared" si="365"/>
        <v>musical</v>
      </c>
      <c r="U2923" t="str">
        <f t="shared" si="366"/>
        <v>August</v>
      </c>
      <c r="V2923" t="str">
        <f t="shared" si="367"/>
        <v>2014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362"/>
        <v>42097.874155092592</v>
      </c>
      <c r="L2924" s="13">
        <f t="shared" si="36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360"/>
        <v>1</v>
      </c>
      <c r="R2924">
        <f t="shared" si="361"/>
        <v>83.333333333333329</v>
      </c>
      <c r="S2924" t="str">
        <f t="shared" si="364"/>
        <v>theater</v>
      </c>
      <c r="T2924" t="str">
        <f t="shared" si="365"/>
        <v>musical</v>
      </c>
      <c r="U2924" t="str">
        <f t="shared" si="366"/>
        <v>April</v>
      </c>
      <c r="V2924" t="str">
        <f t="shared" si="367"/>
        <v>2015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362"/>
        <v>42013.15253472222</v>
      </c>
      <c r="L2925" s="13">
        <f t="shared" si="363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360"/>
        <v>1</v>
      </c>
      <c r="R2925">
        <f t="shared" si="361"/>
        <v>30</v>
      </c>
      <c r="S2925" t="str">
        <f t="shared" si="364"/>
        <v>theater</v>
      </c>
      <c r="T2925" t="str">
        <f t="shared" si="365"/>
        <v>musical</v>
      </c>
      <c r="U2925" t="str">
        <f t="shared" si="366"/>
        <v>January</v>
      </c>
      <c r="V2925" t="str">
        <f t="shared" si="367"/>
        <v>2015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362"/>
        <v>42103.556828703702</v>
      </c>
      <c r="L2926" s="13">
        <f t="shared" si="36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360"/>
        <v>1.032</v>
      </c>
      <c r="R2926">
        <f t="shared" si="361"/>
        <v>175.51020408163265</v>
      </c>
      <c r="S2926" t="str">
        <f t="shared" si="364"/>
        <v>theater</v>
      </c>
      <c r="T2926" t="str">
        <f t="shared" si="365"/>
        <v>musical</v>
      </c>
      <c r="U2926" t="str">
        <f t="shared" si="366"/>
        <v>April</v>
      </c>
      <c r="V2926" t="str">
        <f t="shared" si="367"/>
        <v>2015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362"/>
        <v>41863.584120370368</v>
      </c>
      <c r="L2927" s="13">
        <f t="shared" si="36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360"/>
        <v>1.0244597777777777</v>
      </c>
      <c r="R2927">
        <f t="shared" si="361"/>
        <v>231.66175879396985</v>
      </c>
      <c r="S2927" t="str">
        <f t="shared" si="364"/>
        <v>theater</v>
      </c>
      <c r="T2927" t="str">
        <f t="shared" si="365"/>
        <v>musical</v>
      </c>
      <c r="U2927" t="str">
        <f t="shared" si="366"/>
        <v>August</v>
      </c>
      <c r="V2927" t="str">
        <f t="shared" si="367"/>
        <v>2014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362"/>
        <v>42044.765960648147</v>
      </c>
      <c r="L2928" s="13">
        <f t="shared" si="36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360"/>
        <v>1.25</v>
      </c>
      <c r="R2928">
        <f t="shared" si="361"/>
        <v>75</v>
      </c>
      <c r="S2928" t="str">
        <f t="shared" si="364"/>
        <v>theater</v>
      </c>
      <c r="T2928" t="str">
        <f t="shared" si="365"/>
        <v>musical</v>
      </c>
      <c r="U2928" t="str">
        <f t="shared" si="366"/>
        <v>February</v>
      </c>
      <c r="V2928" t="str">
        <f t="shared" si="367"/>
        <v>2015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362"/>
        <v>41806.669317129628</v>
      </c>
      <c r="L2929" s="13">
        <f t="shared" si="36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360"/>
        <v>1.3083333333333333</v>
      </c>
      <c r="R2929">
        <f t="shared" si="361"/>
        <v>112.14285714285714</v>
      </c>
      <c r="S2929" t="str">
        <f t="shared" si="364"/>
        <v>theater</v>
      </c>
      <c r="T2929" t="str">
        <f t="shared" si="365"/>
        <v>musical</v>
      </c>
      <c r="U2929" t="str">
        <f t="shared" si="366"/>
        <v>June</v>
      </c>
      <c r="V2929" t="str">
        <f t="shared" si="367"/>
        <v>2014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362"/>
        <v>42403.998217592598</v>
      </c>
      <c r="L2930" s="13">
        <f t="shared" si="36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360"/>
        <v>1</v>
      </c>
      <c r="R2930">
        <f t="shared" si="361"/>
        <v>41.666666666666664</v>
      </c>
      <c r="S2930" t="str">
        <f t="shared" si="364"/>
        <v>theater</v>
      </c>
      <c r="T2930" t="str">
        <f t="shared" si="365"/>
        <v>musical</v>
      </c>
      <c r="U2930" t="str">
        <f t="shared" si="366"/>
        <v>February</v>
      </c>
      <c r="V2930" t="str">
        <f t="shared" si="367"/>
        <v>2016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362"/>
        <v>41754.564328703702</v>
      </c>
      <c r="L2931" s="13">
        <f t="shared" si="36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360"/>
        <v>1.02069375</v>
      </c>
      <c r="R2931">
        <f t="shared" si="361"/>
        <v>255.17343750000001</v>
      </c>
      <c r="S2931" t="str">
        <f t="shared" si="364"/>
        <v>theater</v>
      </c>
      <c r="T2931" t="str">
        <f t="shared" si="365"/>
        <v>musical</v>
      </c>
      <c r="U2931" t="str">
        <f t="shared" si="366"/>
        <v>April</v>
      </c>
      <c r="V2931" t="str">
        <f t="shared" si="367"/>
        <v>2014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362"/>
        <v>42101.584074074075</v>
      </c>
      <c r="L2932" s="13">
        <f t="shared" si="36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360"/>
        <v>1.0092000000000001</v>
      </c>
      <c r="R2932">
        <f t="shared" si="361"/>
        <v>162.7741935483871</v>
      </c>
      <c r="S2932" t="str">
        <f t="shared" si="364"/>
        <v>theater</v>
      </c>
      <c r="T2932" t="str">
        <f t="shared" si="365"/>
        <v>musical</v>
      </c>
      <c r="U2932" t="str">
        <f t="shared" si="366"/>
        <v>April</v>
      </c>
      <c r="V2932" t="str">
        <f t="shared" si="367"/>
        <v>2015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362"/>
        <v>41872.291238425925</v>
      </c>
      <c r="L2933" s="13">
        <f t="shared" si="36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360"/>
        <v>1.06</v>
      </c>
      <c r="R2933">
        <f t="shared" si="361"/>
        <v>88.333333333333329</v>
      </c>
      <c r="S2933" t="str">
        <f t="shared" si="364"/>
        <v>theater</v>
      </c>
      <c r="T2933" t="str">
        <f t="shared" si="365"/>
        <v>musical</v>
      </c>
      <c r="U2933" t="str">
        <f t="shared" si="366"/>
        <v>August</v>
      </c>
      <c r="V2933" t="str">
        <f t="shared" si="367"/>
        <v>2014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362"/>
        <v>42025.164780092593</v>
      </c>
      <c r="L2934" s="13">
        <f t="shared" si="36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360"/>
        <v>1.0509677419354839</v>
      </c>
      <c r="R2934">
        <f t="shared" si="361"/>
        <v>85.736842105263165</v>
      </c>
      <c r="S2934" t="str">
        <f t="shared" si="364"/>
        <v>theater</v>
      </c>
      <c r="T2934" t="str">
        <f t="shared" si="365"/>
        <v>musical</v>
      </c>
      <c r="U2934" t="str">
        <f t="shared" si="366"/>
        <v>January</v>
      </c>
      <c r="V2934" t="str">
        <f t="shared" si="367"/>
        <v>2015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362"/>
        <v>42495.956631944442</v>
      </c>
      <c r="L2935" s="13">
        <f t="shared" si="36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360"/>
        <v>1.0276000000000001</v>
      </c>
      <c r="R2935">
        <f t="shared" si="361"/>
        <v>47.574074074074076</v>
      </c>
      <c r="S2935" t="str">
        <f t="shared" si="364"/>
        <v>theater</v>
      </c>
      <c r="T2935" t="str">
        <f t="shared" si="365"/>
        <v>musical</v>
      </c>
      <c r="U2935" t="str">
        <f t="shared" si="366"/>
        <v>May</v>
      </c>
      <c r="V2935" t="str">
        <f t="shared" si="367"/>
        <v>2016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362"/>
        <v>41775.636157407411</v>
      </c>
      <c r="L2936" s="13">
        <f t="shared" si="36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360"/>
        <v>1.08</v>
      </c>
      <c r="R2936">
        <f t="shared" si="361"/>
        <v>72.972972972972968</v>
      </c>
      <c r="S2936" t="str">
        <f t="shared" si="364"/>
        <v>theater</v>
      </c>
      <c r="T2936" t="str">
        <f t="shared" si="365"/>
        <v>musical</v>
      </c>
      <c r="U2936" t="str">
        <f t="shared" si="366"/>
        <v>May</v>
      </c>
      <c r="V2936" t="str">
        <f t="shared" si="367"/>
        <v>2014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362"/>
        <v>42553.583425925928</v>
      </c>
      <c r="L2937" s="13">
        <f t="shared" si="36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360"/>
        <v>1.0088571428571429</v>
      </c>
      <c r="R2937">
        <f t="shared" si="361"/>
        <v>90.538461538461533</v>
      </c>
      <c r="S2937" t="str">
        <f t="shared" si="364"/>
        <v>theater</v>
      </c>
      <c r="T2937" t="str">
        <f t="shared" si="365"/>
        <v>musical</v>
      </c>
      <c r="U2937" t="str">
        <f t="shared" si="366"/>
        <v>July</v>
      </c>
      <c r="V2937" t="str">
        <f t="shared" si="367"/>
        <v>2016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362"/>
        <v>41912.650729166664</v>
      </c>
      <c r="L2938" s="13">
        <f t="shared" si="36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360"/>
        <v>1.28</v>
      </c>
      <c r="R2938">
        <f t="shared" si="361"/>
        <v>37.647058823529413</v>
      </c>
      <c r="S2938" t="str">
        <f t="shared" si="364"/>
        <v>theater</v>
      </c>
      <c r="T2938" t="str">
        <f t="shared" si="365"/>
        <v>musical</v>
      </c>
      <c r="U2938" t="str">
        <f t="shared" si="366"/>
        <v>September</v>
      </c>
      <c r="V2938" t="str">
        <f t="shared" si="367"/>
        <v>2014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362"/>
        <v>41803.457326388889</v>
      </c>
      <c r="L2939" s="13">
        <f t="shared" si="36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360"/>
        <v>1.3333333333333333</v>
      </c>
      <c r="R2939">
        <f t="shared" si="361"/>
        <v>36.363636363636367</v>
      </c>
      <c r="S2939" t="str">
        <f t="shared" si="364"/>
        <v>theater</v>
      </c>
      <c r="T2939" t="str">
        <f t="shared" si="365"/>
        <v>musical</v>
      </c>
      <c r="U2939" t="str">
        <f t="shared" si="366"/>
        <v>June</v>
      </c>
      <c r="V2939" t="str">
        <f t="shared" si="367"/>
        <v>2014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362"/>
        <v>42004.703865740739</v>
      </c>
      <c r="L2940" s="13">
        <f t="shared" si="36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360"/>
        <v>1.0137499999999999</v>
      </c>
      <c r="R2940">
        <f t="shared" si="361"/>
        <v>126.71875</v>
      </c>
      <c r="S2940" t="str">
        <f t="shared" si="364"/>
        <v>theater</v>
      </c>
      <c r="T2940" t="str">
        <f t="shared" si="365"/>
        <v>musical</v>
      </c>
      <c r="U2940" t="str">
        <f t="shared" si="366"/>
        <v>December</v>
      </c>
      <c r="V2940" t="str">
        <f t="shared" si="367"/>
        <v>2015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362"/>
        <v>41845.809166666666</v>
      </c>
      <c r="L2941" s="13">
        <f t="shared" si="36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360"/>
        <v>1.0287500000000001</v>
      </c>
      <c r="R2941">
        <f t="shared" si="361"/>
        <v>329.2</v>
      </c>
      <c r="S2941" t="str">
        <f t="shared" si="364"/>
        <v>theater</v>
      </c>
      <c r="T2941" t="str">
        <f t="shared" si="365"/>
        <v>musical</v>
      </c>
      <c r="U2941" t="str">
        <f t="shared" si="366"/>
        <v>July</v>
      </c>
      <c r="V2941" t="str">
        <f t="shared" si="367"/>
        <v>2014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362"/>
        <v>41982.773356481484</v>
      </c>
      <c r="L2942" s="13">
        <f t="shared" si="36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360"/>
        <v>1.0724</v>
      </c>
      <c r="R2942">
        <f t="shared" si="361"/>
        <v>81.242424242424249</v>
      </c>
      <c r="S2942" t="str">
        <f t="shared" si="364"/>
        <v>theater</v>
      </c>
      <c r="T2942" t="str">
        <f t="shared" si="365"/>
        <v>musical</v>
      </c>
      <c r="U2942" t="str">
        <f t="shared" si="366"/>
        <v>December</v>
      </c>
      <c r="V2942" t="str">
        <f t="shared" si="367"/>
        <v>2015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362"/>
        <v>42034.960127314815</v>
      </c>
      <c r="L2943" s="13">
        <f t="shared" si="36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360"/>
        <v>4.0000000000000003E-5</v>
      </c>
      <c r="R2943">
        <f t="shared" si="361"/>
        <v>1</v>
      </c>
      <c r="S2943" t="str">
        <f t="shared" si="364"/>
        <v>theater</v>
      </c>
      <c r="T2943" t="str">
        <f t="shared" si="365"/>
        <v>spaces</v>
      </c>
      <c r="U2943" t="str">
        <f t="shared" si="366"/>
        <v>January</v>
      </c>
      <c r="V2943" t="str">
        <f t="shared" si="367"/>
        <v>2015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362"/>
        <v>42334.803923611107</v>
      </c>
      <c r="L2944" s="13">
        <f t="shared" si="36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360"/>
        <v>0.20424999999999999</v>
      </c>
      <c r="R2944">
        <f t="shared" si="361"/>
        <v>202.22772277227722</v>
      </c>
      <c r="S2944" t="str">
        <f t="shared" si="364"/>
        <v>theater</v>
      </c>
      <c r="T2944" t="str">
        <f t="shared" si="365"/>
        <v>spaces</v>
      </c>
      <c r="U2944" t="str">
        <f t="shared" si="366"/>
        <v>November</v>
      </c>
      <c r="V2944" t="str">
        <f t="shared" si="367"/>
        <v>2015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362"/>
        <v>42077.129398148143</v>
      </c>
      <c r="L2945" s="13">
        <f t="shared" si="36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360"/>
        <v>0</v>
      </c>
      <c r="R2945" t="e">
        <f t="shared" si="361"/>
        <v>#DIV/0!</v>
      </c>
      <c r="S2945" t="str">
        <f t="shared" si="364"/>
        <v>theater</v>
      </c>
      <c r="T2945" t="str">
        <f t="shared" si="365"/>
        <v>spaces</v>
      </c>
      <c r="U2945" t="str">
        <f t="shared" si="366"/>
        <v>March</v>
      </c>
      <c r="V2945" t="str">
        <f t="shared" si="367"/>
        <v>2015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362"/>
        <v>42132.9143287037</v>
      </c>
      <c r="L2946" s="13">
        <f t="shared" si="36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368">E2946/D2946</f>
        <v>0.01</v>
      </c>
      <c r="R2946">
        <f t="shared" ref="R2946:R3009" si="369">E2946/N2946</f>
        <v>100</v>
      </c>
      <c r="S2946" t="str">
        <f t="shared" si="364"/>
        <v>theater</v>
      </c>
      <c r="T2946" t="str">
        <f t="shared" si="365"/>
        <v>spaces</v>
      </c>
      <c r="U2946" t="str">
        <f t="shared" si="366"/>
        <v>May</v>
      </c>
      <c r="V2946" t="str">
        <f t="shared" si="367"/>
        <v>2015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370">(((J2947/60)/60)/24)+DATE(1970,1,1)</f>
        <v>42118.139583333337</v>
      </c>
      <c r="L2947" s="13">
        <f t="shared" ref="L2947:L3010" si="371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368"/>
        <v>0</v>
      </c>
      <c r="R2947" t="e">
        <f t="shared" si="369"/>
        <v>#DIV/0!</v>
      </c>
      <c r="S2947" t="str">
        <f t="shared" ref="S2947:S3010" si="372">LEFT(P2947,FIND("/",P2947)-1)</f>
        <v>theater</v>
      </c>
      <c r="T2947" t="str">
        <f t="shared" ref="T2947:T3010" si="373">RIGHT(P2947,LEN(P2947)-FIND("/",P2947))</f>
        <v>spaces</v>
      </c>
      <c r="U2947" t="str">
        <f t="shared" ref="U2947:U3010" si="374">TEXT(K2947,"mmmm")</f>
        <v>April</v>
      </c>
      <c r="V2947" t="str">
        <f t="shared" ref="V2947:V3010" si="375">TEXT(L2947,"YYYY")</f>
        <v>2015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370"/>
        <v>42567.531157407408</v>
      </c>
      <c r="L2948" s="13">
        <f t="shared" si="371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368"/>
        <v>1E-3</v>
      </c>
      <c r="R2948">
        <f t="shared" si="369"/>
        <v>1</v>
      </c>
      <c r="S2948" t="str">
        <f t="shared" si="372"/>
        <v>theater</v>
      </c>
      <c r="T2948" t="str">
        <f t="shared" si="373"/>
        <v>spaces</v>
      </c>
      <c r="U2948" t="str">
        <f t="shared" si="374"/>
        <v>July</v>
      </c>
      <c r="V2948" t="str">
        <f t="shared" si="375"/>
        <v>2016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370"/>
        <v>42649.562118055561</v>
      </c>
      <c r="L2949" s="13">
        <f t="shared" si="371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368"/>
        <v>4.2880000000000001E-2</v>
      </c>
      <c r="R2949">
        <f t="shared" si="369"/>
        <v>82.461538461538467</v>
      </c>
      <c r="S2949" t="str">
        <f t="shared" si="372"/>
        <v>theater</v>
      </c>
      <c r="T2949" t="str">
        <f t="shared" si="373"/>
        <v>spaces</v>
      </c>
      <c r="U2949" t="str">
        <f t="shared" si="374"/>
        <v>October</v>
      </c>
      <c r="V2949" t="str">
        <f t="shared" si="375"/>
        <v>2016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370"/>
        <v>42097.649224537032</v>
      </c>
      <c r="L2950" s="13">
        <f t="shared" si="371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368"/>
        <v>4.8000000000000001E-5</v>
      </c>
      <c r="R2950">
        <f t="shared" si="369"/>
        <v>2.6666666666666665</v>
      </c>
      <c r="S2950" t="str">
        <f t="shared" si="372"/>
        <v>theater</v>
      </c>
      <c r="T2950" t="str">
        <f t="shared" si="373"/>
        <v>spaces</v>
      </c>
      <c r="U2950" t="str">
        <f t="shared" si="374"/>
        <v>April</v>
      </c>
      <c r="V2950" t="str">
        <f t="shared" si="375"/>
        <v>2015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370"/>
        <v>42297.823113425926</v>
      </c>
      <c r="L2951" s="13">
        <f t="shared" si="371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368"/>
        <v>2.5000000000000001E-2</v>
      </c>
      <c r="R2951">
        <f t="shared" si="369"/>
        <v>12.5</v>
      </c>
      <c r="S2951" t="str">
        <f t="shared" si="372"/>
        <v>theater</v>
      </c>
      <c r="T2951" t="str">
        <f t="shared" si="373"/>
        <v>spaces</v>
      </c>
      <c r="U2951" t="str">
        <f t="shared" si="374"/>
        <v>October</v>
      </c>
      <c r="V2951" t="str">
        <f t="shared" si="375"/>
        <v>2015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370"/>
        <v>42362.36518518519</v>
      </c>
      <c r="L2952" s="13">
        <f t="shared" si="371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368"/>
        <v>0</v>
      </c>
      <c r="R2952" t="e">
        <f t="shared" si="369"/>
        <v>#DIV/0!</v>
      </c>
      <c r="S2952" t="str">
        <f t="shared" si="372"/>
        <v>theater</v>
      </c>
      <c r="T2952" t="str">
        <f t="shared" si="373"/>
        <v>spaces</v>
      </c>
      <c r="U2952" t="str">
        <f t="shared" si="374"/>
        <v>December</v>
      </c>
      <c r="V2952" t="str">
        <f t="shared" si="375"/>
        <v>2016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370"/>
        <v>41872.802928240737</v>
      </c>
      <c r="L2953" s="13">
        <f t="shared" si="371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368"/>
        <v>2.1919999999999999E-2</v>
      </c>
      <c r="R2953">
        <f t="shared" si="369"/>
        <v>18.896551724137932</v>
      </c>
      <c r="S2953" t="str">
        <f t="shared" si="372"/>
        <v>theater</v>
      </c>
      <c r="T2953" t="str">
        <f t="shared" si="373"/>
        <v>spaces</v>
      </c>
      <c r="U2953" t="str">
        <f t="shared" si="374"/>
        <v>August</v>
      </c>
      <c r="V2953" t="str">
        <f t="shared" si="375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370"/>
        <v>42628.690266203703</v>
      </c>
      <c r="L2954" s="13">
        <f t="shared" si="371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368"/>
        <v>8.0250000000000002E-2</v>
      </c>
      <c r="R2954">
        <f t="shared" si="369"/>
        <v>200.625</v>
      </c>
      <c r="S2954" t="str">
        <f t="shared" si="372"/>
        <v>theater</v>
      </c>
      <c r="T2954" t="str">
        <f t="shared" si="373"/>
        <v>spaces</v>
      </c>
      <c r="U2954" t="str">
        <f t="shared" si="374"/>
        <v>September</v>
      </c>
      <c r="V2954" t="str">
        <f t="shared" si="375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370"/>
        <v>42255.791909722218</v>
      </c>
      <c r="L2955" s="13">
        <f t="shared" si="371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368"/>
        <v>1.5125E-3</v>
      </c>
      <c r="R2955">
        <f t="shared" si="369"/>
        <v>201.66666666666666</v>
      </c>
      <c r="S2955" t="str">
        <f t="shared" si="372"/>
        <v>theater</v>
      </c>
      <c r="T2955" t="str">
        <f t="shared" si="373"/>
        <v>spaces</v>
      </c>
      <c r="U2955" t="str">
        <f t="shared" si="374"/>
        <v>September</v>
      </c>
      <c r="V2955" t="str">
        <f t="shared" si="375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370"/>
        <v>42790.583368055552</v>
      </c>
      <c r="L2956" s="13">
        <f t="shared" si="371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368"/>
        <v>0</v>
      </c>
      <c r="R2956" t="e">
        <f t="shared" si="369"/>
        <v>#DIV/0!</v>
      </c>
      <c r="S2956" t="str">
        <f t="shared" si="372"/>
        <v>theater</v>
      </c>
      <c r="T2956" t="str">
        <f t="shared" si="373"/>
        <v>spaces</v>
      </c>
      <c r="U2956" t="str">
        <f t="shared" si="374"/>
        <v>February</v>
      </c>
      <c r="V2956" t="str">
        <f t="shared" si="375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370"/>
        <v>42141.741307870368</v>
      </c>
      <c r="L2957" s="13">
        <f t="shared" si="371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368"/>
        <v>0.59583333333333333</v>
      </c>
      <c r="R2957">
        <f t="shared" si="369"/>
        <v>65</v>
      </c>
      <c r="S2957" t="str">
        <f t="shared" si="372"/>
        <v>theater</v>
      </c>
      <c r="T2957" t="str">
        <f t="shared" si="373"/>
        <v>spaces</v>
      </c>
      <c r="U2957" t="str">
        <f t="shared" si="374"/>
        <v>May</v>
      </c>
      <c r="V2957" t="str">
        <f t="shared" si="375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370"/>
        <v>42464.958912037036</v>
      </c>
      <c r="L2958" s="13">
        <f t="shared" si="371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368"/>
        <v>0.16734177215189874</v>
      </c>
      <c r="R2958">
        <f t="shared" si="369"/>
        <v>66.099999999999994</v>
      </c>
      <c r="S2958" t="str">
        <f t="shared" si="372"/>
        <v>theater</v>
      </c>
      <c r="T2958" t="str">
        <f t="shared" si="373"/>
        <v>spaces</v>
      </c>
      <c r="U2958" t="str">
        <f t="shared" si="374"/>
        <v>April</v>
      </c>
      <c r="V2958" t="str">
        <f t="shared" si="375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370"/>
        <v>42031.011249999996</v>
      </c>
      <c r="L2959" s="13">
        <f t="shared" si="371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368"/>
        <v>1.8666666666666668E-2</v>
      </c>
      <c r="R2959">
        <f t="shared" si="369"/>
        <v>93.333333333333329</v>
      </c>
      <c r="S2959" t="str">
        <f t="shared" si="372"/>
        <v>theater</v>
      </c>
      <c r="T2959" t="str">
        <f t="shared" si="373"/>
        <v>spaces</v>
      </c>
      <c r="U2959" t="str">
        <f t="shared" si="374"/>
        <v>January</v>
      </c>
      <c r="V2959" t="str">
        <f t="shared" si="375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370"/>
        <v>42438.779131944444</v>
      </c>
      <c r="L2960" s="13">
        <f t="shared" si="371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368"/>
        <v>0</v>
      </c>
      <c r="R2960" t="e">
        <f t="shared" si="369"/>
        <v>#DIV/0!</v>
      </c>
      <c r="S2960" t="str">
        <f t="shared" si="372"/>
        <v>theater</v>
      </c>
      <c r="T2960" t="str">
        <f t="shared" si="373"/>
        <v>spaces</v>
      </c>
      <c r="U2960" t="str">
        <f t="shared" si="374"/>
        <v>March</v>
      </c>
      <c r="V2960" t="str">
        <f t="shared" si="375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370"/>
        <v>42498.008391203708</v>
      </c>
      <c r="L2961" s="13">
        <f t="shared" si="371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368"/>
        <v>0</v>
      </c>
      <c r="R2961" t="e">
        <f t="shared" si="369"/>
        <v>#DIV/0!</v>
      </c>
      <c r="S2961" t="str">
        <f t="shared" si="372"/>
        <v>theater</v>
      </c>
      <c r="T2961" t="str">
        <f t="shared" si="373"/>
        <v>spaces</v>
      </c>
      <c r="U2961" t="str">
        <f t="shared" si="374"/>
        <v>May</v>
      </c>
      <c r="V2961" t="str">
        <f t="shared" si="375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370"/>
        <v>41863.757210648146</v>
      </c>
      <c r="L2962" s="13">
        <f t="shared" si="371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368"/>
        <v>0</v>
      </c>
      <c r="R2962" t="e">
        <f t="shared" si="369"/>
        <v>#DIV/0!</v>
      </c>
      <c r="S2962" t="str">
        <f t="shared" si="372"/>
        <v>theater</v>
      </c>
      <c r="T2962" t="str">
        <f t="shared" si="373"/>
        <v>spaces</v>
      </c>
      <c r="U2962" t="str">
        <f t="shared" si="374"/>
        <v>August</v>
      </c>
      <c r="V2962" t="str">
        <f t="shared" si="375"/>
        <v>2014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370"/>
        <v>42061.212488425925</v>
      </c>
      <c r="L2963" s="13">
        <f t="shared" si="371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368"/>
        <v>1.0962000000000001</v>
      </c>
      <c r="R2963">
        <f t="shared" si="369"/>
        <v>50.75</v>
      </c>
      <c r="S2963" t="str">
        <f t="shared" si="372"/>
        <v>theater</v>
      </c>
      <c r="T2963" t="str">
        <f t="shared" si="373"/>
        <v>plays</v>
      </c>
      <c r="U2963" t="str">
        <f t="shared" si="374"/>
        <v>February</v>
      </c>
      <c r="V2963" t="str">
        <f t="shared" si="375"/>
        <v>2015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370"/>
        <v>42036.24428240741</v>
      </c>
      <c r="L2964" s="13">
        <f t="shared" si="371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368"/>
        <v>1.218</v>
      </c>
      <c r="R2964">
        <f t="shared" si="369"/>
        <v>60.9</v>
      </c>
      <c r="S2964" t="str">
        <f t="shared" si="372"/>
        <v>theater</v>
      </c>
      <c r="T2964" t="str">
        <f t="shared" si="373"/>
        <v>plays</v>
      </c>
      <c r="U2964" t="str">
        <f t="shared" si="374"/>
        <v>February</v>
      </c>
      <c r="V2964" t="str">
        <f t="shared" si="375"/>
        <v>2015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370"/>
        <v>42157.470185185186</v>
      </c>
      <c r="L2965" s="13">
        <f t="shared" si="371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368"/>
        <v>1.0685</v>
      </c>
      <c r="R2965">
        <f t="shared" si="369"/>
        <v>109.03061224489795</v>
      </c>
      <c r="S2965" t="str">
        <f t="shared" si="372"/>
        <v>theater</v>
      </c>
      <c r="T2965" t="str">
        <f t="shared" si="373"/>
        <v>plays</v>
      </c>
      <c r="U2965" t="str">
        <f t="shared" si="374"/>
        <v>June</v>
      </c>
      <c r="V2965" t="str">
        <f t="shared" si="375"/>
        <v>2015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370"/>
        <v>41827.909942129627</v>
      </c>
      <c r="L2966" s="13">
        <f t="shared" si="371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368"/>
        <v>1.0071379999999999</v>
      </c>
      <c r="R2966">
        <f t="shared" si="369"/>
        <v>25.692295918367346</v>
      </c>
      <c r="S2966" t="str">
        <f t="shared" si="372"/>
        <v>theater</v>
      </c>
      <c r="T2966" t="str">
        <f t="shared" si="373"/>
        <v>plays</v>
      </c>
      <c r="U2966" t="str">
        <f t="shared" si="374"/>
        <v>July</v>
      </c>
      <c r="V2966" t="str">
        <f t="shared" si="375"/>
        <v>2014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370"/>
        <v>42162.729548611111</v>
      </c>
      <c r="L2967" s="13">
        <f t="shared" si="371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368"/>
        <v>1.0900000000000001</v>
      </c>
      <c r="R2967">
        <f t="shared" si="369"/>
        <v>41.92307692307692</v>
      </c>
      <c r="S2967" t="str">
        <f t="shared" si="372"/>
        <v>theater</v>
      </c>
      <c r="T2967" t="str">
        <f t="shared" si="373"/>
        <v>plays</v>
      </c>
      <c r="U2967" t="str">
        <f t="shared" si="374"/>
        <v>June</v>
      </c>
      <c r="V2967" t="str">
        <f t="shared" si="375"/>
        <v>2015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370"/>
        <v>42233.738564814819</v>
      </c>
      <c r="L2968" s="13">
        <f t="shared" si="371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368"/>
        <v>1.1363000000000001</v>
      </c>
      <c r="R2968">
        <f t="shared" si="369"/>
        <v>88.7734375</v>
      </c>
      <c r="S2968" t="str">
        <f t="shared" si="372"/>
        <v>theater</v>
      </c>
      <c r="T2968" t="str">
        <f t="shared" si="373"/>
        <v>plays</v>
      </c>
      <c r="U2968" t="str">
        <f t="shared" si="374"/>
        <v>August</v>
      </c>
      <c r="V2968" t="str">
        <f t="shared" si="375"/>
        <v>2015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370"/>
        <v>42042.197824074072</v>
      </c>
      <c r="L2969" s="13">
        <f t="shared" si="371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368"/>
        <v>1.1392</v>
      </c>
      <c r="R2969">
        <f t="shared" si="369"/>
        <v>80.225352112676063</v>
      </c>
      <c r="S2969" t="str">
        <f t="shared" si="372"/>
        <v>theater</v>
      </c>
      <c r="T2969" t="str">
        <f t="shared" si="373"/>
        <v>plays</v>
      </c>
      <c r="U2969" t="str">
        <f t="shared" si="374"/>
        <v>February</v>
      </c>
      <c r="V2969" t="str">
        <f t="shared" si="375"/>
        <v>2015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370"/>
        <v>42585.523842592593</v>
      </c>
      <c r="L2970" s="13">
        <f t="shared" si="371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368"/>
        <v>1.06</v>
      </c>
      <c r="R2970">
        <f t="shared" si="369"/>
        <v>78.936170212765958</v>
      </c>
      <c r="S2970" t="str">
        <f t="shared" si="372"/>
        <v>theater</v>
      </c>
      <c r="T2970" t="str">
        <f t="shared" si="373"/>
        <v>plays</v>
      </c>
      <c r="U2970" t="str">
        <f t="shared" si="374"/>
        <v>August</v>
      </c>
      <c r="V2970" t="str">
        <f t="shared" si="375"/>
        <v>2016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370"/>
        <v>42097.786493055552</v>
      </c>
      <c r="L2971" s="13">
        <f t="shared" si="371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368"/>
        <v>1.625</v>
      </c>
      <c r="R2971">
        <f t="shared" si="369"/>
        <v>95.588235294117652</v>
      </c>
      <c r="S2971" t="str">
        <f t="shared" si="372"/>
        <v>theater</v>
      </c>
      <c r="T2971" t="str">
        <f t="shared" si="373"/>
        <v>plays</v>
      </c>
      <c r="U2971" t="str">
        <f t="shared" si="374"/>
        <v>April</v>
      </c>
      <c r="V2971" t="str">
        <f t="shared" si="375"/>
        <v>2015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370"/>
        <v>41808.669571759259</v>
      </c>
      <c r="L2972" s="13">
        <f t="shared" si="371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368"/>
        <v>1.06</v>
      </c>
      <c r="R2972">
        <f t="shared" si="369"/>
        <v>69.890109890109883</v>
      </c>
      <c r="S2972" t="str">
        <f t="shared" si="372"/>
        <v>theater</v>
      </c>
      <c r="T2972" t="str">
        <f t="shared" si="373"/>
        <v>plays</v>
      </c>
      <c r="U2972" t="str">
        <f t="shared" si="374"/>
        <v>June</v>
      </c>
      <c r="V2972" t="str">
        <f t="shared" si="375"/>
        <v>2014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370"/>
        <v>41852.658310185187</v>
      </c>
      <c r="L2973" s="13">
        <f t="shared" si="371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368"/>
        <v>1.0015624999999999</v>
      </c>
      <c r="R2973">
        <f t="shared" si="369"/>
        <v>74.534883720930239</v>
      </c>
      <c r="S2973" t="str">
        <f t="shared" si="372"/>
        <v>theater</v>
      </c>
      <c r="T2973" t="str">
        <f t="shared" si="373"/>
        <v>plays</v>
      </c>
      <c r="U2973" t="str">
        <f t="shared" si="374"/>
        <v>August</v>
      </c>
      <c r="V2973" t="str">
        <f t="shared" si="375"/>
        <v>2014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370"/>
        <v>42694.110185185185</v>
      </c>
      <c r="L2974" s="13">
        <f t="shared" si="371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368"/>
        <v>1.0535000000000001</v>
      </c>
      <c r="R2974">
        <f t="shared" si="369"/>
        <v>123.94117647058823</v>
      </c>
      <c r="S2974" t="str">
        <f t="shared" si="372"/>
        <v>theater</v>
      </c>
      <c r="T2974" t="str">
        <f t="shared" si="373"/>
        <v>plays</v>
      </c>
      <c r="U2974" t="str">
        <f t="shared" si="374"/>
        <v>November</v>
      </c>
      <c r="V2974" t="str">
        <f t="shared" si="375"/>
        <v>2016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370"/>
        <v>42341.818379629629</v>
      </c>
      <c r="L2975" s="13">
        <f t="shared" si="371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368"/>
        <v>1.748</v>
      </c>
      <c r="R2975">
        <f t="shared" si="369"/>
        <v>264.84848484848487</v>
      </c>
      <c r="S2975" t="str">
        <f t="shared" si="372"/>
        <v>theater</v>
      </c>
      <c r="T2975" t="str">
        <f t="shared" si="373"/>
        <v>plays</v>
      </c>
      <c r="U2975" t="str">
        <f t="shared" si="374"/>
        <v>December</v>
      </c>
      <c r="V2975" t="str">
        <f t="shared" si="375"/>
        <v>2016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370"/>
        <v>41880.061006944445</v>
      </c>
      <c r="L2976" s="13">
        <f t="shared" si="371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368"/>
        <v>1.02</v>
      </c>
      <c r="R2976">
        <f t="shared" si="369"/>
        <v>58.620689655172413</v>
      </c>
      <c r="S2976" t="str">
        <f t="shared" si="372"/>
        <v>theater</v>
      </c>
      <c r="T2976" t="str">
        <f t="shared" si="373"/>
        <v>plays</v>
      </c>
      <c r="U2976" t="str">
        <f t="shared" si="374"/>
        <v>August</v>
      </c>
      <c r="V2976" t="str">
        <f t="shared" si="375"/>
        <v>2014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370"/>
        <v>41941.683865740742</v>
      </c>
      <c r="L2977" s="13">
        <f t="shared" si="371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368"/>
        <v>1.00125</v>
      </c>
      <c r="R2977">
        <f t="shared" si="369"/>
        <v>70.884955752212392</v>
      </c>
      <c r="S2977" t="str">
        <f t="shared" si="372"/>
        <v>theater</v>
      </c>
      <c r="T2977" t="str">
        <f t="shared" si="373"/>
        <v>plays</v>
      </c>
      <c r="U2977" t="str">
        <f t="shared" si="374"/>
        <v>October</v>
      </c>
      <c r="V2977" t="str">
        <f t="shared" si="375"/>
        <v>2014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370"/>
        <v>42425.730671296296</v>
      </c>
      <c r="L2978" s="13">
        <f t="shared" si="371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368"/>
        <v>1.7142857142857142</v>
      </c>
      <c r="R2978">
        <f t="shared" si="369"/>
        <v>8.5714285714285712</v>
      </c>
      <c r="S2978" t="str">
        <f t="shared" si="372"/>
        <v>theater</v>
      </c>
      <c r="T2978" t="str">
        <f t="shared" si="373"/>
        <v>plays</v>
      </c>
      <c r="U2978" t="str">
        <f t="shared" si="374"/>
        <v>February</v>
      </c>
      <c r="V2978" t="str">
        <f t="shared" si="375"/>
        <v>2016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370"/>
        <v>42026.88118055556</v>
      </c>
      <c r="L2979" s="13">
        <f t="shared" si="371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368"/>
        <v>1.1356666666666666</v>
      </c>
      <c r="R2979">
        <f t="shared" si="369"/>
        <v>113.56666666666666</v>
      </c>
      <c r="S2979" t="str">
        <f t="shared" si="372"/>
        <v>theater</v>
      </c>
      <c r="T2979" t="str">
        <f t="shared" si="373"/>
        <v>plays</v>
      </c>
      <c r="U2979" t="str">
        <f t="shared" si="374"/>
        <v>January</v>
      </c>
      <c r="V2979" t="str">
        <f t="shared" si="375"/>
        <v>2015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370"/>
        <v>41922.640590277777</v>
      </c>
      <c r="L2980" s="13">
        <f t="shared" si="371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368"/>
        <v>1.2946666666666666</v>
      </c>
      <c r="R2980">
        <f t="shared" si="369"/>
        <v>60.6875</v>
      </c>
      <c r="S2980" t="str">
        <f t="shared" si="372"/>
        <v>theater</v>
      </c>
      <c r="T2980" t="str">
        <f t="shared" si="373"/>
        <v>plays</v>
      </c>
      <c r="U2980" t="str">
        <f t="shared" si="374"/>
        <v>October</v>
      </c>
      <c r="V2980" t="str">
        <f t="shared" si="375"/>
        <v>2014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370"/>
        <v>41993.824340277773</v>
      </c>
      <c r="L2981" s="13">
        <f t="shared" si="371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368"/>
        <v>1.014</v>
      </c>
      <c r="R2981">
        <f t="shared" si="369"/>
        <v>110.21739130434783</v>
      </c>
      <c r="S2981" t="str">
        <f t="shared" si="372"/>
        <v>theater</v>
      </c>
      <c r="T2981" t="str">
        <f t="shared" si="373"/>
        <v>plays</v>
      </c>
      <c r="U2981" t="str">
        <f t="shared" si="374"/>
        <v>December</v>
      </c>
      <c r="V2981" t="str">
        <f t="shared" si="375"/>
        <v>2015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370"/>
        <v>42219.915856481486</v>
      </c>
      <c r="L2982" s="13">
        <f t="shared" si="371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368"/>
        <v>1.0916666666666666</v>
      </c>
      <c r="R2982">
        <f t="shared" si="369"/>
        <v>136.45833333333334</v>
      </c>
      <c r="S2982" t="str">
        <f t="shared" si="372"/>
        <v>theater</v>
      </c>
      <c r="T2982" t="str">
        <f t="shared" si="373"/>
        <v>plays</v>
      </c>
      <c r="U2982" t="str">
        <f t="shared" si="374"/>
        <v>August</v>
      </c>
      <c r="V2982" t="str">
        <f t="shared" si="375"/>
        <v>2015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370"/>
        <v>42225.559675925921</v>
      </c>
      <c r="L2983" s="13">
        <f t="shared" si="371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368"/>
        <v>1.28925</v>
      </c>
      <c r="R2983">
        <f t="shared" si="369"/>
        <v>53.164948453608247</v>
      </c>
      <c r="S2983" t="str">
        <f t="shared" si="372"/>
        <v>theater</v>
      </c>
      <c r="T2983" t="str">
        <f t="shared" si="373"/>
        <v>spaces</v>
      </c>
      <c r="U2983" t="str">
        <f t="shared" si="374"/>
        <v>August</v>
      </c>
      <c r="V2983" t="str">
        <f t="shared" si="375"/>
        <v>2015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370"/>
        <v>42381.686840277776</v>
      </c>
      <c r="L2984" s="13">
        <f t="shared" si="371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368"/>
        <v>1.0206</v>
      </c>
      <c r="R2984">
        <f t="shared" si="369"/>
        <v>86.491525423728817</v>
      </c>
      <c r="S2984" t="str">
        <f t="shared" si="372"/>
        <v>theater</v>
      </c>
      <c r="T2984" t="str">
        <f t="shared" si="373"/>
        <v>spaces</v>
      </c>
      <c r="U2984" t="str">
        <f t="shared" si="374"/>
        <v>January</v>
      </c>
      <c r="V2984" t="str">
        <f t="shared" si="375"/>
        <v>2016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370"/>
        <v>41894.632361111115</v>
      </c>
      <c r="L2985" s="13">
        <f t="shared" si="371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368"/>
        <v>1.465395775862069</v>
      </c>
      <c r="R2985">
        <f t="shared" si="369"/>
        <v>155.23827397260274</v>
      </c>
      <c r="S2985" t="str">
        <f t="shared" si="372"/>
        <v>theater</v>
      </c>
      <c r="T2985" t="str">
        <f t="shared" si="373"/>
        <v>spaces</v>
      </c>
      <c r="U2985" t="str">
        <f t="shared" si="374"/>
        <v>September</v>
      </c>
      <c r="V2985" t="str">
        <f t="shared" si="375"/>
        <v>2014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370"/>
        <v>42576.278715277775</v>
      </c>
      <c r="L2986" s="13">
        <f t="shared" si="371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368"/>
        <v>1.00352</v>
      </c>
      <c r="R2986">
        <f t="shared" si="369"/>
        <v>115.08256880733946</v>
      </c>
      <c r="S2986" t="str">
        <f t="shared" si="372"/>
        <v>theater</v>
      </c>
      <c r="T2986" t="str">
        <f t="shared" si="373"/>
        <v>spaces</v>
      </c>
      <c r="U2986" t="str">
        <f t="shared" si="374"/>
        <v>July</v>
      </c>
      <c r="V2986" t="str">
        <f t="shared" si="375"/>
        <v>2016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370"/>
        <v>42654.973703703698</v>
      </c>
      <c r="L2987" s="13">
        <f t="shared" si="371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368"/>
        <v>1.2164999999999999</v>
      </c>
      <c r="R2987">
        <f t="shared" si="369"/>
        <v>109.5945945945946</v>
      </c>
      <c r="S2987" t="str">
        <f t="shared" si="372"/>
        <v>theater</v>
      </c>
      <c r="T2987" t="str">
        <f t="shared" si="373"/>
        <v>spaces</v>
      </c>
      <c r="U2987" t="str">
        <f t="shared" si="374"/>
        <v>October</v>
      </c>
      <c r="V2987" t="str">
        <f t="shared" si="375"/>
        <v>2016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370"/>
        <v>42431.500069444446</v>
      </c>
      <c r="L2988" s="13">
        <f t="shared" si="371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368"/>
        <v>1.0549999999999999</v>
      </c>
      <c r="R2988">
        <f t="shared" si="369"/>
        <v>45.214285714285715</v>
      </c>
      <c r="S2988" t="str">
        <f t="shared" si="372"/>
        <v>theater</v>
      </c>
      <c r="T2988" t="str">
        <f t="shared" si="373"/>
        <v>spaces</v>
      </c>
      <c r="U2988" t="str">
        <f t="shared" si="374"/>
        <v>March</v>
      </c>
      <c r="V2988" t="str">
        <f t="shared" si="375"/>
        <v>2016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370"/>
        <v>42627.307303240741</v>
      </c>
      <c r="L2989" s="13">
        <f t="shared" si="371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368"/>
        <v>1.1040080000000001</v>
      </c>
      <c r="R2989">
        <f t="shared" si="369"/>
        <v>104.15169811320754</v>
      </c>
      <c r="S2989" t="str">
        <f t="shared" si="372"/>
        <v>theater</v>
      </c>
      <c r="T2989" t="str">
        <f t="shared" si="373"/>
        <v>spaces</v>
      </c>
      <c r="U2989" t="str">
        <f t="shared" si="374"/>
        <v>September</v>
      </c>
      <c r="V2989" t="str">
        <f t="shared" si="375"/>
        <v>2016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370"/>
        <v>42511.362048611118</v>
      </c>
      <c r="L2990" s="13">
        <f t="shared" si="371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368"/>
        <v>1</v>
      </c>
      <c r="R2990">
        <f t="shared" si="369"/>
        <v>35.714285714285715</v>
      </c>
      <c r="S2990" t="str">
        <f t="shared" si="372"/>
        <v>theater</v>
      </c>
      <c r="T2990" t="str">
        <f t="shared" si="373"/>
        <v>spaces</v>
      </c>
      <c r="U2990" t="str">
        <f t="shared" si="374"/>
        <v>May</v>
      </c>
      <c r="V2990" t="str">
        <f t="shared" si="375"/>
        <v>2016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370"/>
        <v>42337.02039351852</v>
      </c>
      <c r="L2991" s="13">
        <f t="shared" si="371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368"/>
        <v>1.76535</v>
      </c>
      <c r="R2991">
        <f t="shared" si="369"/>
        <v>96.997252747252745</v>
      </c>
      <c r="S2991" t="str">
        <f t="shared" si="372"/>
        <v>theater</v>
      </c>
      <c r="T2991" t="str">
        <f t="shared" si="373"/>
        <v>spaces</v>
      </c>
      <c r="U2991" t="str">
        <f t="shared" si="374"/>
        <v>November</v>
      </c>
      <c r="V2991" t="str">
        <f t="shared" si="375"/>
        <v>2015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370"/>
        <v>42341.57430555555</v>
      </c>
      <c r="L2992" s="13">
        <f t="shared" si="371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368"/>
        <v>1</v>
      </c>
      <c r="R2992">
        <f t="shared" si="369"/>
        <v>370.37037037037038</v>
      </c>
      <c r="S2992" t="str">
        <f t="shared" si="372"/>
        <v>theater</v>
      </c>
      <c r="T2992" t="str">
        <f t="shared" si="373"/>
        <v>spaces</v>
      </c>
      <c r="U2992" t="str">
        <f t="shared" si="374"/>
        <v>December</v>
      </c>
      <c r="V2992" t="str">
        <f t="shared" si="375"/>
        <v>2016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370"/>
        <v>42740.837152777778</v>
      </c>
      <c r="L2993" s="13">
        <f t="shared" si="371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368"/>
        <v>1.0329411764705883</v>
      </c>
      <c r="R2993">
        <f t="shared" si="369"/>
        <v>94.408602150537632</v>
      </c>
      <c r="S2993" t="str">
        <f t="shared" si="372"/>
        <v>theater</v>
      </c>
      <c r="T2993" t="str">
        <f t="shared" si="373"/>
        <v>spaces</v>
      </c>
      <c r="U2993" t="str">
        <f t="shared" si="374"/>
        <v>January</v>
      </c>
      <c r="V2993" t="str">
        <f t="shared" si="375"/>
        <v>2017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370"/>
        <v>42622.767476851848</v>
      </c>
      <c r="L2994" s="13">
        <f t="shared" si="371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368"/>
        <v>1.0449999999999999</v>
      </c>
      <c r="R2994">
        <f t="shared" si="369"/>
        <v>48.984375</v>
      </c>
      <c r="S2994" t="str">
        <f t="shared" si="372"/>
        <v>theater</v>
      </c>
      <c r="T2994" t="str">
        <f t="shared" si="373"/>
        <v>spaces</v>
      </c>
      <c r="U2994" t="str">
        <f t="shared" si="374"/>
        <v>September</v>
      </c>
      <c r="V2994" t="str">
        <f t="shared" si="375"/>
        <v>2016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370"/>
        <v>42390.838738425926</v>
      </c>
      <c r="L2995" s="13">
        <f t="shared" si="371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368"/>
        <v>1.0029999999999999</v>
      </c>
      <c r="R2995">
        <f t="shared" si="369"/>
        <v>45.590909090909093</v>
      </c>
      <c r="S2995" t="str">
        <f t="shared" si="372"/>
        <v>theater</v>
      </c>
      <c r="T2995" t="str">
        <f t="shared" si="373"/>
        <v>spaces</v>
      </c>
      <c r="U2995" t="str">
        <f t="shared" si="374"/>
        <v>January</v>
      </c>
      <c r="V2995" t="str">
        <f t="shared" si="375"/>
        <v>2016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370"/>
        <v>41885.478842592594</v>
      </c>
      <c r="L2996" s="13">
        <f t="shared" si="371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368"/>
        <v>4.577466666666667</v>
      </c>
      <c r="R2996">
        <f t="shared" si="369"/>
        <v>23.275254237288134</v>
      </c>
      <c r="S2996" t="str">
        <f t="shared" si="372"/>
        <v>theater</v>
      </c>
      <c r="T2996" t="str">
        <f t="shared" si="373"/>
        <v>spaces</v>
      </c>
      <c r="U2996" t="str">
        <f t="shared" si="374"/>
        <v>September</v>
      </c>
      <c r="V2996" t="str">
        <f t="shared" si="375"/>
        <v>2014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370"/>
        <v>42724.665173611109</v>
      </c>
      <c r="L2997" s="13">
        <f t="shared" si="371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368"/>
        <v>1.0496000000000001</v>
      </c>
      <c r="R2997">
        <f t="shared" si="369"/>
        <v>63.2289156626506</v>
      </c>
      <c r="S2997" t="str">
        <f t="shared" si="372"/>
        <v>theater</v>
      </c>
      <c r="T2997" t="str">
        <f t="shared" si="373"/>
        <v>spaces</v>
      </c>
      <c r="U2997" t="str">
        <f t="shared" si="374"/>
        <v>December</v>
      </c>
      <c r="V2997" t="str">
        <f t="shared" si="375"/>
        <v>2017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370"/>
        <v>42090.912500000006</v>
      </c>
      <c r="L2998" s="13">
        <f t="shared" si="371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368"/>
        <v>1.7194285714285715</v>
      </c>
      <c r="R2998">
        <f t="shared" si="369"/>
        <v>153.5204081632653</v>
      </c>
      <c r="S2998" t="str">
        <f t="shared" si="372"/>
        <v>theater</v>
      </c>
      <c r="T2998" t="str">
        <f t="shared" si="373"/>
        <v>spaces</v>
      </c>
      <c r="U2998" t="str">
        <f t="shared" si="374"/>
        <v>March</v>
      </c>
      <c r="V2998" t="str">
        <f t="shared" si="375"/>
        <v>2015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370"/>
        <v>42775.733715277776</v>
      </c>
      <c r="L2999" s="13">
        <f t="shared" si="371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368"/>
        <v>1.0373000000000001</v>
      </c>
      <c r="R2999">
        <f t="shared" si="369"/>
        <v>90.2</v>
      </c>
      <c r="S2999" t="str">
        <f t="shared" si="372"/>
        <v>theater</v>
      </c>
      <c r="T2999" t="str">
        <f t="shared" si="373"/>
        <v>spaces</v>
      </c>
      <c r="U2999" t="str">
        <f t="shared" si="374"/>
        <v>February</v>
      </c>
      <c r="V2999" t="str">
        <f t="shared" si="375"/>
        <v>2017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370"/>
        <v>41778.193622685183</v>
      </c>
      <c r="L3000" s="13">
        <f t="shared" si="371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368"/>
        <v>1.0302899999999999</v>
      </c>
      <c r="R3000">
        <f t="shared" si="369"/>
        <v>118.97113163972287</v>
      </c>
      <c r="S3000" t="str">
        <f t="shared" si="372"/>
        <v>theater</v>
      </c>
      <c r="T3000" t="str">
        <f t="shared" si="373"/>
        <v>spaces</v>
      </c>
      <c r="U3000" t="str">
        <f t="shared" si="374"/>
        <v>May</v>
      </c>
      <c r="V3000" t="str">
        <f t="shared" si="375"/>
        <v>2014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370"/>
        <v>42780.740277777775</v>
      </c>
      <c r="L3001" s="13">
        <f t="shared" si="371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368"/>
        <v>1.1888888888888889</v>
      </c>
      <c r="R3001">
        <f t="shared" si="369"/>
        <v>80.25</v>
      </c>
      <c r="S3001" t="str">
        <f t="shared" si="372"/>
        <v>theater</v>
      </c>
      <c r="T3001" t="str">
        <f t="shared" si="373"/>
        <v>spaces</v>
      </c>
      <c r="U3001" t="str">
        <f t="shared" si="374"/>
        <v>February</v>
      </c>
      <c r="V3001" t="str">
        <f t="shared" si="375"/>
        <v>2017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370"/>
        <v>42752.827199074076</v>
      </c>
      <c r="L3002" s="13">
        <f t="shared" si="371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368"/>
        <v>1</v>
      </c>
      <c r="R3002">
        <f t="shared" si="369"/>
        <v>62.5</v>
      </c>
      <c r="S3002" t="str">
        <f t="shared" si="372"/>
        <v>theater</v>
      </c>
      <c r="T3002" t="str">
        <f t="shared" si="373"/>
        <v>spaces</v>
      </c>
      <c r="U3002" t="str">
        <f t="shared" si="374"/>
        <v>January</v>
      </c>
      <c r="V3002" t="str">
        <f t="shared" si="375"/>
        <v>2017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370"/>
        <v>42534.895625000005</v>
      </c>
      <c r="L3003" s="13">
        <f t="shared" si="371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368"/>
        <v>3.1869988910451896</v>
      </c>
      <c r="R3003">
        <f t="shared" si="369"/>
        <v>131.37719999999999</v>
      </c>
      <c r="S3003" t="str">
        <f t="shared" si="372"/>
        <v>theater</v>
      </c>
      <c r="T3003" t="str">
        <f t="shared" si="373"/>
        <v>spaces</v>
      </c>
      <c r="U3003" t="str">
        <f t="shared" si="374"/>
        <v>June</v>
      </c>
      <c r="V3003" t="str">
        <f t="shared" si="375"/>
        <v>2016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370"/>
        <v>41239.83625</v>
      </c>
      <c r="L3004" s="13">
        <f t="shared" si="371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368"/>
        <v>1.0850614285714286</v>
      </c>
      <c r="R3004">
        <f t="shared" si="369"/>
        <v>73.032980769230775</v>
      </c>
      <c r="S3004" t="str">
        <f t="shared" si="372"/>
        <v>theater</v>
      </c>
      <c r="T3004" t="str">
        <f t="shared" si="373"/>
        <v>spaces</v>
      </c>
      <c r="U3004" t="str">
        <f t="shared" si="374"/>
        <v>November</v>
      </c>
      <c r="V3004" t="str">
        <f t="shared" si="375"/>
        <v>2012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370"/>
        <v>42398.849259259259</v>
      </c>
      <c r="L3005" s="13">
        <f t="shared" si="371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368"/>
        <v>1.0116666666666667</v>
      </c>
      <c r="R3005">
        <f t="shared" si="369"/>
        <v>178.52941176470588</v>
      </c>
      <c r="S3005" t="str">
        <f t="shared" si="372"/>
        <v>theater</v>
      </c>
      <c r="T3005" t="str">
        <f t="shared" si="373"/>
        <v>spaces</v>
      </c>
      <c r="U3005" t="str">
        <f t="shared" si="374"/>
        <v>January</v>
      </c>
      <c r="V3005" t="str">
        <f t="shared" si="375"/>
        <v>2016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370"/>
        <v>41928.881064814814</v>
      </c>
      <c r="L3006" s="13">
        <f t="shared" si="371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368"/>
        <v>1.12815</v>
      </c>
      <c r="R3006">
        <f t="shared" si="369"/>
        <v>162.90974729241879</v>
      </c>
      <c r="S3006" t="str">
        <f t="shared" si="372"/>
        <v>theater</v>
      </c>
      <c r="T3006" t="str">
        <f t="shared" si="373"/>
        <v>spaces</v>
      </c>
      <c r="U3006" t="str">
        <f t="shared" si="374"/>
        <v>October</v>
      </c>
      <c r="V3006" t="str">
        <f t="shared" si="375"/>
        <v>2014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370"/>
        <v>41888.674826388888</v>
      </c>
      <c r="L3007" s="13">
        <f t="shared" si="371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368"/>
        <v>1.2049622641509434</v>
      </c>
      <c r="R3007">
        <f t="shared" si="369"/>
        <v>108.24237288135593</v>
      </c>
      <c r="S3007" t="str">
        <f t="shared" si="372"/>
        <v>theater</v>
      </c>
      <c r="T3007" t="str">
        <f t="shared" si="373"/>
        <v>spaces</v>
      </c>
      <c r="U3007" t="str">
        <f t="shared" si="374"/>
        <v>September</v>
      </c>
      <c r="V3007" t="str">
        <f t="shared" si="375"/>
        <v>2014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370"/>
        <v>41957.756840277783</v>
      </c>
      <c r="L3008" s="13">
        <f t="shared" si="371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368"/>
        <v>1.0774999999999999</v>
      </c>
      <c r="R3008">
        <f t="shared" si="369"/>
        <v>88.865979381443296</v>
      </c>
      <c r="S3008" t="str">
        <f t="shared" si="372"/>
        <v>theater</v>
      </c>
      <c r="T3008" t="str">
        <f t="shared" si="373"/>
        <v>spaces</v>
      </c>
      <c r="U3008" t="str">
        <f t="shared" si="374"/>
        <v>November</v>
      </c>
      <c r="V3008" t="str">
        <f t="shared" si="375"/>
        <v>2014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370"/>
        <v>42098.216238425928</v>
      </c>
      <c r="L3009" s="13">
        <f t="shared" si="371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368"/>
        <v>1.8</v>
      </c>
      <c r="R3009">
        <f t="shared" si="369"/>
        <v>54</v>
      </c>
      <c r="S3009" t="str">
        <f t="shared" si="372"/>
        <v>theater</v>
      </c>
      <c r="T3009" t="str">
        <f t="shared" si="373"/>
        <v>spaces</v>
      </c>
      <c r="U3009" t="str">
        <f t="shared" si="374"/>
        <v>April</v>
      </c>
      <c r="V3009" t="str">
        <f t="shared" si="375"/>
        <v>2015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370"/>
        <v>42360.212025462963</v>
      </c>
      <c r="L3010" s="13">
        <f t="shared" si="371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376">E3010/D3010</f>
        <v>1.0116666666666667</v>
      </c>
      <c r="R3010">
        <f t="shared" ref="R3010:R3073" si="377">E3010/N3010</f>
        <v>116.73076923076923</v>
      </c>
      <c r="S3010" t="str">
        <f t="shared" si="372"/>
        <v>theater</v>
      </c>
      <c r="T3010" t="str">
        <f t="shared" si="373"/>
        <v>spaces</v>
      </c>
      <c r="U3010" t="str">
        <f t="shared" si="374"/>
        <v>December</v>
      </c>
      <c r="V3010" t="str">
        <f t="shared" si="375"/>
        <v>2016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378">(((J3011/60)/60)/24)+DATE(1970,1,1)</f>
        <v>41939.569907407407</v>
      </c>
      <c r="L3011" s="13">
        <f t="shared" ref="L3011:L3074" si="37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376"/>
        <v>1.19756</v>
      </c>
      <c r="R3011">
        <f t="shared" si="377"/>
        <v>233.8984375</v>
      </c>
      <c r="S3011" t="str">
        <f t="shared" ref="S3011:S3074" si="380">LEFT(P3011,FIND("/",P3011)-1)</f>
        <v>theater</v>
      </c>
      <c r="T3011" t="str">
        <f t="shared" ref="T3011:T3074" si="381">RIGHT(P3011,LEN(P3011)-FIND("/",P3011))</f>
        <v>spaces</v>
      </c>
      <c r="U3011" t="str">
        <f t="shared" ref="U3011:U3074" si="382">TEXT(K3011,"mmmm")</f>
        <v>October</v>
      </c>
      <c r="V3011" t="str">
        <f t="shared" ref="V3011:V3074" si="383">TEXT(L3011,"YYYY")</f>
        <v>2014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378"/>
        <v>41996.832395833335</v>
      </c>
      <c r="L3012" s="13">
        <f t="shared" si="37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376"/>
        <v>1.58</v>
      </c>
      <c r="R3012">
        <f t="shared" si="377"/>
        <v>158</v>
      </c>
      <c r="S3012" t="str">
        <f t="shared" si="380"/>
        <v>theater</v>
      </c>
      <c r="T3012" t="str">
        <f t="shared" si="381"/>
        <v>spaces</v>
      </c>
      <c r="U3012" t="str">
        <f t="shared" si="382"/>
        <v>December</v>
      </c>
      <c r="V3012" t="str">
        <f t="shared" si="383"/>
        <v>2015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378"/>
        <v>42334.468935185185</v>
      </c>
      <c r="L3013" s="13">
        <f t="shared" si="37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376"/>
        <v>1.2366666666666666</v>
      </c>
      <c r="R3013">
        <f t="shared" si="377"/>
        <v>14.84</v>
      </c>
      <c r="S3013" t="str">
        <f t="shared" si="380"/>
        <v>theater</v>
      </c>
      <c r="T3013" t="str">
        <f t="shared" si="381"/>
        <v>spaces</v>
      </c>
      <c r="U3013" t="str">
        <f t="shared" si="382"/>
        <v>November</v>
      </c>
      <c r="V3013" t="str">
        <f t="shared" si="383"/>
        <v>2015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378"/>
        <v>42024.702893518523</v>
      </c>
      <c r="L3014" s="13">
        <f t="shared" si="37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376"/>
        <v>1.1712499999999999</v>
      </c>
      <c r="R3014">
        <f t="shared" si="377"/>
        <v>85.181818181818187</v>
      </c>
      <c r="S3014" t="str">
        <f t="shared" si="380"/>
        <v>theater</v>
      </c>
      <c r="T3014" t="str">
        <f t="shared" si="381"/>
        <v>spaces</v>
      </c>
      <c r="U3014" t="str">
        <f t="shared" si="382"/>
        <v>January</v>
      </c>
      <c r="V3014" t="str">
        <f t="shared" si="383"/>
        <v>2015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378"/>
        <v>42146.836215277777</v>
      </c>
      <c r="L3015" s="13">
        <f t="shared" si="37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376"/>
        <v>1.5696000000000001</v>
      </c>
      <c r="R3015">
        <f t="shared" si="377"/>
        <v>146.69158878504672</v>
      </c>
      <c r="S3015" t="str">
        <f t="shared" si="380"/>
        <v>theater</v>
      </c>
      <c r="T3015" t="str">
        <f t="shared" si="381"/>
        <v>spaces</v>
      </c>
      <c r="U3015" t="str">
        <f t="shared" si="382"/>
        <v>May</v>
      </c>
      <c r="V3015" t="str">
        <f t="shared" si="383"/>
        <v>2015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378"/>
        <v>41920.123611111114</v>
      </c>
      <c r="L3016" s="13">
        <f t="shared" si="37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376"/>
        <v>1.13104</v>
      </c>
      <c r="R3016">
        <f t="shared" si="377"/>
        <v>50.764811490125673</v>
      </c>
      <c r="S3016" t="str">
        <f t="shared" si="380"/>
        <v>theater</v>
      </c>
      <c r="T3016" t="str">
        <f t="shared" si="381"/>
        <v>spaces</v>
      </c>
      <c r="U3016" t="str">
        <f t="shared" si="382"/>
        <v>October</v>
      </c>
      <c r="V3016" t="str">
        <f t="shared" si="383"/>
        <v>2014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378"/>
        <v>41785.72729166667</v>
      </c>
      <c r="L3017" s="13">
        <f t="shared" si="37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376"/>
        <v>1.0317647058823529</v>
      </c>
      <c r="R3017">
        <f t="shared" si="377"/>
        <v>87.7</v>
      </c>
      <c r="S3017" t="str">
        <f t="shared" si="380"/>
        <v>theater</v>
      </c>
      <c r="T3017" t="str">
        <f t="shared" si="381"/>
        <v>spaces</v>
      </c>
      <c r="U3017" t="str">
        <f t="shared" si="382"/>
        <v>May</v>
      </c>
      <c r="V3017" t="str">
        <f t="shared" si="383"/>
        <v>2014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378"/>
        <v>41778.548055555555</v>
      </c>
      <c r="L3018" s="13">
        <f t="shared" si="37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376"/>
        <v>1.0261176470588236</v>
      </c>
      <c r="R3018">
        <f t="shared" si="377"/>
        <v>242.27777777777777</v>
      </c>
      <c r="S3018" t="str">
        <f t="shared" si="380"/>
        <v>theater</v>
      </c>
      <c r="T3018" t="str">
        <f t="shared" si="381"/>
        <v>spaces</v>
      </c>
      <c r="U3018" t="str">
        <f t="shared" si="382"/>
        <v>May</v>
      </c>
      <c r="V3018" t="str">
        <f t="shared" si="383"/>
        <v>2014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378"/>
        <v>41841.850034722222</v>
      </c>
      <c r="L3019" s="13">
        <f t="shared" si="37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376"/>
        <v>1.0584090909090909</v>
      </c>
      <c r="R3019">
        <f t="shared" si="377"/>
        <v>146.44654088050314</v>
      </c>
      <c r="S3019" t="str">
        <f t="shared" si="380"/>
        <v>theater</v>
      </c>
      <c r="T3019" t="str">
        <f t="shared" si="381"/>
        <v>spaces</v>
      </c>
      <c r="U3019" t="str">
        <f t="shared" si="382"/>
        <v>July</v>
      </c>
      <c r="V3019" t="str">
        <f t="shared" si="383"/>
        <v>2014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378"/>
        <v>42163.29833333334</v>
      </c>
      <c r="L3020" s="13">
        <f t="shared" si="37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376"/>
        <v>1.0071428571428571</v>
      </c>
      <c r="R3020">
        <f t="shared" si="377"/>
        <v>103.17073170731707</v>
      </c>
      <c r="S3020" t="str">
        <f t="shared" si="380"/>
        <v>theater</v>
      </c>
      <c r="T3020" t="str">
        <f t="shared" si="381"/>
        <v>spaces</v>
      </c>
      <c r="U3020" t="str">
        <f t="shared" si="382"/>
        <v>June</v>
      </c>
      <c r="V3020" t="str">
        <f t="shared" si="383"/>
        <v>2015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378"/>
        <v>41758.833564814813</v>
      </c>
      <c r="L3021" s="13">
        <f t="shared" si="379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376"/>
        <v>1.2123333333333333</v>
      </c>
      <c r="R3021">
        <f t="shared" si="377"/>
        <v>80.464601769911511</v>
      </c>
      <c r="S3021" t="str">
        <f t="shared" si="380"/>
        <v>theater</v>
      </c>
      <c r="T3021" t="str">
        <f t="shared" si="381"/>
        <v>spaces</v>
      </c>
      <c r="U3021" t="str">
        <f t="shared" si="382"/>
        <v>April</v>
      </c>
      <c r="V3021" t="str">
        <f t="shared" si="383"/>
        <v>2014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378"/>
        <v>42170.846446759257</v>
      </c>
      <c r="L3022" s="13">
        <f t="shared" si="37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376"/>
        <v>1.0057142857142858</v>
      </c>
      <c r="R3022">
        <f t="shared" si="377"/>
        <v>234.66666666666666</v>
      </c>
      <c r="S3022" t="str">
        <f t="shared" si="380"/>
        <v>theater</v>
      </c>
      <c r="T3022" t="str">
        <f t="shared" si="381"/>
        <v>spaces</v>
      </c>
      <c r="U3022" t="str">
        <f t="shared" si="382"/>
        <v>June</v>
      </c>
      <c r="V3022" t="str">
        <f t="shared" si="383"/>
        <v>2015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378"/>
        <v>42660.618854166663</v>
      </c>
      <c r="L3023" s="13">
        <f t="shared" si="37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376"/>
        <v>1.1602222222222223</v>
      </c>
      <c r="R3023">
        <f t="shared" si="377"/>
        <v>50.689320388349515</v>
      </c>
      <c r="S3023" t="str">
        <f t="shared" si="380"/>
        <v>theater</v>
      </c>
      <c r="T3023" t="str">
        <f t="shared" si="381"/>
        <v>spaces</v>
      </c>
      <c r="U3023" t="str">
        <f t="shared" si="382"/>
        <v>October</v>
      </c>
      <c r="V3023" t="str">
        <f t="shared" si="383"/>
        <v>2016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378"/>
        <v>42564.95380787037</v>
      </c>
      <c r="L3024" s="13">
        <f t="shared" si="37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376"/>
        <v>1.0087999999999999</v>
      </c>
      <c r="R3024">
        <f t="shared" si="377"/>
        <v>162.70967741935485</v>
      </c>
      <c r="S3024" t="str">
        <f t="shared" si="380"/>
        <v>theater</v>
      </c>
      <c r="T3024" t="str">
        <f t="shared" si="381"/>
        <v>spaces</v>
      </c>
      <c r="U3024" t="str">
        <f t="shared" si="382"/>
        <v>July</v>
      </c>
      <c r="V3024" t="str">
        <f t="shared" si="383"/>
        <v>2016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378"/>
        <v>42121.675763888896</v>
      </c>
      <c r="L3025" s="13">
        <f t="shared" si="37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376"/>
        <v>1.03</v>
      </c>
      <c r="R3025">
        <f t="shared" si="377"/>
        <v>120.16666666666667</v>
      </c>
      <c r="S3025" t="str">
        <f t="shared" si="380"/>
        <v>theater</v>
      </c>
      <c r="T3025" t="str">
        <f t="shared" si="381"/>
        <v>spaces</v>
      </c>
      <c r="U3025" t="str">
        <f t="shared" si="382"/>
        <v>April</v>
      </c>
      <c r="V3025" t="str">
        <f t="shared" si="383"/>
        <v>2015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378"/>
        <v>41158.993923611109</v>
      </c>
      <c r="L3026" s="13">
        <f t="shared" si="37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376"/>
        <v>2.4641999999999999</v>
      </c>
      <c r="R3026">
        <f t="shared" si="377"/>
        <v>67.697802197802204</v>
      </c>
      <c r="S3026" t="str">
        <f t="shared" si="380"/>
        <v>theater</v>
      </c>
      <c r="T3026" t="str">
        <f t="shared" si="381"/>
        <v>spaces</v>
      </c>
      <c r="U3026" t="str">
        <f t="shared" si="382"/>
        <v>September</v>
      </c>
      <c r="V3026" t="str">
        <f t="shared" si="383"/>
        <v>2012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378"/>
        <v>41761.509409722225</v>
      </c>
      <c r="L3027" s="13">
        <f t="shared" si="37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376"/>
        <v>3.0219999999999998</v>
      </c>
      <c r="R3027">
        <f t="shared" si="377"/>
        <v>52.103448275862071</v>
      </c>
      <c r="S3027" t="str">
        <f t="shared" si="380"/>
        <v>theater</v>
      </c>
      <c r="T3027" t="str">
        <f t="shared" si="381"/>
        <v>spaces</v>
      </c>
      <c r="U3027" t="str">
        <f t="shared" si="382"/>
        <v>May</v>
      </c>
      <c r="V3027" t="str">
        <f t="shared" si="383"/>
        <v>2014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378"/>
        <v>42783.459398148145</v>
      </c>
      <c r="L3028" s="13">
        <f t="shared" si="37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376"/>
        <v>1.4333333333333333</v>
      </c>
      <c r="R3028">
        <f t="shared" si="377"/>
        <v>51.6</v>
      </c>
      <c r="S3028" t="str">
        <f t="shared" si="380"/>
        <v>theater</v>
      </c>
      <c r="T3028" t="str">
        <f t="shared" si="381"/>
        <v>spaces</v>
      </c>
      <c r="U3028" t="str">
        <f t="shared" si="382"/>
        <v>February</v>
      </c>
      <c r="V3028" t="str">
        <f t="shared" si="383"/>
        <v>2017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378"/>
        <v>42053.704293981486</v>
      </c>
      <c r="L3029" s="13">
        <f t="shared" si="37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376"/>
        <v>1.3144</v>
      </c>
      <c r="R3029">
        <f t="shared" si="377"/>
        <v>164.3</v>
      </c>
      <c r="S3029" t="str">
        <f t="shared" si="380"/>
        <v>theater</v>
      </c>
      <c r="T3029" t="str">
        <f t="shared" si="381"/>
        <v>spaces</v>
      </c>
      <c r="U3029" t="str">
        <f t="shared" si="382"/>
        <v>February</v>
      </c>
      <c r="V3029" t="str">
        <f t="shared" si="383"/>
        <v>2015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378"/>
        <v>42567.264178240745</v>
      </c>
      <c r="L3030" s="13">
        <f t="shared" si="37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376"/>
        <v>1.6801999999999999</v>
      </c>
      <c r="R3030">
        <f t="shared" si="377"/>
        <v>84.858585858585855</v>
      </c>
      <c r="S3030" t="str">
        <f t="shared" si="380"/>
        <v>theater</v>
      </c>
      <c r="T3030" t="str">
        <f t="shared" si="381"/>
        <v>spaces</v>
      </c>
      <c r="U3030" t="str">
        <f t="shared" si="382"/>
        <v>July</v>
      </c>
      <c r="V3030" t="str">
        <f t="shared" si="383"/>
        <v>2016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378"/>
        <v>41932.708877314813</v>
      </c>
      <c r="L3031" s="13">
        <f t="shared" si="37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376"/>
        <v>1.0967666666666667</v>
      </c>
      <c r="R3031">
        <f t="shared" si="377"/>
        <v>94.548850574712645</v>
      </c>
      <c r="S3031" t="str">
        <f t="shared" si="380"/>
        <v>theater</v>
      </c>
      <c r="T3031" t="str">
        <f t="shared" si="381"/>
        <v>spaces</v>
      </c>
      <c r="U3031" t="str">
        <f t="shared" si="382"/>
        <v>October</v>
      </c>
      <c r="V3031" t="str">
        <f t="shared" si="383"/>
        <v>2014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378"/>
        <v>42233.747349537036</v>
      </c>
      <c r="L3032" s="13">
        <f t="shared" si="37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376"/>
        <v>1.0668571428571429</v>
      </c>
      <c r="R3032">
        <f t="shared" si="377"/>
        <v>45.536585365853661</v>
      </c>
      <c r="S3032" t="str">
        <f t="shared" si="380"/>
        <v>theater</v>
      </c>
      <c r="T3032" t="str">
        <f t="shared" si="381"/>
        <v>spaces</v>
      </c>
      <c r="U3032" t="str">
        <f t="shared" si="382"/>
        <v>August</v>
      </c>
      <c r="V3032" t="str">
        <f t="shared" si="383"/>
        <v>2015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378"/>
        <v>42597.882488425923</v>
      </c>
      <c r="L3033" s="13">
        <f t="shared" si="37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376"/>
        <v>1</v>
      </c>
      <c r="R3033">
        <f t="shared" si="377"/>
        <v>51.724137931034484</v>
      </c>
      <c r="S3033" t="str">
        <f t="shared" si="380"/>
        <v>theater</v>
      </c>
      <c r="T3033" t="str">
        <f t="shared" si="381"/>
        <v>spaces</v>
      </c>
      <c r="U3033" t="str">
        <f t="shared" si="382"/>
        <v>August</v>
      </c>
      <c r="V3033" t="str">
        <f t="shared" si="383"/>
        <v>2016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378"/>
        <v>42228.044664351852</v>
      </c>
      <c r="L3034" s="13">
        <f t="shared" si="37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376"/>
        <v>1.272</v>
      </c>
      <c r="R3034">
        <f t="shared" si="377"/>
        <v>50.88</v>
      </c>
      <c r="S3034" t="str">
        <f t="shared" si="380"/>
        <v>theater</v>
      </c>
      <c r="T3034" t="str">
        <f t="shared" si="381"/>
        <v>spaces</v>
      </c>
      <c r="U3034" t="str">
        <f t="shared" si="382"/>
        <v>August</v>
      </c>
      <c r="V3034" t="str">
        <f t="shared" si="383"/>
        <v>2015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378"/>
        <v>42570.110243055555</v>
      </c>
      <c r="L3035" s="13">
        <f t="shared" si="37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376"/>
        <v>1.4653333333333334</v>
      </c>
      <c r="R3035">
        <f t="shared" si="377"/>
        <v>191.13043478260869</v>
      </c>
      <c r="S3035" t="str">
        <f t="shared" si="380"/>
        <v>theater</v>
      </c>
      <c r="T3035" t="str">
        <f t="shared" si="381"/>
        <v>spaces</v>
      </c>
      <c r="U3035" t="str">
        <f t="shared" si="382"/>
        <v>July</v>
      </c>
      <c r="V3035" t="str">
        <f t="shared" si="383"/>
        <v>2016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378"/>
        <v>42644.535358796296</v>
      </c>
      <c r="L3036" s="13">
        <f t="shared" si="37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376"/>
        <v>1.1253599999999999</v>
      </c>
      <c r="R3036">
        <f t="shared" si="377"/>
        <v>89.314285714285717</v>
      </c>
      <c r="S3036" t="str">
        <f t="shared" si="380"/>
        <v>theater</v>
      </c>
      <c r="T3036" t="str">
        <f t="shared" si="381"/>
        <v>spaces</v>
      </c>
      <c r="U3036" t="str">
        <f t="shared" si="382"/>
        <v>October</v>
      </c>
      <c r="V3036" t="str">
        <f t="shared" si="383"/>
        <v>2016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378"/>
        <v>41368.560289351852</v>
      </c>
      <c r="L3037" s="13">
        <f t="shared" si="37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376"/>
        <v>1.0878684000000001</v>
      </c>
      <c r="R3037">
        <f t="shared" si="377"/>
        <v>88.588631921824103</v>
      </c>
      <c r="S3037" t="str">
        <f t="shared" si="380"/>
        <v>theater</v>
      </c>
      <c r="T3037" t="str">
        <f t="shared" si="381"/>
        <v>spaces</v>
      </c>
      <c r="U3037" t="str">
        <f t="shared" si="382"/>
        <v>April</v>
      </c>
      <c r="V3037" t="str">
        <f t="shared" si="383"/>
        <v>2013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378"/>
        <v>41466.785231481481</v>
      </c>
      <c r="L3038" s="13">
        <f t="shared" si="37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376"/>
        <v>1.26732</v>
      </c>
      <c r="R3038">
        <f t="shared" si="377"/>
        <v>96.300911854103347</v>
      </c>
      <c r="S3038" t="str">
        <f t="shared" si="380"/>
        <v>theater</v>
      </c>
      <c r="T3038" t="str">
        <f t="shared" si="381"/>
        <v>spaces</v>
      </c>
      <c r="U3038" t="str">
        <f t="shared" si="382"/>
        <v>July</v>
      </c>
      <c r="V3038" t="str">
        <f t="shared" si="383"/>
        <v>2013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378"/>
        <v>40378.893206018518</v>
      </c>
      <c r="L3039" s="13">
        <f t="shared" si="37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376"/>
        <v>2.1320000000000001</v>
      </c>
      <c r="R3039">
        <f t="shared" si="377"/>
        <v>33.3125</v>
      </c>
      <c r="S3039" t="str">
        <f t="shared" si="380"/>
        <v>theater</v>
      </c>
      <c r="T3039" t="str">
        <f t="shared" si="381"/>
        <v>spaces</v>
      </c>
      <c r="U3039" t="str">
        <f t="shared" si="382"/>
        <v>July</v>
      </c>
      <c r="V3039" t="str">
        <f t="shared" si="383"/>
        <v>2010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378"/>
        <v>42373.252280092594</v>
      </c>
      <c r="L3040" s="13">
        <f t="shared" si="37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376"/>
        <v>1.0049999999999999</v>
      </c>
      <c r="R3040">
        <f t="shared" si="377"/>
        <v>37.222222222222221</v>
      </c>
      <c r="S3040" t="str">
        <f t="shared" si="380"/>
        <v>theater</v>
      </c>
      <c r="T3040" t="str">
        <f t="shared" si="381"/>
        <v>spaces</v>
      </c>
      <c r="U3040" t="str">
        <f t="shared" si="382"/>
        <v>January</v>
      </c>
      <c r="V3040" t="str">
        <f t="shared" si="383"/>
        <v>2016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378"/>
        <v>41610.794421296298</v>
      </c>
      <c r="L3041" s="13">
        <f t="shared" si="37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376"/>
        <v>1.0871389999999999</v>
      </c>
      <c r="R3041">
        <f t="shared" si="377"/>
        <v>92.130423728813554</v>
      </c>
      <c r="S3041" t="str">
        <f t="shared" si="380"/>
        <v>theater</v>
      </c>
      <c r="T3041" t="str">
        <f t="shared" si="381"/>
        <v>spaces</v>
      </c>
      <c r="U3041" t="str">
        <f t="shared" si="382"/>
        <v>December</v>
      </c>
      <c r="V3041" t="str">
        <f t="shared" si="383"/>
        <v>2013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378"/>
        <v>42177.791909722218</v>
      </c>
      <c r="L3042" s="13">
        <f t="shared" si="37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376"/>
        <v>1.075</v>
      </c>
      <c r="R3042">
        <f t="shared" si="377"/>
        <v>76.785714285714292</v>
      </c>
      <c r="S3042" t="str">
        <f t="shared" si="380"/>
        <v>theater</v>
      </c>
      <c r="T3042" t="str">
        <f t="shared" si="381"/>
        <v>spaces</v>
      </c>
      <c r="U3042" t="str">
        <f t="shared" si="382"/>
        <v>June</v>
      </c>
      <c r="V3042" t="str">
        <f t="shared" si="383"/>
        <v>2015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378"/>
        <v>42359.868611111116</v>
      </c>
      <c r="L3043" s="13">
        <f t="shared" si="37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376"/>
        <v>1.1048192771084338</v>
      </c>
      <c r="R3043">
        <f t="shared" si="377"/>
        <v>96.526315789473685</v>
      </c>
      <c r="S3043" t="str">
        <f t="shared" si="380"/>
        <v>theater</v>
      </c>
      <c r="T3043" t="str">
        <f t="shared" si="381"/>
        <v>spaces</v>
      </c>
      <c r="U3043" t="str">
        <f t="shared" si="382"/>
        <v>December</v>
      </c>
      <c r="V3043" t="str">
        <f t="shared" si="383"/>
        <v>2016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378"/>
        <v>42253.688043981485</v>
      </c>
      <c r="L3044" s="13">
        <f t="shared" si="37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376"/>
        <v>1.28</v>
      </c>
      <c r="R3044">
        <f t="shared" si="377"/>
        <v>51.891891891891895</v>
      </c>
      <c r="S3044" t="str">
        <f t="shared" si="380"/>
        <v>theater</v>
      </c>
      <c r="T3044" t="str">
        <f t="shared" si="381"/>
        <v>spaces</v>
      </c>
      <c r="U3044" t="str">
        <f t="shared" si="382"/>
        <v>September</v>
      </c>
      <c r="V3044" t="str">
        <f t="shared" si="383"/>
        <v>2015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378"/>
        <v>42083.070590277777</v>
      </c>
      <c r="L3045" s="13">
        <f t="shared" si="37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376"/>
        <v>1.1000666666666667</v>
      </c>
      <c r="R3045">
        <f t="shared" si="377"/>
        <v>128.9140625</v>
      </c>
      <c r="S3045" t="str">
        <f t="shared" si="380"/>
        <v>theater</v>
      </c>
      <c r="T3045" t="str">
        <f t="shared" si="381"/>
        <v>spaces</v>
      </c>
      <c r="U3045" t="str">
        <f t="shared" si="382"/>
        <v>March</v>
      </c>
      <c r="V3045" t="str">
        <f t="shared" si="383"/>
        <v>2015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378"/>
        <v>42387.7268287037</v>
      </c>
      <c r="L3046" s="13">
        <f t="shared" si="37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376"/>
        <v>1.0934166666666667</v>
      </c>
      <c r="R3046">
        <f t="shared" si="377"/>
        <v>84.108974358974365</v>
      </c>
      <c r="S3046" t="str">
        <f t="shared" si="380"/>
        <v>theater</v>
      </c>
      <c r="T3046" t="str">
        <f t="shared" si="381"/>
        <v>spaces</v>
      </c>
      <c r="U3046" t="str">
        <f t="shared" si="382"/>
        <v>January</v>
      </c>
      <c r="V3046" t="str">
        <f t="shared" si="383"/>
        <v>2016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378"/>
        <v>41843.155729166669</v>
      </c>
      <c r="L3047" s="13">
        <f t="shared" si="37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376"/>
        <v>1.3270650000000002</v>
      </c>
      <c r="R3047">
        <f t="shared" si="377"/>
        <v>82.941562500000003</v>
      </c>
      <c r="S3047" t="str">
        <f t="shared" si="380"/>
        <v>theater</v>
      </c>
      <c r="T3047" t="str">
        <f t="shared" si="381"/>
        <v>spaces</v>
      </c>
      <c r="U3047" t="str">
        <f t="shared" si="382"/>
        <v>July</v>
      </c>
      <c r="V3047" t="str">
        <f t="shared" si="383"/>
        <v>2014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378"/>
        <v>41862.803078703706</v>
      </c>
      <c r="L3048" s="13">
        <f t="shared" si="37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376"/>
        <v>1.9084810126582279</v>
      </c>
      <c r="R3048">
        <f t="shared" si="377"/>
        <v>259.94827586206895</v>
      </c>
      <c r="S3048" t="str">
        <f t="shared" si="380"/>
        <v>theater</v>
      </c>
      <c r="T3048" t="str">
        <f t="shared" si="381"/>
        <v>spaces</v>
      </c>
      <c r="U3048" t="str">
        <f t="shared" si="382"/>
        <v>August</v>
      </c>
      <c r="V3048" t="str">
        <f t="shared" si="383"/>
        <v>2014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378"/>
        <v>42443.989050925928</v>
      </c>
      <c r="L3049" s="13">
        <f t="shared" si="37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376"/>
        <v>1.49</v>
      </c>
      <c r="R3049">
        <f t="shared" si="377"/>
        <v>37.25</v>
      </c>
      <c r="S3049" t="str">
        <f t="shared" si="380"/>
        <v>theater</v>
      </c>
      <c r="T3049" t="str">
        <f t="shared" si="381"/>
        <v>spaces</v>
      </c>
      <c r="U3049" t="str">
        <f t="shared" si="382"/>
        <v>March</v>
      </c>
      <c r="V3049" t="str">
        <f t="shared" si="383"/>
        <v>2016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378"/>
        <v>41975.901180555549</v>
      </c>
      <c r="L3050" s="13">
        <f t="shared" si="37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376"/>
        <v>1.6639999999999999</v>
      </c>
      <c r="R3050">
        <f t="shared" si="377"/>
        <v>177.02127659574469</v>
      </c>
      <c r="S3050" t="str">
        <f t="shared" si="380"/>
        <v>theater</v>
      </c>
      <c r="T3050" t="str">
        <f t="shared" si="381"/>
        <v>spaces</v>
      </c>
      <c r="U3050" t="str">
        <f t="shared" si="382"/>
        <v>December</v>
      </c>
      <c r="V3050" t="str">
        <f t="shared" si="383"/>
        <v>2014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378"/>
        <v>42139.014525462961</v>
      </c>
      <c r="L3051" s="13">
        <f t="shared" si="37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376"/>
        <v>1.0666666666666667</v>
      </c>
      <c r="R3051">
        <f t="shared" si="377"/>
        <v>74.074074074074076</v>
      </c>
      <c r="S3051" t="str">
        <f t="shared" si="380"/>
        <v>theater</v>
      </c>
      <c r="T3051" t="str">
        <f t="shared" si="381"/>
        <v>spaces</v>
      </c>
      <c r="U3051" t="str">
        <f t="shared" si="382"/>
        <v>May</v>
      </c>
      <c r="V3051" t="str">
        <f t="shared" si="383"/>
        <v>2015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378"/>
        <v>42465.16851851852</v>
      </c>
      <c r="L3052" s="13">
        <f t="shared" si="37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376"/>
        <v>1.06</v>
      </c>
      <c r="R3052">
        <f t="shared" si="377"/>
        <v>70.666666666666671</v>
      </c>
      <c r="S3052" t="str">
        <f t="shared" si="380"/>
        <v>theater</v>
      </c>
      <c r="T3052" t="str">
        <f t="shared" si="381"/>
        <v>spaces</v>
      </c>
      <c r="U3052" t="str">
        <f t="shared" si="382"/>
        <v>April</v>
      </c>
      <c r="V3052" t="str">
        <f t="shared" si="383"/>
        <v>2016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378"/>
        <v>42744.416030092587</v>
      </c>
      <c r="L3053" s="13">
        <f t="shared" si="37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376"/>
        <v>0.23628571428571429</v>
      </c>
      <c r="R3053">
        <f t="shared" si="377"/>
        <v>23.62857142857143</v>
      </c>
      <c r="S3053" t="str">
        <f t="shared" si="380"/>
        <v>theater</v>
      </c>
      <c r="T3053" t="str">
        <f t="shared" si="381"/>
        <v>spaces</v>
      </c>
      <c r="U3053" t="str">
        <f t="shared" si="382"/>
        <v>January</v>
      </c>
      <c r="V3053" t="str">
        <f t="shared" si="383"/>
        <v>2017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378"/>
        <v>42122.670069444444</v>
      </c>
      <c r="L3054" s="13">
        <f t="shared" si="37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376"/>
        <v>1.5E-3</v>
      </c>
      <c r="R3054">
        <f t="shared" si="377"/>
        <v>37.5</v>
      </c>
      <c r="S3054" t="str">
        <f t="shared" si="380"/>
        <v>theater</v>
      </c>
      <c r="T3054" t="str">
        <f t="shared" si="381"/>
        <v>spaces</v>
      </c>
      <c r="U3054" t="str">
        <f t="shared" si="382"/>
        <v>April</v>
      </c>
      <c r="V3054" t="str">
        <f t="shared" si="383"/>
        <v>2015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378"/>
        <v>41862.761724537035</v>
      </c>
      <c r="L3055" s="13">
        <f t="shared" si="37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376"/>
        <v>4.0000000000000001E-3</v>
      </c>
      <c r="R3055">
        <f t="shared" si="377"/>
        <v>13.333333333333334</v>
      </c>
      <c r="S3055" t="str">
        <f t="shared" si="380"/>
        <v>theater</v>
      </c>
      <c r="T3055" t="str">
        <f t="shared" si="381"/>
        <v>spaces</v>
      </c>
      <c r="U3055" t="str">
        <f t="shared" si="382"/>
        <v>August</v>
      </c>
      <c r="V3055" t="str">
        <f t="shared" si="383"/>
        <v>2014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378"/>
        <v>42027.832800925928</v>
      </c>
      <c r="L3056" s="13">
        <f t="shared" si="37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376"/>
        <v>0</v>
      </c>
      <c r="R3056" t="e">
        <f t="shared" si="377"/>
        <v>#DIV/0!</v>
      </c>
      <c r="S3056" t="str">
        <f t="shared" si="380"/>
        <v>theater</v>
      </c>
      <c r="T3056" t="str">
        <f t="shared" si="381"/>
        <v>spaces</v>
      </c>
      <c r="U3056" t="str">
        <f t="shared" si="382"/>
        <v>January</v>
      </c>
      <c r="V3056" t="str">
        <f t="shared" si="383"/>
        <v>2015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378"/>
        <v>41953.95821759259</v>
      </c>
      <c r="L3057" s="13">
        <f t="shared" si="37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376"/>
        <v>5.0000000000000002E-5</v>
      </c>
      <c r="R3057">
        <f t="shared" si="377"/>
        <v>1</v>
      </c>
      <c r="S3057" t="str">
        <f t="shared" si="380"/>
        <v>theater</v>
      </c>
      <c r="T3057" t="str">
        <f t="shared" si="381"/>
        <v>spaces</v>
      </c>
      <c r="U3057" t="str">
        <f t="shared" si="382"/>
        <v>November</v>
      </c>
      <c r="V3057" t="str">
        <f t="shared" si="383"/>
        <v>2015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378"/>
        <v>41851.636388888888</v>
      </c>
      <c r="L3058" s="13">
        <f t="shared" si="37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376"/>
        <v>0</v>
      </c>
      <c r="R3058" t="e">
        <f t="shared" si="377"/>
        <v>#DIV/0!</v>
      </c>
      <c r="S3058" t="str">
        <f t="shared" si="380"/>
        <v>theater</v>
      </c>
      <c r="T3058" t="str">
        <f t="shared" si="381"/>
        <v>spaces</v>
      </c>
      <c r="U3058" t="str">
        <f t="shared" si="382"/>
        <v>July</v>
      </c>
      <c r="V3058" t="str">
        <f t="shared" si="383"/>
        <v>2014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378"/>
        <v>42433.650590277779</v>
      </c>
      <c r="L3059" s="13">
        <f t="shared" si="37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376"/>
        <v>0</v>
      </c>
      <c r="R3059" t="e">
        <f t="shared" si="377"/>
        <v>#DIV/0!</v>
      </c>
      <c r="S3059" t="str">
        <f t="shared" si="380"/>
        <v>theater</v>
      </c>
      <c r="T3059" t="str">
        <f t="shared" si="381"/>
        <v>spaces</v>
      </c>
      <c r="U3059" t="str">
        <f t="shared" si="382"/>
        <v>March</v>
      </c>
      <c r="V3059" t="str">
        <f t="shared" si="383"/>
        <v>2016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378"/>
        <v>42460.374305555553</v>
      </c>
      <c r="L3060" s="13">
        <f t="shared" si="37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376"/>
        <v>1.6666666666666666E-4</v>
      </c>
      <c r="R3060">
        <f t="shared" si="377"/>
        <v>1</v>
      </c>
      <c r="S3060" t="str">
        <f t="shared" si="380"/>
        <v>theater</v>
      </c>
      <c r="T3060" t="str">
        <f t="shared" si="381"/>
        <v>spaces</v>
      </c>
      <c r="U3060" t="str">
        <f t="shared" si="382"/>
        <v>March</v>
      </c>
      <c r="V3060" t="str">
        <f t="shared" si="383"/>
        <v>2016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378"/>
        <v>41829.935717592591</v>
      </c>
      <c r="L3061" s="13">
        <f t="shared" si="37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376"/>
        <v>3.0066666666666665E-2</v>
      </c>
      <c r="R3061">
        <f t="shared" si="377"/>
        <v>41</v>
      </c>
      <c r="S3061" t="str">
        <f t="shared" si="380"/>
        <v>theater</v>
      </c>
      <c r="T3061" t="str">
        <f t="shared" si="381"/>
        <v>spaces</v>
      </c>
      <c r="U3061" t="str">
        <f t="shared" si="382"/>
        <v>July</v>
      </c>
      <c r="V3061" t="str">
        <f t="shared" si="383"/>
        <v>2014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378"/>
        <v>42245.274699074071</v>
      </c>
      <c r="L3062" s="13">
        <f t="shared" si="37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376"/>
        <v>1.5227272727272728E-3</v>
      </c>
      <c r="R3062">
        <f t="shared" si="377"/>
        <v>55.833333333333336</v>
      </c>
      <c r="S3062" t="str">
        <f t="shared" si="380"/>
        <v>theater</v>
      </c>
      <c r="T3062" t="str">
        <f t="shared" si="381"/>
        <v>spaces</v>
      </c>
      <c r="U3062" t="str">
        <f t="shared" si="382"/>
        <v>August</v>
      </c>
      <c r="V3062" t="str">
        <f t="shared" si="383"/>
        <v>2015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378"/>
        <v>41834.784120370372</v>
      </c>
      <c r="L3063" s="13">
        <f t="shared" si="37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376"/>
        <v>0</v>
      </c>
      <c r="R3063" t="e">
        <f t="shared" si="377"/>
        <v>#DIV/0!</v>
      </c>
      <c r="S3063" t="str">
        <f t="shared" si="380"/>
        <v>theater</v>
      </c>
      <c r="T3063" t="str">
        <f t="shared" si="381"/>
        <v>spaces</v>
      </c>
      <c r="U3063" t="str">
        <f t="shared" si="382"/>
        <v>July</v>
      </c>
      <c r="V3063" t="str">
        <f t="shared" si="383"/>
        <v>2014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378"/>
        <v>42248.535787037035</v>
      </c>
      <c r="L3064" s="13">
        <f t="shared" si="379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376"/>
        <v>0.66839999999999999</v>
      </c>
      <c r="R3064">
        <f t="shared" si="377"/>
        <v>99.761194029850742</v>
      </c>
      <c r="S3064" t="str">
        <f t="shared" si="380"/>
        <v>theater</v>
      </c>
      <c r="T3064" t="str">
        <f t="shared" si="381"/>
        <v>spaces</v>
      </c>
      <c r="U3064" t="str">
        <f t="shared" si="382"/>
        <v>September</v>
      </c>
      <c r="V3064" t="str">
        <f t="shared" si="383"/>
        <v>2015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378"/>
        <v>42630.922893518517</v>
      </c>
      <c r="L3065" s="13">
        <f t="shared" si="37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376"/>
        <v>0.19566666666666666</v>
      </c>
      <c r="R3065">
        <f t="shared" si="377"/>
        <v>25.521739130434781</v>
      </c>
      <c r="S3065" t="str">
        <f t="shared" si="380"/>
        <v>theater</v>
      </c>
      <c r="T3065" t="str">
        <f t="shared" si="381"/>
        <v>spaces</v>
      </c>
      <c r="U3065" t="str">
        <f t="shared" si="382"/>
        <v>September</v>
      </c>
      <c r="V3065" t="str">
        <f t="shared" si="383"/>
        <v>2016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378"/>
        <v>42299.130162037036</v>
      </c>
      <c r="L3066" s="13">
        <f t="shared" si="37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376"/>
        <v>0.11294666666666667</v>
      </c>
      <c r="R3066">
        <f t="shared" si="377"/>
        <v>117.65277777777777</v>
      </c>
      <c r="S3066" t="str">
        <f t="shared" si="380"/>
        <v>theater</v>
      </c>
      <c r="T3066" t="str">
        <f t="shared" si="381"/>
        <v>spaces</v>
      </c>
      <c r="U3066" t="str">
        <f t="shared" si="382"/>
        <v>October</v>
      </c>
      <c r="V3066" t="str">
        <f t="shared" si="383"/>
        <v>2015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378"/>
        <v>41825.055231481485</v>
      </c>
      <c r="L3067" s="13">
        <f t="shared" si="37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376"/>
        <v>4.0000000000000002E-4</v>
      </c>
      <c r="R3067">
        <f t="shared" si="377"/>
        <v>5</v>
      </c>
      <c r="S3067" t="str">
        <f t="shared" si="380"/>
        <v>theater</v>
      </c>
      <c r="T3067" t="str">
        <f t="shared" si="381"/>
        <v>spaces</v>
      </c>
      <c r="U3067" t="str">
        <f t="shared" si="382"/>
        <v>July</v>
      </c>
      <c r="V3067" t="str">
        <f t="shared" si="383"/>
        <v>2014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378"/>
        <v>42531.228437500002</v>
      </c>
      <c r="L3068" s="13">
        <f t="shared" si="37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376"/>
        <v>0.11985714285714286</v>
      </c>
      <c r="R3068">
        <f t="shared" si="377"/>
        <v>2796.6666666666665</v>
      </c>
      <c r="S3068" t="str">
        <f t="shared" si="380"/>
        <v>theater</v>
      </c>
      <c r="T3068" t="str">
        <f t="shared" si="381"/>
        <v>spaces</v>
      </c>
      <c r="U3068" t="str">
        <f t="shared" si="382"/>
        <v>June</v>
      </c>
      <c r="V3068" t="str">
        <f t="shared" si="383"/>
        <v>2016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378"/>
        <v>42226.938414351855</v>
      </c>
      <c r="L3069" s="13">
        <f t="shared" si="37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376"/>
        <v>2.5000000000000001E-2</v>
      </c>
      <c r="R3069">
        <f t="shared" si="377"/>
        <v>200</v>
      </c>
      <c r="S3069" t="str">
        <f t="shared" si="380"/>
        <v>theater</v>
      </c>
      <c r="T3069" t="str">
        <f t="shared" si="381"/>
        <v>spaces</v>
      </c>
      <c r="U3069" t="str">
        <f t="shared" si="382"/>
        <v>August</v>
      </c>
      <c r="V3069" t="str">
        <f t="shared" si="383"/>
        <v>2015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378"/>
        <v>42263.691574074073</v>
      </c>
      <c r="L3070" s="13">
        <f t="shared" si="37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376"/>
        <v>6.9999999999999999E-4</v>
      </c>
      <c r="R3070">
        <f t="shared" si="377"/>
        <v>87.5</v>
      </c>
      <c r="S3070" t="str">
        <f t="shared" si="380"/>
        <v>theater</v>
      </c>
      <c r="T3070" t="str">
        <f t="shared" si="381"/>
        <v>spaces</v>
      </c>
      <c r="U3070" t="str">
        <f t="shared" si="382"/>
        <v>September</v>
      </c>
      <c r="V3070" t="str">
        <f t="shared" si="383"/>
        <v>2015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378"/>
        <v>41957.833726851852</v>
      </c>
      <c r="L3071" s="13">
        <f t="shared" si="37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376"/>
        <v>0.14099999999999999</v>
      </c>
      <c r="R3071">
        <f t="shared" si="377"/>
        <v>20.142857142857142</v>
      </c>
      <c r="S3071" t="str">
        <f t="shared" si="380"/>
        <v>theater</v>
      </c>
      <c r="T3071" t="str">
        <f t="shared" si="381"/>
        <v>spaces</v>
      </c>
      <c r="U3071" t="str">
        <f t="shared" si="382"/>
        <v>November</v>
      </c>
      <c r="V3071" t="str">
        <f t="shared" si="383"/>
        <v>2014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378"/>
        <v>42690.733437499999</v>
      </c>
      <c r="L3072" s="13">
        <f t="shared" si="37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376"/>
        <v>3.3399999999999999E-2</v>
      </c>
      <c r="R3072">
        <f t="shared" si="377"/>
        <v>20.875</v>
      </c>
      <c r="S3072" t="str">
        <f t="shared" si="380"/>
        <v>theater</v>
      </c>
      <c r="T3072" t="str">
        <f t="shared" si="381"/>
        <v>spaces</v>
      </c>
      <c r="U3072" t="str">
        <f t="shared" si="382"/>
        <v>November</v>
      </c>
      <c r="V3072" t="str">
        <f t="shared" si="383"/>
        <v>2016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378"/>
        <v>42097.732418981483</v>
      </c>
      <c r="L3073" s="13">
        <f t="shared" si="37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376"/>
        <v>0.59775</v>
      </c>
      <c r="R3073">
        <f t="shared" si="377"/>
        <v>61.307692307692307</v>
      </c>
      <c r="S3073" t="str">
        <f t="shared" si="380"/>
        <v>theater</v>
      </c>
      <c r="T3073" t="str">
        <f t="shared" si="381"/>
        <v>spaces</v>
      </c>
      <c r="U3073" t="str">
        <f t="shared" si="382"/>
        <v>April</v>
      </c>
      <c r="V3073" t="str">
        <f t="shared" si="383"/>
        <v>2015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378"/>
        <v>42658.690532407403</v>
      </c>
      <c r="L3074" s="13">
        <f t="shared" si="37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384">E3074/D3074</f>
        <v>1.6666666666666666E-4</v>
      </c>
      <c r="R3074">
        <f t="shared" ref="R3074:R3137" si="385">E3074/N3074</f>
        <v>1</v>
      </c>
      <c r="S3074" t="str">
        <f t="shared" si="380"/>
        <v>theater</v>
      </c>
      <c r="T3074" t="str">
        <f t="shared" si="381"/>
        <v>spaces</v>
      </c>
      <c r="U3074" t="str">
        <f t="shared" si="382"/>
        <v>October</v>
      </c>
      <c r="V3074" t="str">
        <f t="shared" si="383"/>
        <v>2016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386">(((J3075/60)/60)/24)+DATE(1970,1,1)</f>
        <v>42111.684027777781</v>
      </c>
      <c r="L3075" s="13">
        <f t="shared" ref="L3075:L3138" si="387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384"/>
        <v>2.3035714285714285E-4</v>
      </c>
      <c r="R3075">
        <f t="shared" si="385"/>
        <v>92.142857142857139</v>
      </c>
      <c r="S3075" t="str">
        <f t="shared" ref="S3075:S3138" si="388">LEFT(P3075,FIND("/",P3075)-1)</f>
        <v>theater</v>
      </c>
      <c r="T3075" t="str">
        <f t="shared" ref="T3075:T3138" si="389">RIGHT(P3075,LEN(P3075)-FIND("/",P3075))</f>
        <v>spaces</v>
      </c>
      <c r="U3075" t="str">
        <f t="shared" ref="U3075:U3138" si="390">TEXT(K3075,"mmmm")</f>
        <v>April</v>
      </c>
      <c r="V3075" t="str">
        <f t="shared" ref="V3075:V3138" si="391">TEXT(L3075,"YYYY")</f>
        <v>2015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386"/>
        <v>42409.571284722217</v>
      </c>
      <c r="L3076" s="13">
        <f t="shared" si="387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384"/>
        <v>8.8000000000000003E-4</v>
      </c>
      <c r="R3076">
        <f t="shared" si="385"/>
        <v>7.333333333333333</v>
      </c>
      <c r="S3076" t="str">
        <f t="shared" si="388"/>
        <v>theater</v>
      </c>
      <c r="T3076" t="str">
        <f t="shared" si="389"/>
        <v>spaces</v>
      </c>
      <c r="U3076" t="str">
        <f t="shared" si="390"/>
        <v>February</v>
      </c>
      <c r="V3076" t="str">
        <f t="shared" si="391"/>
        <v>2016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386"/>
        <v>42551.102314814809</v>
      </c>
      <c r="L3077" s="13">
        <f t="shared" si="387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384"/>
        <v>8.6400000000000005E-2</v>
      </c>
      <c r="R3077">
        <f t="shared" si="385"/>
        <v>64.8</v>
      </c>
      <c r="S3077" t="str">
        <f t="shared" si="388"/>
        <v>theater</v>
      </c>
      <c r="T3077" t="str">
        <f t="shared" si="389"/>
        <v>spaces</v>
      </c>
      <c r="U3077" t="str">
        <f t="shared" si="390"/>
        <v>June</v>
      </c>
      <c r="V3077" t="str">
        <f t="shared" si="391"/>
        <v>2016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386"/>
        <v>42226.651886574073</v>
      </c>
      <c r="L3078" s="13">
        <f t="shared" si="387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384"/>
        <v>0.15060000000000001</v>
      </c>
      <c r="R3078">
        <f t="shared" si="385"/>
        <v>30.12</v>
      </c>
      <c r="S3078" t="str">
        <f t="shared" si="388"/>
        <v>theater</v>
      </c>
      <c r="T3078" t="str">
        <f t="shared" si="389"/>
        <v>spaces</v>
      </c>
      <c r="U3078" t="str">
        <f t="shared" si="390"/>
        <v>August</v>
      </c>
      <c r="V3078" t="str">
        <f t="shared" si="391"/>
        <v>2015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386"/>
        <v>42766.956921296296</v>
      </c>
      <c r="L3079" s="13">
        <f t="shared" si="387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384"/>
        <v>4.7727272727272731E-3</v>
      </c>
      <c r="R3079">
        <f t="shared" si="385"/>
        <v>52.5</v>
      </c>
      <c r="S3079" t="str">
        <f t="shared" si="388"/>
        <v>theater</v>
      </c>
      <c r="T3079" t="str">
        <f t="shared" si="389"/>
        <v>spaces</v>
      </c>
      <c r="U3079" t="str">
        <f t="shared" si="390"/>
        <v>January</v>
      </c>
      <c r="V3079" t="str">
        <f t="shared" si="391"/>
        <v>2017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386"/>
        <v>42031.138831018514</v>
      </c>
      <c r="L3080" s="13">
        <f t="shared" si="387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384"/>
        <v>1.1833333333333333E-3</v>
      </c>
      <c r="R3080">
        <f t="shared" si="385"/>
        <v>23.666666666666668</v>
      </c>
      <c r="S3080" t="str">
        <f t="shared" si="388"/>
        <v>theater</v>
      </c>
      <c r="T3080" t="str">
        <f t="shared" si="389"/>
        <v>spaces</v>
      </c>
      <c r="U3080" t="str">
        <f t="shared" si="390"/>
        <v>January</v>
      </c>
      <c r="V3080" t="str">
        <f t="shared" si="391"/>
        <v>2015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386"/>
        <v>42055.713368055556</v>
      </c>
      <c r="L3081" s="13">
        <f t="shared" si="387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384"/>
        <v>8.4173998587352451E-3</v>
      </c>
      <c r="R3081">
        <f t="shared" si="385"/>
        <v>415.77777777777777</v>
      </c>
      <c r="S3081" t="str">
        <f t="shared" si="388"/>
        <v>theater</v>
      </c>
      <c r="T3081" t="str">
        <f t="shared" si="389"/>
        <v>spaces</v>
      </c>
      <c r="U3081" t="str">
        <f t="shared" si="390"/>
        <v>February</v>
      </c>
      <c r="V3081" t="str">
        <f t="shared" si="391"/>
        <v>2015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386"/>
        <v>41940.028287037036</v>
      </c>
      <c r="L3082" s="13">
        <f t="shared" si="387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384"/>
        <v>1.8799999999999999E-4</v>
      </c>
      <c r="R3082">
        <f t="shared" si="385"/>
        <v>53.714285714285715</v>
      </c>
      <c r="S3082" t="str">
        <f t="shared" si="388"/>
        <v>theater</v>
      </c>
      <c r="T3082" t="str">
        <f t="shared" si="389"/>
        <v>spaces</v>
      </c>
      <c r="U3082" t="str">
        <f t="shared" si="390"/>
        <v>October</v>
      </c>
      <c r="V3082" t="str">
        <f t="shared" si="391"/>
        <v>2014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386"/>
        <v>42237.181608796294</v>
      </c>
      <c r="L3083" s="13">
        <f t="shared" si="387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384"/>
        <v>2.1029999999999998E-3</v>
      </c>
      <c r="R3083">
        <f t="shared" si="385"/>
        <v>420.6</v>
      </c>
      <c r="S3083" t="str">
        <f t="shared" si="388"/>
        <v>theater</v>
      </c>
      <c r="T3083" t="str">
        <f t="shared" si="389"/>
        <v>spaces</v>
      </c>
      <c r="U3083" t="str">
        <f t="shared" si="390"/>
        <v>August</v>
      </c>
      <c r="V3083" t="str">
        <f t="shared" si="391"/>
        <v>2015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386"/>
        <v>42293.922986111109</v>
      </c>
      <c r="L3084" s="13">
        <f t="shared" si="387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384"/>
        <v>0</v>
      </c>
      <c r="R3084" t="e">
        <f t="shared" si="385"/>
        <v>#DIV/0!</v>
      </c>
      <c r="S3084" t="str">
        <f t="shared" si="388"/>
        <v>theater</v>
      </c>
      <c r="T3084" t="str">
        <f t="shared" si="389"/>
        <v>spaces</v>
      </c>
      <c r="U3084" t="str">
        <f t="shared" si="390"/>
        <v>October</v>
      </c>
      <c r="V3084" t="str">
        <f t="shared" si="391"/>
        <v>2015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386"/>
        <v>41853.563402777778</v>
      </c>
      <c r="L3085" s="13">
        <f t="shared" si="387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384"/>
        <v>2.8E-3</v>
      </c>
      <c r="R3085">
        <f t="shared" si="385"/>
        <v>18.666666666666668</v>
      </c>
      <c r="S3085" t="str">
        <f t="shared" si="388"/>
        <v>theater</v>
      </c>
      <c r="T3085" t="str">
        <f t="shared" si="389"/>
        <v>spaces</v>
      </c>
      <c r="U3085" t="str">
        <f t="shared" si="390"/>
        <v>August</v>
      </c>
      <c r="V3085" t="str">
        <f t="shared" si="391"/>
        <v>2014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386"/>
        <v>42100.723738425921</v>
      </c>
      <c r="L3086" s="13">
        <f t="shared" si="387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384"/>
        <v>0.11579206701157921</v>
      </c>
      <c r="R3086">
        <f t="shared" si="385"/>
        <v>78.333333333333329</v>
      </c>
      <c r="S3086" t="str">
        <f t="shared" si="388"/>
        <v>theater</v>
      </c>
      <c r="T3086" t="str">
        <f t="shared" si="389"/>
        <v>spaces</v>
      </c>
      <c r="U3086" t="str">
        <f t="shared" si="390"/>
        <v>April</v>
      </c>
      <c r="V3086" t="str">
        <f t="shared" si="391"/>
        <v>2015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386"/>
        <v>42246.883784722217</v>
      </c>
      <c r="L3087" s="13">
        <f t="shared" si="387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384"/>
        <v>2.4400000000000002E-2</v>
      </c>
      <c r="R3087">
        <f t="shared" si="385"/>
        <v>67.777777777777771</v>
      </c>
      <c r="S3087" t="str">
        <f t="shared" si="388"/>
        <v>theater</v>
      </c>
      <c r="T3087" t="str">
        <f t="shared" si="389"/>
        <v>spaces</v>
      </c>
      <c r="U3087" t="str">
        <f t="shared" si="390"/>
        <v>August</v>
      </c>
      <c r="V3087" t="str">
        <f t="shared" si="391"/>
        <v>2015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386"/>
        <v>42173.67082175926</v>
      </c>
      <c r="L3088" s="13">
        <f t="shared" si="387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384"/>
        <v>2.5000000000000001E-3</v>
      </c>
      <c r="R3088">
        <f t="shared" si="385"/>
        <v>16.666666666666668</v>
      </c>
      <c r="S3088" t="str">
        <f t="shared" si="388"/>
        <v>theater</v>
      </c>
      <c r="T3088" t="str">
        <f t="shared" si="389"/>
        <v>spaces</v>
      </c>
      <c r="U3088" t="str">
        <f t="shared" si="390"/>
        <v>June</v>
      </c>
      <c r="V3088" t="str">
        <f t="shared" si="391"/>
        <v>2015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386"/>
        <v>42665.150347222225</v>
      </c>
      <c r="L3089" s="13">
        <f t="shared" si="387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384"/>
        <v>6.2500000000000003E-3</v>
      </c>
      <c r="R3089">
        <f t="shared" si="385"/>
        <v>62.5</v>
      </c>
      <c r="S3089" t="str">
        <f t="shared" si="388"/>
        <v>theater</v>
      </c>
      <c r="T3089" t="str">
        <f t="shared" si="389"/>
        <v>spaces</v>
      </c>
      <c r="U3089" t="str">
        <f t="shared" si="390"/>
        <v>October</v>
      </c>
      <c r="V3089" t="str">
        <f t="shared" si="391"/>
        <v>2016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386"/>
        <v>41981.57230324074</v>
      </c>
      <c r="L3090" s="13">
        <f t="shared" si="387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384"/>
        <v>1.9384615384615384E-3</v>
      </c>
      <c r="R3090">
        <f t="shared" si="385"/>
        <v>42</v>
      </c>
      <c r="S3090" t="str">
        <f t="shared" si="388"/>
        <v>theater</v>
      </c>
      <c r="T3090" t="str">
        <f t="shared" si="389"/>
        <v>spaces</v>
      </c>
      <c r="U3090" t="str">
        <f t="shared" si="390"/>
        <v>December</v>
      </c>
      <c r="V3090" t="str">
        <f t="shared" si="391"/>
        <v>2015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386"/>
        <v>42528.542627314819</v>
      </c>
      <c r="L3091" s="13">
        <f t="shared" si="387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384"/>
        <v>0.23416000000000001</v>
      </c>
      <c r="R3091">
        <f t="shared" si="385"/>
        <v>130.0888888888889</v>
      </c>
      <c r="S3091" t="str">
        <f t="shared" si="388"/>
        <v>theater</v>
      </c>
      <c r="T3091" t="str">
        <f t="shared" si="389"/>
        <v>spaces</v>
      </c>
      <c r="U3091" t="str">
        <f t="shared" si="390"/>
        <v>June</v>
      </c>
      <c r="V3091" t="str">
        <f t="shared" si="391"/>
        <v>2016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386"/>
        <v>42065.818807870368</v>
      </c>
      <c r="L3092" s="13">
        <f t="shared" si="387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384"/>
        <v>5.080888888888889E-2</v>
      </c>
      <c r="R3092">
        <f t="shared" si="385"/>
        <v>1270.2222222222222</v>
      </c>
      <c r="S3092" t="str">
        <f t="shared" si="388"/>
        <v>theater</v>
      </c>
      <c r="T3092" t="str">
        <f t="shared" si="389"/>
        <v>spaces</v>
      </c>
      <c r="U3092" t="str">
        <f t="shared" si="390"/>
        <v>March</v>
      </c>
      <c r="V3092" t="str">
        <f t="shared" si="391"/>
        <v>2015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386"/>
        <v>42566.948414351849</v>
      </c>
      <c r="L3093" s="13">
        <f t="shared" si="387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384"/>
        <v>0.15920000000000001</v>
      </c>
      <c r="R3093">
        <f t="shared" si="385"/>
        <v>88.444444444444443</v>
      </c>
      <c r="S3093" t="str">
        <f t="shared" si="388"/>
        <v>theater</v>
      </c>
      <c r="T3093" t="str">
        <f t="shared" si="389"/>
        <v>spaces</v>
      </c>
      <c r="U3093" t="str">
        <f t="shared" si="390"/>
        <v>July</v>
      </c>
      <c r="V3093" t="str">
        <f t="shared" si="391"/>
        <v>2016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386"/>
        <v>42255.619351851856</v>
      </c>
      <c r="L3094" s="13">
        <f t="shared" si="387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384"/>
        <v>1.1831900000000001E-2</v>
      </c>
      <c r="R3094">
        <f t="shared" si="385"/>
        <v>56.342380952380957</v>
      </c>
      <c r="S3094" t="str">
        <f t="shared" si="388"/>
        <v>theater</v>
      </c>
      <c r="T3094" t="str">
        <f t="shared" si="389"/>
        <v>spaces</v>
      </c>
      <c r="U3094" t="str">
        <f t="shared" si="390"/>
        <v>September</v>
      </c>
      <c r="V3094" t="str">
        <f t="shared" si="391"/>
        <v>2015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386"/>
        <v>41760.909039351849</v>
      </c>
      <c r="L3095" s="13">
        <f t="shared" si="387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384"/>
        <v>0.22750000000000001</v>
      </c>
      <c r="R3095">
        <f t="shared" si="385"/>
        <v>53.529411764705884</v>
      </c>
      <c r="S3095" t="str">
        <f t="shared" si="388"/>
        <v>theater</v>
      </c>
      <c r="T3095" t="str">
        <f t="shared" si="389"/>
        <v>spaces</v>
      </c>
      <c r="U3095" t="str">
        <f t="shared" si="390"/>
        <v>May</v>
      </c>
      <c r="V3095" t="str">
        <f t="shared" si="391"/>
        <v>2014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386"/>
        <v>42207.795787037037</v>
      </c>
      <c r="L3096" s="13">
        <f t="shared" si="387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384"/>
        <v>2.5000000000000001E-4</v>
      </c>
      <c r="R3096">
        <f t="shared" si="385"/>
        <v>25</v>
      </c>
      <c r="S3096" t="str">
        <f t="shared" si="388"/>
        <v>theater</v>
      </c>
      <c r="T3096" t="str">
        <f t="shared" si="389"/>
        <v>spaces</v>
      </c>
      <c r="U3096" t="str">
        <f t="shared" si="390"/>
        <v>July</v>
      </c>
      <c r="V3096" t="str">
        <f t="shared" si="391"/>
        <v>2015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386"/>
        <v>42523.025231481486</v>
      </c>
      <c r="L3097" s="13">
        <f t="shared" si="387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384"/>
        <v>3.351206434316354E-3</v>
      </c>
      <c r="R3097">
        <f t="shared" si="385"/>
        <v>50</v>
      </c>
      <c r="S3097" t="str">
        <f t="shared" si="388"/>
        <v>theater</v>
      </c>
      <c r="T3097" t="str">
        <f t="shared" si="389"/>
        <v>spaces</v>
      </c>
      <c r="U3097" t="str">
        <f t="shared" si="390"/>
        <v>June</v>
      </c>
      <c r="V3097" t="str">
        <f t="shared" si="391"/>
        <v>2016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386"/>
        <v>42114.825532407413</v>
      </c>
      <c r="L3098" s="13">
        <f t="shared" si="387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384"/>
        <v>3.9750000000000001E-2</v>
      </c>
      <c r="R3098">
        <f t="shared" si="385"/>
        <v>56.785714285714285</v>
      </c>
      <c r="S3098" t="str">
        <f t="shared" si="388"/>
        <v>theater</v>
      </c>
      <c r="T3098" t="str">
        <f t="shared" si="389"/>
        <v>spaces</v>
      </c>
      <c r="U3098" t="str">
        <f t="shared" si="390"/>
        <v>April</v>
      </c>
      <c r="V3098" t="str">
        <f t="shared" si="391"/>
        <v>2015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386"/>
        <v>42629.503483796296</v>
      </c>
      <c r="L3099" s="13">
        <f t="shared" si="387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384"/>
        <v>0.17150000000000001</v>
      </c>
      <c r="R3099">
        <f t="shared" si="385"/>
        <v>40.833333333333336</v>
      </c>
      <c r="S3099" t="str">
        <f t="shared" si="388"/>
        <v>theater</v>
      </c>
      <c r="T3099" t="str">
        <f t="shared" si="389"/>
        <v>spaces</v>
      </c>
      <c r="U3099" t="str">
        <f t="shared" si="390"/>
        <v>September</v>
      </c>
      <c r="V3099" t="str">
        <f t="shared" si="391"/>
        <v>2016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386"/>
        <v>42359.792233796295</v>
      </c>
      <c r="L3100" s="13">
        <f t="shared" si="387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384"/>
        <v>3.608004104669061E-2</v>
      </c>
      <c r="R3100">
        <f t="shared" si="385"/>
        <v>65.111111111111114</v>
      </c>
      <c r="S3100" t="str">
        <f t="shared" si="388"/>
        <v>theater</v>
      </c>
      <c r="T3100" t="str">
        <f t="shared" si="389"/>
        <v>spaces</v>
      </c>
      <c r="U3100" t="str">
        <f t="shared" si="390"/>
        <v>December</v>
      </c>
      <c r="V3100" t="str">
        <f t="shared" si="391"/>
        <v>2016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386"/>
        <v>42382.189710648148</v>
      </c>
      <c r="L3101" s="13">
        <f t="shared" si="387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384"/>
        <v>0.13900000000000001</v>
      </c>
      <c r="R3101">
        <f t="shared" si="385"/>
        <v>55.6</v>
      </c>
      <c r="S3101" t="str">
        <f t="shared" si="388"/>
        <v>theater</v>
      </c>
      <c r="T3101" t="str">
        <f t="shared" si="389"/>
        <v>spaces</v>
      </c>
      <c r="U3101" t="str">
        <f t="shared" si="390"/>
        <v>January</v>
      </c>
      <c r="V3101" t="str">
        <f t="shared" si="391"/>
        <v>2016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386"/>
        <v>41902.622395833336</v>
      </c>
      <c r="L3102" s="13">
        <f t="shared" si="387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384"/>
        <v>0.15225</v>
      </c>
      <c r="R3102">
        <f t="shared" si="385"/>
        <v>140.53846153846155</v>
      </c>
      <c r="S3102" t="str">
        <f t="shared" si="388"/>
        <v>theater</v>
      </c>
      <c r="T3102" t="str">
        <f t="shared" si="389"/>
        <v>spaces</v>
      </c>
      <c r="U3102" t="str">
        <f t="shared" si="390"/>
        <v>September</v>
      </c>
      <c r="V3102" t="str">
        <f t="shared" si="391"/>
        <v>2014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386"/>
        <v>42171.383530092593</v>
      </c>
      <c r="L3103" s="13">
        <f t="shared" si="387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384"/>
        <v>0.12</v>
      </c>
      <c r="R3103">
        <f t="shared" si="385"/>
        <v>25</v>
      </c>
      <c r="S3103" t="str">
        <f t="shared" si="388"/>
        <v>theater</v>
      </c>
      <c r="T3103" t="str">
        <f t="shared" si="389"/>
        <v>spaces</v>
      </c>
      <c r="U3103" t="str">
        <f t="shared" si="390"/>
        <v>June</v>
      </c>
      <c r="V3103" t="str">
        <f t="shared" si="391"/>
        <v>2015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386"/>
        <v>42555.340486111112</v>
      </c>
      <c r="L3104" s="13">
        <f t="shared" si="387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384"/>
        <v>0.391125</v>
      </c>
      <c r="R3104">
        <f t="shared" si="385"/>
        <v>69.533333333333331</v>
      </c>
      <c r="S3104" t="str">
        <f t="shared" si="388"/>
        <v>theater</v>
      </c>
      <c r="T3104" t="str">
        <f t="shared" si="389"/>
        <v>spaces</v>
      </c>
      <c r="U3104" t="str">
        <f t="shared" si="390"/>
        <v>July</v>
      </c>
      <c r="V3104" t="str">
        <f t="shared" si="391"/>
        <v>2016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386"/>
        <v>42107.156319444446</v>
      </c>
      <c r="L3105" s="13">
        <f t="shared" si="387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384"/>
        <v>2.6829268292682929E-3</v>
      </c>
      <c r="R3105">
        <f t="shared" si="385"/>
        <v>5.5</v>
      </c>
      <c r="S3105" t="str">
        <f t="shared" si="388"/>
        <v>theater</v>
      </c>
      <c r="T3105" t="str">
        <f t="shared" si="389"/>
        <v>spaces</v>
      </c>
      <c r="U3105" t="str">
        <f t="shared" si="390"/>
        <v>April</v>
      </c>
      <c r="V3105" t="str">
        <f t="shared" si="391"/>
        <v>2015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386"/>
        <v>42006.908692129626</v>
      </c>
      <c r="L3106" s="13">
        <f t="shared" si="387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384"/>
        <v>0.29625000000000001</v>
      </c>
      <c r="R3106">
        <f t="shared" si="385"/>
        <v>237</v>
      </c>
      <c r="S3106" t="str">
        <f t="shared" si="388"/>
        <v>theater</v>
      </c>
      <c r="T3106" t="str">
        <f t="shared" si="389"/>
        <v>spaces</v>
      </c>
      <c r="U3106" t="str">
        <f t="shared" si="390"/>
        <v>January</v>
      </c>
      <c r="V3106" t="str">
        <f t="shared" si="391"/>
        <v>2015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386"/>
        <v>41876.718935185185</v>
      </c>
      <c r="L3107" s="13">
        <f t="shared" si="387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384"/>
        <v>0.4236099230111206</v>
      </c>
      <c r="R3107">
        <f t="shared" si="385"/>
        <v>79.870967741935488</v>
      </c>
      <c r="S3107" t="str">
        <f t="shared" si="388"/>
        <v>theater</v>
      </c>
      <c r="T3107" t="str">
        <f t="shared" si="389"/>
        <v>spaces</v>
      </c>
      <c r="U3107" t="str">
        <f t="shared" si="390"/>
        <v>August</v>
      </c>
      <c r="V3107" t="str">
        <f t="shared" si="391"/>
        <v>2014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386"/>
        <v>42241.429120370376</v>
      </c>
      <c r="L3108" s="13">
        <f t="shared" si="387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384"/>
        <v>4.1000000000000002E-2</v>
      </c>
      <c r="R3108">
        <f t="shared" si="385"/>
        <v>10.25</v>
      </c>
      <c r="S3108" t="str">
        <f t="shared" si="388"/>
        <v>theater</v>
      </c>
      <c r="T3108" t="str">
        <f t="shared" si="389"/>
        <v>spaces</v>
      </c>
      <c r="U3108" t="str">
        <f t="shared" si="390"/>
        <v>August</v>
      </c>
      <c r="V3108" t="str">
        <f t="shared" si="391"/>
        <v>2015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386"/>
        <v>42128.814247685179</v>
      </c>
      <c r="L3109" s="13">
        <f t="shared" si="387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384"/>
        <v>0.197625</v>
      </c>
      <c r="R3109">
        <f t="shared" si="385"/>
        <v>272.58620689655174</v>
      </c>
      <c r="S3109" t="str">
        <f t="shared" si="388"/>
        <v>theater</v>
      </c>
      <c r="T3109" t="str">
        <f t="shared" si="389"/>
        <v>spaces</v>
      </c>
      <c r="U3109" t="str">
        <f t="shared" si="390"/>
        <v>May</v>
      </c>
      <c r="V3109" t="str">
        <f t="shared" si="391"/>
        <v>2015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386"/>
        <v>42062.680486111116</v>
      </c>
      <c r="L3110" s="13">
        <f t="shared" si="387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384"/>
        <v>5.1999999999999995E-4</v>
      </c>
      <c r="R3110">
        <f t="shared" si="385"/>
        <v>13</v>
      </c>
      <c r="S3110" t="str">
        <f t="shared" si="388"/>
        <v>theater</v>
      </c>
      <c r="T3110" t="str">
        <f t="shared" si="389"/>
        <v>spaces</v>
      </c>
      <c r="U3110" t="str">
        <f t="shared" si="390"/>
        <v>February</v>
      </c>
      <c r="V3110" t="str">
        <f t="shared" si="391"/>
        <v>2015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386"/>
        <v>41844.125115740739</v>
      </c>
      <c r="L3111" s="13">
        <f t="shared" si="387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384"/>
        <v>0.25030188679245285</v>
      </c>
      <c r="R3111">
        <f t="shared" si="385"/>
        <v>58.184210526315788</v>
      </c>
      <c r="S3111" t="str">
        <f t="shared" si="388"/>
        <v>theater</v>
      </c>
      <c r="T3111" t="str">
        <f t="shared" si="389"/>
        <v>spaces</v>
      </c>
      <c r="U3111" t="str">
        <f t="shared" si="390"/>
        <v>July</v>
      </c>
      <c r="V3111" t="str">
        <f t="shared" si="391"/>
        <v>2014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386"/>
        <v>42745.031469907408</v>
      </c>
      <c r="L3112" s="13">
        <f t="shared" si="387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384"/>
        <v>4.0000000000000002E-4</v>
      </c>
      <c r="R3112">
        <f t="shared" si="385"/>
        <v>10</v>
      </c>
      <c r="S3112" t="str">
        <f t="shared" si="388"/>
        <v>theater</v>
      </c>
      <c r="T3112" t="str">
        <f t="shared" si="389"/>
        <v>spaces</v>
      </c>
      <c r="U3112" t="str">
        <f t="shared" si="390"/>
        <v>January</v>
      </c>
      <c r="V3112" t="str">
        <f t="shared" si="391"/>
        <v>2017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386"/>
        <v>41885.595138888886</v>
      </c>
      <c r="L3113" s="13">
        <f t="shared" si="387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384"/>
        <v>0.26640000000000003</v>
      </c>
      <c r="R3113">
        <f t="shared" si="385"/>
        <v>70.10526315789474</v>
      </c>
      <c r="S3113" t="str">
        <f t="shared" si="388"/>
        <v>theater</v>
      </c>
      <c r="T3113" t="str">
        <f t="shared" si="389"/>
        <v>spaces</v>
      </c>
      <c r="U3113" t="str">
        <f t="shared" si="390"/>
        <v>September</v>
      </c>
      <c r="V3113" t="str">
        <f t="shared" si="391"/>
        <v>2014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386"/>
        <v>42615.121921296297</v>
      </c>
      <c r="L3114" s="13">
        <f t="shared" si="387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384"/>
        <v>4.7363636363636365E-2</v>
      </c>
      <c r="R3114">
        <f t="shared" si="385"/>
        <v>57.888888888888886</v>
      </c>
      <c r="S3114" t="str">
        <f t="shared" si="388"/>
        <v>theater</v>
      </c>
      <c r="T3114" t="str">
        <f t="shared" si="389"/>
        <v>spaces</v>
      </c>
      <c r="U3114" t="str">
        <f t="shared" si="390"/>
        <v>September</v>
      </c>
      <c r="V3114" t="str">
        <f t="shared" si="391"/>
        <v>2016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386"/>
        <v>42081.731273148151</v>
      </c>
      <c r="L3115" s="13">
        <f t="shared" si="387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384"/>
        <v>4.2435339894712751E-2</v>
      </c>
      <c r="R3115">
        <f t="shared" si="385"/>
        <v>125.27027027027027</v>
      </c>
      <c r="S3115" t="str">
        <f t="shared" si="388"/>
        <v>theater</v>
      </c>
      <c r="T3115" t="str">
        <f t="shared" si="389"/>
        <v>spaces</v>
      </c>
      <c r="U3115" t="str">
        <f t="shared" si="390"/>
        <v>March</v>
      </c>
      <c r="V3115" t="str">
        <f t="shared" si="391"/>
        <v>2015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386"/>
        <v>41843.632523148146</v>
      </c>
      <c r="L3116" s="13">
        <f t="shared" si="387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384"/>
        <v>0</v>
      </c>
      <c r="R3116" t="e">
        <f t="shared" si="385"/>
        <v>#DIV/0!</v>
      </c>
      <c r="S3116" t="str">
        <f t="shared" si="388"/>
        <v>theater</v>
      </c>
      <c r="T3116" t="str">
        <f t="shared" si="389"/>
        <v>spaces</v>
      </c>
      <c r="U3116" t="str">
        <f t="shared" si="390"/>
        <v>July</v>
      </c>
      <c r="V3116" t="str">
        <f t="shared" si="391"/>
        <v>2014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386"/>
        <v>42496.447071759263</v>
      </c>
      <c r="L3117" s="13">
        <f t="shared" si="387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384"/>
        <v>0.03</v>
      </c>
      <c r="R3117">
        <f t="shared" si="385"/>
        <v>300</v>
      </c>
      <c r="S3117" t="str">
        <f t="shared" si="388"/>
        <v>theater</v>
      </c>
      <c r="T3117" t="str">
        <f t="shared" si="389"/>
        <v>spaces</v>
      </c>
      <c r="U3117" t="str">
        <f t="shared" si="390"/>
        <v>May</v>
      </c>
      <c r="V3117" t="str">
        <f t="shared" si="391"/>
        <v>2016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386"/>
        <v>42081.515335648146</v>
      </c>
      <c r="L3118" s="13">
        <f t="shared" si="387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384"/>
        <v>0.57333333333333336</v>
      </c>
      <c r="R3118">
        <f t="shared" si="385"/>
        <v>43</v>
      </c>
      <c r="S3118" t="str">
        <f t="shared" si="388"/>
        <v>theater</v>
      </c>
      <c r="T3118" t="str">
        <f t="shared" si="389"/>
        <v>spaces</v>
      </c>
      <c r="U3118" t="str">
        <f t="shared" si="390"/>
        <v>March</v>
      </c>
      <c r="V3118" t="str">
        <f t="shared" si="391"/>
        <v>2015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386"/>
        <v>42509.374537037031</v>
      </c>
      <c r="L3119" s="13">
        <f t="shared" si="387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384"/>
        <v>1E-3</v>
      </c>
      <c r="R3119">
        <f t="shared" si="385"/>
        <v>1</v>
      </c>
      <c r="S3119" t="str">
        <f t="shared" si="388"/>
        <v>theater</v>
      </c>
      <c r="T3119" t="str">
        <f t="shared" si="389"/>
        <v>spaces</v>
      </c>
      <c r="U3119" t="str">
        <f t="shared" si="390"/>
        <v>May</v>
      </c>
      <c r="V3119" t="str">
        <f t="shared" si="391"/>
        <v>2016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386"/>
        <v>42534.649571759262</v>
      </c>
      <c r="L3120" s="13">
        <f t="shared" si="387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384"/>
        <v>3.0999999999999999E-3</v>
      </c>
      <c r="R3120">
        <f t="shared" si="385"/>
        <v>775</v>
      </c>
      <c r="S3120" t="str">
        <f t="shared" si="388"/>
        <v>theater</v>
      </c>
      <c r="T3120" t="str">
        <f t="shared" si="389"/>
        <v>spaces</v>
      </c>
      <c r="U3120" t="str">
        <f t="shared" si="390"/>
        <v>June</v>
      </c>
      <c r="V3120" t="str">
        <f t="shared" si="391"/>
        <v>2016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386"/>
        <v>42060.04550925926</v>
      </c>
      <c r="L3121" s="13">
        <f t="shared" si="387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384"/>
        <v>5.0000000000000001E-4</v>
      </c>
      <c r="R3121">
        <f t="shared" si="385"/>
        <v>5</v>
      </c>
      <c r="S3121" t="str">
        <f t="shared" si="388"/>
        <v>theater</v>
      </c>
      <c r="T3121" t="str">
        <f t="shared" si="389"/>
        <v>spaces</v>
      </c>
      <c r="U3121" t="str">
        <f t="shared" si="390"/>
        <v>February</v>
      </c>
      <c r="V3121" t="str">
        <f t="shared" si="391"/>
        <v>2015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386"/>
        <v>42435.942083333335</v>
      </c>
      <c r="L3122" s="13">
        <f t="shared" si="387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384"/>
        <v>9.8461538461538464E-5</v>
      </c>
      <c r="R3122">
        <f t="shared" si="385"/>
        <v>12.8</v>
      </c>
      <c r="S3122" t="str">
        <f t="shared" si="388"/>
        <v>theater</v>
      </c>
      <c r="T3122" t="str">
        <f t="shared" si="389"/>
        <v>spaces</v>
      </c>
      <c r="U3122" t="str">
        <f t="shared" si="390"/>
        <v>March</v>
      </c>
      <c r="V3122" t="str">
        <f t="shared" si="391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386"/>
        <v>41848.679803240739</v>
      </c>
      <c r="L3123" s="13">
        <f t="shared" si="387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384"/>
        <v>6.6666666666666671E-3</v>
      </c>
      <c r="R3123">
        <f t="shared" si="385"/>
        <v>10</v>
      </c>
      <c r="S3123" t="str">
        <f t="shared" si="388"/>
        <v>theater</v>
      </c>
      <c r="T3123" t="str">
        <f t="shared" si="389"/>
        <v>spaces</v>
      </c>
      <c r="U3123" t="str">
        <f t="shared" si="390"/>
        <v>July</v>
      </c>
      <c r="V3123" t="str">
        <f t="shared" si="391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386"/>
        <v>42678.932083333333</v>
      </c>
      <c r="L3124" s="13">
        <f t="shared" si="387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384"/>
        <v>0.58291457286432158</v>
      </c>
      <c r="R3124">
        <f t="shared" si="385"/>
        <v>58</v>
      </c>
      <c r="S3124" t="str">
        <f t="shared" si="388"/>
        <v>theater</v>
      </c>
      <c r="T3124" t="str">
        <f t="shared" si="389"/>
        <v>spaces</v>
      </c>
      <c r="U3124" t="str">
        <f t="shared" si="390"/>
        <v>November</v>
      </c>
      <c r="V3124" t="str">
        <f t="shared" si="391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386"/>
        <v>42530.993032407408</v>
      </c>
      <c r="L3125" s="13">
        <f t="shared" si="387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384"/>
        <v>0.68153600000000003</v>
      </c>
      <c r="R3125">
        <f t="shared" si="385"/>
        <v>244.80459770114942</v>
      </c>
      <c r="S3125" t="str">
        <f t="shared" si="388"/>
        <v>theater</v>
      </c>
      <c r="T3125" t="str">
        <f t="shared" si="389"/>
        <v>spaces</v>
      </c>
      <c r="U3125" t="str">
        <f t="shared" si="390"/>
        <v>June</v>
      </c>
      <c r="V3125" t="str">
        <f t="shared" si="391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386"/>
        <v>41977.780104166668</v>
      </c>
      <c r="L3126" s="13">
        <f t="shared" si="387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384"/>
        <v>3.2499999999999997E-5</v>
      </c>
      <c r="R3126">
        <f t="shared" si="385"/>
        <v>6.5</v>
      </c>
      <c r="S3126" t="str">
        <f t="shared" si="388"/>
        <v>theater</v>
      </c>
      <c r="T3126" t="str">
        <f t="shared" si="389"/>
        <v>spaces</v>
      </c>
      <c r="U3126" t="str">
        <f t="shared" si="390"/>
        <v>December</v>
      </c>
      <c r="V3126" t="str">
        <f t="shared" si="391"/>
        <v>2015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386"/>
        <v>42346.20685185185</v>
      </c>
      <c r="L3127" s="13">
        <f t="shared" si="387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384"/>
        <v>0</v>
      </c>
      <c r="R3127" t="e">
        <f t="shared" si="385"/>
        <v>#DIV/0!</v>
      </c>
      <c r="S3127" t="str">
        <f t="shared" si="388"/>
        <v>theater</v>
      </c>
      <c r="T3127" t="str">
        <f t="shared" si="389"/>
        <v>spaces</v>
      </c>
      <c r="U3127" t="str">
        <f t="shared" si="390"/>
        <v>December</v>
      </c>
      <c r="V3127" t="str">
        <f t="shared" si="391"/>
        <v>2016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386"/>
        <v>42427.01807870371</v>
      </c>
      <c r="L3128" s="13">
        <f t="shared" si="387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384"/>
        <v>4.1599999999999998E-2</v>
      </c>
      <c r="R3128">
        <f t="shared" si="385"/>
        <v>61.176470588235297</v>
      </c>
      <c r="S3128" t="str">
        <f t="shared" si="388"/>
        <v>theater</v>
      </c>
      <c r="T3128" t="str">
        <f t="shared" si="389"/>
        <v>spaces</v>
      </c>
      <c r="U3128" t="str">
        <f t="shared" si="390"/>
        <v>February</v>
      </c>
      <c r="V3128" t="str">
        <f t="shared" si="391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386"/>
        <v>42034.856817129628</v>
      </c>
      <c r="L3129" s="13">
        <f t="shared" si="387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384"/>
        <v>0</v>
      </c>
      <c r="R3129" t="e">
        <f t="shared" si="385"/>
        <v>#DIV/0!</v>
      </c>
      <c r="S3129" t="str">
        <f t="shared" si="388"/>
        <v>theater</v>
      </c>
      <c r="T3129" t="str">
        <f t="shared" si="389"/>
        <v>spaces</v>
      </c>
      <c r="U3129" t="str">
        <f t="shared" si="390"/>
        <v>January</v>
      </c>
      <c r="V3129" t="str">
        <f t="shared" si="391"/>
        <v>2015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386"/>
        <v>42780.825706018513</v>
      </c>
      <c r="L3130" s="13">
        <f t="shared" si="387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384"/>
        <v>1.0860666666666667</v>
      </c>
      <c r="R3130">
        <f t="shared" si="385"/>
        <v>139.23931623931625</v>
      </c>
      <c r="S3130" t="str">
        <f t="shared" si="388"/>
        <v>theater</v>
      </c>
      <c r="T3130" t="str">
        <f t="shared" si="389"/>
        <v>plays</v>
      </c>
      <c r="U3130" t="str">
        <f t="shared" si="390"/>
        <v>February</v>
      </c>
      <c r="V3130" t="str">
        <f t="shared" si="391"/>
        <v>2017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386"/>
        <v>42803.842812499999</v>
      </c>
      <c r="L3131" s="13">
        <f t="shared" si="387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384"/>
        <v>8.0000000000000002E-3</v>
      </c>
      <c r="R3131">
        <f t="shared" si="385"/>
        <v>10</v>
      </c>
      <c r="S3131" t="str">
        <f t="shared" si="388"/>
        <v>theater</v>
      </c>
      <c r="T3131" t="str">
        <f t="shared" si="389"/>
        <v>plays</v>
      </c>
      <c r="U3131" t="str">
        <f t="shared" si="390"/>
        <v>March</v>
      </c>
      <c r="V3131" t="str">
        <f t="shared" si="391"/>
        <v>2017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386"/>
        <v>42808.640231481477</v>
      </c>
      <c r="L3132" s="13">
        <f t="shared" si="387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384"/>
        <v>3.7499999999999999E-2</v>
      </c>
      <c r="R3132">
        <f t="shared" si="385"/>
        <v>93.75</v>
      </c>
      <c r="S3132" t="str">
        <f t="shared" si="388"/>
        <v>theater</v>
      </c>
      <c r="T3132" t="str">
        <f t="shared" si="389"/>
        <v>plays</v>
      </c>
      <c r="U3132" t="str">
        <f t="shared" si="390"/>
        <v>March</v>
      </c>
      <c r="V3132" t="str">
        <f t="shared" si="391"/>
        <v>2017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386"/>
        <v>42803.579224537039</v>
      </c>
      <c r="L3133" s="13">
        <f t="shared" si="387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384"/>
        <v>0.15731707317073171</v>
      </c>
      <c r="R3133">
        <f t="shared" si="385"/>
        <v>53.75</v>
      </c>
      <c r="S3133" t="str">
        <f t="shared" si="388"/>
        <v>theater</v>
      </c>
      <c r="T3133" t="str">
        <f t="shared" si="389"/>
        <v>plays</v>
      </c>
      <c r="U3133" t="str">
        <f t="shared" si="390"/>
        <v>March</v>
      </c>
      <c r="V3133" t="str">
        <f t="shared" si="391"/>
        <v>2017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386"/>
        <v>42786.350231481483</v>
      </c>
      <c r="L3134" s="13">
        <f t="shared" si="387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384"/>
        <v>3.3333333333333332E-4</v>
      </c>
      <c r="R3134">
        <f t="shared" si="385"/>
        <v>10</v>
      </c>
      <c r="S3134" t="str">
        <f t="shared" si="388"/>
        <v>theater</v>
      </c>
      <c r="T3134" t="str">
        <f t="shared" si="389"/>
        <v>plays</v>
      </c>
      <c r="U3134" t="str">
        <f t="shared" si="390"/>
        <v>February</v>
      </c>
      <c r="V3134" t="str">
        <f t="shared" si="391"/>
        <v>2017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386"/>
        <v>42788.565208333333</v>
      </c>
      <c r="L3135" s="13">
        <f t="shared" si="387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384"/>
        <v>1.08</v>
      </c>
      <c r="R3135">
        <f t="shared" si="385"/>
        <v>33.75</v>
      </c>
      <c r="S3135" t="str">
        <f t="shared" si="388"/>
        <v>theater</v>
      </c>
      <c r="T3135" t="str">
        <f t="shared" si="389"/>
        <v>plays</v>
      </c>
      <c r="U3135" t="str">
        <f t="shared" si="390"/>
        <v>February</v>
      </c>
      <c r="V3135" t="str">
        <f t="shared" si="391"/>
        <v>2017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386"/>
        <v>42800.720127314817</v>
      </c>
      <c r="L3136" s="13">
        <f t="shared" si="387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384"/>
        <v>0.22500000000000001</v>
      </c>
      <c r="R3136">
        <f t="shared" si="385"/>
        <v>18.75</v>
      </c>
      <c r="S3136" t="str">
        <f t="shared" si="388"/>
        <v>theater</v>
      </c>
      <c r="T3136" t="str">
        <f t="shared" si="389"/>
        <v>plays</v>
      </c>
      <c r="U3136" t="str">
        <f t="shared" si="390"/>
        <v>March</v>
      </c>
      <c r="V3136" t="str">
        <f t="shared" si="391"/>
        <v>2017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386"/>
        <v>42807.151863425926</v>
      </c>
      <c r="L3137" s="13">
        <f t="shared" si="387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384"/>
        <v>0.20849420849420849</v>
      </c>
      <c r="R3137">
        <f t="shared" si="385"/>
        <v>23.142857142857142</v>
      </c>
      <c r="S3137" t="str">
        <f t="shared" si="388"/>
        <v>theater</v>
      </c>
      <c r="T3137" t="str">
        <f t="shared" si="389"/>
        <v>plays</v>
      </c>
      <c r="U3137" t="str">
        <f t="shared" si="390"/>
        <v>March</v>
      </c>
      <c r="V3137" t="str">
        <f t="shared" si="391"/>
        <v>2017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386"/>
        <v>42789.462430555555</v>
      </c>
      <c r="L3138" s="13">
        <f t="shared" si="387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392">E3138/D3138</f>
        <v>1.278</v>
      </c>
      <c r="R3138">
        <f t="shared" ref="R3138:R3201" si="393">E3138/N3138</f>
        <v>29.045454545454547</v>
      </c>
      <c r="S3138" t="str">
        <f t="shared" si="388"/>
        <v>theater</v>
      </c>
      <c r="T3138" t="str">
        <f t="shared" si="389"/>
        <v>plays</v>
      </c>
      <c r="U3138" t="str">
        <f t="shared" si="390"/>
        <v>February</v>
      </c>
      <c r="V3138" t="str">
        <f t="shared" si="391"/>
        <v>2017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394">(((J3139/60)/60)/24)+DATE(1970,1,1)</f>
        <v>42807.885057870371</v>
      </c>
      <c r="L3139" s="13">
        <f t="shared" ref="L3139:L3202" si="395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392"/>
        <v>3.3333333333333333E-2</v>
      </c>
      <c r="R3139">
        <f t="shared" si="393"/>
        <v>50</v>
      </c>
      <c r="S3139" t="str">
        <f t="shared" ref="S3139:S3202" si="396">LEFT(P3139,FIND("/",P3139)-1)</f>
        <v>theater</v>
      </c>
      <c r="T3139" t="str">
        <f t="shared" ref="T3139:T3202" si="397">RIGHT(P3139,LEN(P3139)-FIND("/",P3139))</f>
        <v>plays</v>
      </c>
      <c r="U3139" t="str">
        <f t="shared" ref="U3139:U3202" si="398">TEXT(K3139,"mmmm")</f>
        <v>March</v>
      </c>
      <c r="V3139" t="str">
        <f t="shared" ref="V3139:V3202" si="399">TEXT(L3139,"YYYY")</f>
        <v>2017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394"/>
        <v>42809.645914351851</v>
      </c>
      <c r="L3140" s="13">
        <f t="shared" si="3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392"/>
        <v>0</v>
      </c>
      <c r="R3140" t="e">
        <f t="shared" si="393"/>
        <v>#DIV/0!</v>
      </c>
      <c r="S3140" t="str">
        <f t="shared" si="396"/>
        <v>theater</v>
      </c>
      <c r="T3140" t="str">
        <f t="shared" si="397"/>
        <v>plays</v>
      </c>
      <c r="U3140" t="str">
        <f t="shared" si="398"/>
        <v>March</v>
      </c>
      <c r="V3140" t="str">
        <f t="shared" si="399"/>
        <v>2017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394"/>
        <v>42785.270370370374</v>
      </c>
      <c r="L3141" s="13">
        <f t="shared" si="3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392"/>
        <v>5.3999999999999999E-2</v>
      </c>
      <c r="R3141">
        <f t="shared" si="393"/>
        <v>450</v>
      </c>
      <c r="S3141" t="str">
        <f t="shared" si="396"/>
        <v>theater</v>
      </c>
      <c r="T3141" t="str">
        <f t="shared" si="397"/>
        <v>plays</v>
      </c>
      <c r="U3141" t="str">
        <f t="shared" si="398"/>
        <v>February</v>
      </c>
      <c r="V3141" t="str">
        <f t="shared" si="399"/>
        <v>2017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394"/>
        <v>42802.718784722223</v>
      </c>
      <c r="L3142" s="13">
        <f t="shared" si="3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392"/>
        <v>9.5999999999999992E-3</v>
      </c>
      <c r="R3142">
        <f t="shared" si="393"/>
        <v>24</v>
      </c>
      <c r="S3142" t="str">
        <f t="shared" si="396"/>
        <v>theater</v>
      </c>
      <c r="T3142" t="str">
        <f t="shared" si="397"/>
        <v>plays</v>
      </c>
      <c r="U3142" t="str">
        <f t="shared" si="398"/>
        <v>March</v>
      </c>
      <c r="V3142" t="str">
        <f t="shared" si="399"/>
        <v>2017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394"/>
        <v>42800.753333333334</v>
      </c>
      <c r="L3143" s="13">
        <f t="shared" si="3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392"/>
        <v>0.51600000000000001</v>
      </c>
      <c r="R3143">
        <f t="shared" si="393"/>
        <v>32.25</v>
      </c>
      <c r="S3143" t="str">
        <f t="shared" si="396"/>
        <v>theater</v>
      </c>
      <c r="T3143" t="str">
        <f t="shared" si="397"/>
        <v>plays</v>
      </c>
      <c r="U3143" t="str">
        <f t="shared" si="398"/>
        <v>March</v>
      </c>
      <c r="V3143" t="str">
        <f t="shared" si="399"/>
        <v>2017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394"/>
        <v>42783.513182870374</v>
      </c>
      <c r="L3144" s="13">
        <f t="shared" si="3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392"/>
        <v>1.6363636363636365E-2</v>
      </c>
      <c r="R3144">
        <f t="shared" si="393"/>
        <v>15</v>
      </c>
      <c r="S3144" t="str">
        <f t="shared" si="396"/>
        <v>theater</v>
      </c>
      <c r="T3144" t="str">
        <f t="shared" si="397"/>
        <v>plays</v>
      </c>
      <c r="U3144" t="str">
        <f t="shared" si="398"/>
        <v>February</v>
      </c>
      <c r="V3144" t="str">
        <f t="shared" si="399"/>
        <v>2017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394"/>
        <v>42808.358287037037</v>
      </c>
      <c r="L3145" s="13">
        <f t="shared" si="3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392"/>
        <v>0</v>
      </c>
      <c r="R3145" t="e">
        <f t="shared" si="393"/>
        <v>#DIV/0!</v>
      </c>
      <c r="S3145" t="str">
        <f t="shared" si="396"/>
        <v>theater</v>
      </c>
      <c r="T3145" t="str">
        <f t="shared" si="397"/>
        <v>plays</v>
      </c>
      <c r="U3145" t="str">
        <f t="shared" si="398"/>
        <v>March</v>
      </c>
      <c r="V3145" t="str">
        <f t="shared" si="399"/>
        <v>2017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394"/>
        <v>42796.538275462968</v>
      </c>
      <c r="L3146" s="13">
        <f t="shared" si="395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392"/>
        <v>0.754</v>
      </c>
      <c r="R3146">
        <f t="shared" si="393"/>
        <v>251.33333333333334</v>
      </c>
      <c r="S3146" t="str">
        <f t="shared" si="396"/>
        <v>theater</v>
      </c>
      <c r="T3146" t="str">
        <f t="shared" si="397"/>
        <v>plays</v>
      </c>
      <c r="U3146" t="str">
        <f t="shared" si="398"/>
        <v>March</v>
      </c>
      <c r="V3146" t="str">
        <f t="shared" si="399"/>
        <v>2017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394"/>
        <v>42762.040902777779</v>
      </c>
      <c r="L3147" s="13">
        <f t="shared" si="3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392"/>
        <v>0</v>
      </c>
      <c r="R3147" t="e">
        <f t="shared" si="393"/>
        <v>#DIV/0!</v>
      </c>
      <c r="S3147" t="str">
        <f t="shared" si="396"/>
        <v>theater</v>
      </c>
      <c r="T3147" t="str">
        <f t="shared" si="397"/>
        <v>plays</v>
      </c>
      <c r="U3147" t="str">
        <f t="shared" si="398"/>
        <v>January</v>
      </c>
      <c r="V3147" t="str">
        <f t="shared" si="399"/>
        <v>2017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394"/>
        <v>42796.682476851856</v>
      </c>
      <c r="L3148" s="13">
        <f t="shared" si="3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392"/>
        <v>0.105</v>
      </c>
      <c r="R3148">
        <f t="shared" si="393"/>
        <v>437.5</v>
      </c>
      <c r="S3148" t="str">
        <f t="shared" si="396"/>
        <v>theater</v>
      </c>
      <c r="T3148" t="str">
        <f t="shared" si="397"/>
        <v>plays</v>
      </c>
      <c r="U3148" t="str">
        <f t="shared" si="398"/>
        <v>March</v>
      </c>
      <c r="V3148" t="str">
        <f t="shared" si="399"/>
        <v>2017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394"/>
        <v>41909.969386574077</v>
      </c>
      <c r="L3149" s="13">
        <f t="shared" si="3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392"/>
        <v>1.1752499999999999</v>
      </c>
      <c r="R3149">
        <f t="shared" si="393"/>
        <v>110.35211267605634</v>
      </c>
      <c r="S3149" t="str">
        <f t="shared" si="396"/>
        <v>theater</v>
      </c>
      <c r="T3149" t="str">
        <f t="shared" si="397"/>
        <v>plays</v>
      </c>
      <c r="U3149" t="str">
        <f t="shared" si="398"/>
        <v>September</v>
      </c>
      <c r="V3149" t="str">
        <f t="shared" si="399"/>
        <v>2014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394"/>
        <v>41891.665324074071</v>
      </c>
      <c r="L3150" s="13">
        <f t="shared" si="3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392"/>
        <v>1.3116666666666668</v>
      </c>
      <c r="R3150">
        <f t="shared" si="393"/>
        <v>41.421052631578945</v>
      </c>
      <c r="S3150" t="str">
        <f t="shared" si="396"/>
        <v>theater</v>
      </c>
      <c r="T3150" t="str">
        <f t="shared" si="397"/>
        <v>plays</v>
      </c>
      <c r="U3150" t="str">
        <f t="shared" si="398"/>
        <v>September</v>
      </c>
      <c r="V3150" t="str">
        <f t="shared" si="399"/>
        <v>2014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394"/>
        <v>41226.017361111109</v>
      </c>
      <c r="L3151" s="13">
        <f t="shared" si="3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392"/>
        <v>1.04</v>
      </c>
      <c r="R3151">
        <f t="shared" si="393"/>
        <v>52</v>
      </c>
      <c r="S3151" t="str">
        <f t="shared" si="396"/>
        <v>theater</v>
      </c>
      <c r="T3151" t="str">
        <f t="shared" si="397"/>
        <v>plays</v>
      </c>
      <c r="U3151" t="str">
        <f t="shared" si="398"/>
        <v>November</v>
      </c>
      <c r="V3151" t="str">
        <f t="shared" si="399"/>
        <v>2012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394"/>
        <v>40478.263923611114</v>
      </c>
      <c r="L3152" s="13">
        <f t="shared" si="3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392"/>
        <v>1.01</v>
      </c>
      <c r="R3152">
        <f t="shared" si="393"/>
        <v>33.990384615384613</v>
      </c>
      <c r="S3152" t="str">
        <f t="shared" si="396"/>
        <v>theater</v>
      </c>
      <c r="T3152" t="str">
        <f t="shared" si="397"/>
        <v>plays</v>
      </c>
      <c r="U3152" t="str">
        <f t="shared" si="398"/>
        <v>October</v>
      </c>
      <c r="V3152" t="str">
        <f t="shared" si="399"/>
        <v>2011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394"/>
        <v>41862.83997685185</v>
      </c>
      <c r="L3153" s="13">
        <f t="shared" si="3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392"/>
        <v>1.004</v>
      </c>
      <c r="R3153">
        <f t="shared" si="393"/>
        <v>103.35294117647059</v>
      </c>
      <c r="S3153" t="str">
        <f t="shared" si="396"/>
        <v>theater</v>
      </c>
      <c r="T3153" t="str">
        <f t="shared" si="397"/>
        <v>plays</v>
      </c>
      <c r="U3153" t="str">
        <f t="shared" si="398"/>
        <v>August</v>
      </c>
      <c r="V3153" t="str">
        <f t="shared" si="399"/>
        <v>2014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394"/>
        <v>41550.867673611108</v>
      </c>
      <c r="L3154" s="13">
        <f t="shared" si="3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392"/>
        <v>1.0595454545454546</v>
      </c>
      <c r="R3154">
        <f t="shared" si="393"/>
        <v>34.791044776119406</v>
      </c>
      <c r="S3154" t="str">
        <f t="shared" si="396"/>
        <v>theater</v>
      </c>
      <c r="T3154" t="str">
        <f t="shared" si="397"/>
        <v>plays</v>
      </c>
      <c r="U3154" t="str">
        <f t="shared" si="398"/>
        <v>October</v>
      </c>
      <c r="V3154" t="str">
        <f t="shared" si="399"/>
        <v>2013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394"/>
        <v>40633.154363425929</v>
      </c>
      <c r="L3155" s="13">
        <f t="shared" si="3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392"/>
        <v>3.3558333333333334</v>
      </c>
      <c r="R3155">
        <f t="shared" si="393"/>
        <v>41.773858921161825</v>
      </c>
      <c r="S3155" t="str">
        <f t="shared" si="396"/>
        <v>theater</v>
      </c>
      <c r="T3155" t="str">
        <f t="shared" si="397"/>
        <v>plays</v>
      </c>
      <c r="U3155" t="str">
        <f t="shared" si="398"/>
        <v>March</v>
      </c>
      <c r="V3155" t="str">
        <f t="shared" si="399"/>
        <v>2011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394"/>
        <v>40970.875671296293</v>
      </c>
      <c r="L3156" s="13">
        <f t="shared" si="3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392"/>
        <v>1.1292857142857142</v>
      </c>
      <c r="R3156">
        <f t="shared" si="393"/>
        <v>64.268292682926827</v>
      </c>
      <c r="S3156" t="str">
        <f t="shared" si="396"/>
        <v>theater</v>
      </c>
      <c r="T3156" t="str">
        <f t="shared" si="397"/>
        <v>plays</v>
      </c>
      <c r="U3156" t="str">
        <f t="shared" si="398"/>
        <v>March</v>
      </c>
      <c r="V3156" t="str">
        <f t="shared" si="399"/>
        <v>2012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394"/>
        <v>41233.499131944445</v>
      </c>
      <c r="L3157" s="13">
        <f t="shared" si="3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392"/>
        <v>1.885046</v>
      </c>
      <c r="R3157">
        <f t="shared" si="393"/>
        <v>31.209370860927152</v>
      </c>
      <c r="S3157" t="str">
        <f t="shared" si="396"/>
        <v>theater</v>
      </c>
      <c r="T3157" t="str">
        <f t="shared" si="397"/>
        <v>plays</v>
      </c>
      <c r="U3157" t="str">
        <f t="shared" si="398"/>
        <v>November</v>
      </c>
      <c r="V3157" t="str">
        <f t="shared" si="399"/>
        <v>2012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394"/>
        <v>41026.953055555554</v>
      </c>
      <c r="L3158" s="13">
        <f t="shared" si="3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392"/>
        <v>1.0181818181818181</v>
      </c>
      <c r="R3158">
        <f t="shared" si="393"/>
        <v>62.921348314606739</v>
      </c>
      <c r="S3158" t="str">
        <f t="shared" si="396"/>
        <v>theater</v>
      </c>
      <c r="T3158" t="str">
        <f t="shared" si="397"/>
        <v>plays</v>
      </c>
      <c r="U3158" t="str">
        <f t="shared" si="398"/>
        <v>April</v>
      </c>
      <c r="V3158" t="str">
        <f t="shared" si="399"/>
        <v>2012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394"/>
        <v>41829.788252314815</v>
      </c>
      <c r="L3159" s="13">
        <f t="shared" si="3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392"/>
        <v>1.01</v>
      </c>
      <c r="R3159">
        <f t="shared" si="393"/>
        <v>98.536585365853654</v>
      </c>
      <c r="S3159" t="str">
        <f t="shared" si="396"/>
        <v>theater</v>
      </c>
      <c r="T3159" t="str">
        <f t="shared" si="397"/>
        <v>plays</v>
      </c>
      <c r="U3159" t="str">
        <f t="shared" si="398"/>
        <v>July</v>
      </c>
      <c r="V3159" t="str">
        <f t="shared" si="399"/>
        <v>2014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394"/>
        <v>41447.839722222219</v>
      </c>
      <c r="L3160" s="13">
        <f t="shared" si="3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392"/>
        <v>1.1399999999999999</v>
      </c>
      <c r="R3160">
        <f t="shared" si="393"/>
        <v>82.608695652173907</v>
      </c>
      <c r="S3160" t="str">
        <f t="shared" si="396"/>
        <v>theater</v>
      </c>
      <c r="T3160" t="str">
        <f t="shared" si="397"/>
        <v>plays</v>
      </c>
      <c r="U3160" t="str">
        <f t="shared" si="398"/>
        <v>June</v>
      </c>
      <c r="V3160" t="str">
        <f t="shared" si="399"/>
        <v>2013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394"/>
        <v>40884.066678240742</v>
      </c>
      <c r="L3161" s="13">
        <f t="shared" si="3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392"/>
        <v>1.3348133333333334</v>
      </c>
      <c r="R3161">
        <f t="shared" si="393"/>
        <v>38.504230769230773</v>
      </c>
      <c r="S3161" t="str">
        <f t="shared" si="396"/>
        <v>theater</v>
      </c>
      <c r="T3161" t="str">
        <f t="shared" si="397"/>
        <v>plays</v>
      </c>
      <c r="U3161" t="str">
        <f t="shared" si="398"/>
        <v>December</v>
      </c>
      <c r="V3161" t="str">
        <f t="shared" si="399"/>
        <v>2012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394"/>
        <v>41841.26489583333</v>
      </c>
      <c r="L3162" s="13">
        <f t="shared" si="3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392"/>
        <v>1.0153333333333334</v>
      </c>
      <c r="R3162">
        <f t="shared" si="393"/>
        <v>80.15789473684211</v>
      </c>
      <c r="S3162" t="str">
        <f t="shared" si="396"/>
        <v>theater</v>
      </c>
      <c r="T3162" t="str">
        <f t="shared" si="397"/>
        <v>plays</v>
      </c>
      <c r="U3162" t="str">
        <f t="shared" si="398"/>
        <v>July</v>
      </c>
      <c r="V3162" t="str">
        <f t="shared" si="399"/>
        <v>2014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394"/>
        <v>41897.536134259259</v>
      </c>
      <c r="L3163" s="13">
        <f t="shared" si="3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392"/>
        <v>1.0509999999999999</v>
      </c>
      <c r="R3163">
        <f t="shared" si="393"/>
        <v>28.405405405405407</v>
      </c>
      <c r="S3163" t="str">
        <f t="shared" si="396"/>
        <v>theater</v>
      </c>
      <c r="T3163" t="str">
        <f t="shared" si="397"/>
        <v>plays</v>
      </c>
      <c r="U3163" t="str">
        <f t="shared" si="398"/>
        <v>September</v>
      </c>
      <c r="V3163" t="str">
        <f t="shared" si="399"/>
        <v>2014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394"/>
        <v>41799.685902777775</v>
      </c>
      <c r="L3164" s="13">
        <f t="shared" si="3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392"/>
        <v>1.2715000000000001</v>
      </c>
      <c r="R3164">
        <f t="shared" si="393"/>
        <v>80.730158730158735</v>
      </c>
      <c r="S3164" t="str">
        <f t="shared" si="396"/>
        <v>theater</v>
      </c>
      <c r="T3164" t="str">
        <f t="shared" si="397"/>
        <v>plays</v>
      </c>
      <c r="U3164" t="str">
        <f t="shared" si="398"/>
        <v>June</v>
      </c>
      <c r="V3164" t="str">
        <f t="shared" si="399"/>
        <v>2014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394"/>
        <v>41775.753761574073</v>
      </c>
      <c r="L3165" s="13">
        <f t="shared" si="3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392"/>
        <v>1.1115384615384616</v>
      </c>
      <c r="R3165">
        <f t="shared" si="393"/>
        <v>200.69444444444446</v>
      </c>
      <c r="S3165" t="str">
        <f t="shared" si="396"/>
        <v>theater</v>
      </c>
      <c r="T3165" t="str">
        <f t="shared" si="397"/>
        <v>plays</v>
      </c>
      <c r="U3165" t="str">
        <f t="shared" si="398"/>
        <v>May</v>
      </c>
      <c r="V3165" t="str">
        <f t="shared" si="399"/>
        <v>2014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394"/>
        <v>41766.80572916667</v>
      </c>
      <c r="L3166" s="13">
        <f t="shared" si="3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392"/>
        <v>1.0676000000000001</v>
      </c>
      <c r="R3166">
        <f t="shared" si="393"/>
        <v>37.591549295774648</v>
      </c>
      <c r="S3166" t="str">
        <f t="shared" si="396"/>
        <v>theater</v>
      </c>
      <c r="T3166" t="str">
        <f t="shared" si="397"/>
        <v>plays</v>
      </c>
      <c r="U3166" t="str">
        <f t="shared" si="398"/>
        <v>May</v>
      </c>
      <c r="V3166" t="str">
        <f t="shared" si="399"/>
        <v>2014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394"/>
        <v>40644.159259259257</v>
      </c>
      <c r="L3167" s="13">
        <f t="shared" si="3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392"/>
        <v>1.6266666666666667</v>
      </c>
      <c r="R3167">
        <f t="shared" si="393"/>
        <v>58.095238095238095</v>
      </c>
      <c r="S3167" t="str">
        <f t="shared" si="396"/>
        <v>theater</v>
      </c>
      <c r="T3167" t="str">
        <f t="shared" si="397"/>
        <v>plays</v>
      </c>
      <c r="U3167" t="str">
        <f t="shared" si="398"/>
        <v>April</v>
      </c>
      <c r="V3167" t="str">
        <f t="shared" si="399"/>
        <v>2011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394"/>
        <v>41940.69158564815</v>
      </c>
      <c r="L3168" s="13">
        <f t="shared" si="3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392"/>
        <v>1.6022808571428573</v>
      </c>
      <c r="R3168">
        <f t="shared" si="393"/>
        <v>60.300892473118282</v>
      </c>
      <c r="S3168" t="str">
        <f t="shared" si="396"/>
        <v>theater</v>
      </c>
      <c r="T3168" t="str">
        <f t="shared" si="397"/>
        <v>plays</v>
      </c>
      <c r="U3168" t="str">
        <f t="shared" si="398"/>
        <v>October</v>
      </c>
      <c r="V3168" t="str">
        <f t="shared" si="399"/>
        <v>2014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394"/>
        <v>41839.175706018519</v>
      </c>
      <c r="L3169" s="13">
        <f t="shared" si="3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392"/>
        <v>1.1616666666666666</v>
      </c>
      <c r="R3169">
        <f t="shared" si="393"/>
        <v>63.363636363636367</v>
      </c>
      <c r="S3169" t="str">
        <f t="shared" si="396"/>
        <v>theater</v>
      </c>
      <c r="T3169" t="str">
        <f t="shared" si="397"/>
        <v>plays</v>
      </c>
      <c r="U3169" t="str">
        <f t="shared" si="398"/>
        <v>July</v>
      </c>
      <c r="V3169" t="str">
        <f t="shared" si="399"/>
        <v>2014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394"/>
        <v>41772.105937500004</v>
      </c>
      <c r="L3170" s="13">
        <f t="shared" si="3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392"/>
        <v>1.242</v>
      </c>
      <c r="R3170">
        <f t="shared" si="393"/>
        <v>50.901639344262293</v>
      </c>
      <c r="S3170" t="str">
        <f t="shared" si="396"/>
        <v>theater</v>
      </c>
      <c r="T3170" t="str">
        <f t="shared" si="397"/>
        <v>plays</v>
      </c>
      <c r="U3170" t="str">
        <f t="shared" si="398"/>
        <v>May</v>
      </c>
      <c r="V3170" t="str">
        <f t="shared" si="399"/>
        <v>2014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394"/>
        <v>41591.737974537034</v>
      </c>
      <c r="L3171" s="13">
        <f t="shared" si="3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392"/>
        <v>1.030125</v>
      </c>
      <c r="R3171">
        <f t="shared" si="393"/>
        <v>100.5</v>
      </c>
      <c r="S3171" t="str">
        <f t="shared" si="396"/>
        <v>theater</v>
      </c>
      <c r="T3171" t="str">
        <f t="shared" si="397"/>
        <v>plays</v>
      </c>
      <c r="U3171" t="str">
        <f t="shared" si="398"/>
        <v>November</v>
      </c>
      <c r="V3171" t="str">
        <f t="shared" si="399"/>
        <v>2013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394"/>
        <v>41789.080370370371</v>
      </c>
      <c r="L3172" s="13">
        <f t="shared" si="3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392"/>
        <v>1.1225000000000001</v>
      </c>
      <c r="R3172">
        <f t="shared" si="393"/>
        <v>31.619718309859156</v>
      </c>
      <c r="S3172" t="str">
        <f t="shared" si="396"/>
        <v>theater</v>
      </c>
      <c r="T3172" t="str">
        <f t="shared" si="397"/>
        <v>plays</v>
      </c>
      <c r="U3172" t="str">
        <f t="shared" si="398"/>
        <v>May</v>
      </c>
      <c r="V3172" t="str">
        <f t="shared" si="399"/>
        <v>2014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394"/>
        <v>42466.608310185184</v>
      </c>
      <c r="L3173" s="13">
        <f t="shared" si="3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392"/>
        <v>1.0881428571428571</v>
      </c>
      <c r="R3173">
        <f t="shared" si="393"/>
        <v>65.102564102564102</v>
      </c>
      <c r="S3173" t="str">
        <f t="shared" si="396"/>
        <v>theater</v>
      </c>
      <c r="T3173" t="str">
        <f t="shared" si="397"/>
        <v>plays</v>
      </c>
      <c r="U3173" t="str">
        <f t="shared" si="398"/>
        <v>April</v>
      </c>
      <c r="V3173" t="str">
        <f t="shared" si="399"/>
        <v>2016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394"/>
        <v>40923.729953703703</v>
      </c>
      <c r="L3174" s="13">
        <f t="shared" si="3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392"/>
        <v>1.1499999999999999</v>
      </c>
      <c r="R3174">
        <f t="shared" si="393"/>
        <v>79.310344827586206</v>
      </c>
      <c r="S3174" t="str">
        <f t="shared" si="396"/>
        <v>theater</v>
      </c>
      <c r="T3174" t="str">
        <f t="shared" si="397"/>
        <v>plays</v>
      </c>
      <c r="U3174" t="str">
        <f t="shared" si="398"/>
        <v>January</v>
      </c>
      <c r="V3174" t="str">
        <f t="shared" si="399"/>
        <v>2012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394"/>
        <v>41878.878379629627</v>
      </c>
      <c r="L3175" s="13">
        <f t="shared" si="3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392"/>
        <v>1.03</v>
      </c>
      <c r="R3175">
        <f t="shared" si="393"/>
        <v>139.18918918918919</v>
      </c>
      <c r="S3175" t="str">
        <f t="shared" si="396"/>
        <v>theater</v>
      </c>
      <c r="T3175" t="str">
        <f t="shared" si="397"/>
        <v>plays</v>
      </c>
      <c r="U3175" t="str">
        <f t="shared" si="398"/>
        <v>August</v>
      </c>
      <c r="V3175" t="str">
        <f t="shared" si="399"/>
        <v>2014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394"/>
        <v>41862.864675925928</v>
      </c>
      <c r="L3176" s="13">
        <f t="shared" si="3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392"/>
        <v>1.0113333333333334</v>
      </c>
      <c r="R3176">
        <f t="shared" si="393"/>
        <v>131.91304347826087</v>
      </c>
      <c r="S3176" t="str">
        <f t="shared" si="396"/>
        <v>theater</v>
      </c>
      <c r="T3176" t="str">
        <f t="shared" si="397"/>
        <v>plays</v>
      </c>
      <c r="U3176" t="str">
        <f t="shared" si="398"/>
        <v>August</v>
      </c>
      <c r="V3176" t="str">
        <f t="shared" si="399"/>
        <v>2014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394"/>
        <v>40531.886886574073</v>
      </c>
      <c r="L3177" s="13">
        <f t="shared" si="3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392"/>
        <v>1.0955999999999999</v>
      </c>
      <c r="R3177">
        <f t="shared" si="393"/>
        <v>91.3</v>
      </c>
      <c r="S3177" t="str">
        <f t="shared" si="396"/>
        <v>theater</v>
      </c>
      <c r="T3177" t="str">
        <f t="shared" si="397"/>
        <v>plays</v>
      </c>
      <c r="U3177" t="str">
        <f t="shared" si="398"/>
        <v>December</v>
      </c>
      <c r="V3177" t="str">
        <f t="shared" si="399"/>
        <v>2011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394"/>
        <v>41477.930914351848</v>
      </c>
      <c r="L3178" s="13">
        <f t="shared" si="395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392"/>
        <v>1.148421052631579</v>
      </c>
      <c r="R3178">
        <f t="shared" si="393"/>
        <v>39.672727272727272</v>
      </c>
      <c r="S3178" t="str">
        <f t="shared" si="396"/>
        <v>theater</v>
      </c>
      <c r="T3178" t="str">
        <f t="shared" si="397"/>
        <v>plays</v>
      </c>
      <c r="U3178" t="str">
        <f t="shared" si="398"/>
        <v>July</v>
      </c>
      <c r="V3178" t="str">
        <f t="shared" si="399"/>
        <v>2013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394"/>
        <v>41781.666770833333</v>
      </c>
      <c r="L3179" s="13">
        <f t="shared" si="3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392"/>
        <v>1.1739999999999999</v>
      </c>
      <c r="R3179">
        <f t="shared" si="393"/>
        <v>57.549019607843135</v>
      </c>
      <c r="S3179" t="str">
        <f t="shared" si="396"/>
        <v>theater</v>
      </c>
      <c r="T3179" t="str">
        <f t="shared" si="397"/>
        <v>plays</v>
      </c>
      <c r="U3179" t="str">
        <f t="shared" si="398"/>
        <v>May</v>
      </c>
      <c r="V3179" t="str">
        <f t="shared" si="399"/>
        <v>2014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394"/>
        <v>41806.605034722219</v>
      </c>
      <c r="L3180" s="13">
        <f t="shared" si="3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392"/>
        <v>1.7173333333333334</v>
      </c>
      <c r="R3180">
        <f t="shared" si="393"/>
        <v>33.025641025641029</v>
      </c>
      <c r="S3180" t="str">
        <f t="shared" si="396"/>
        <v>theater</v>
      </c>
      <c r="T3180" t="str">
        <f t="shared" si="397"/>
        <v>plays</v>
      </c>
      <c r="U3180" t="str">
        <f t="shared" si="398"/>
        <v>June</v>
      </c>
      <c r="V3180" t="str">
        <f t="shared" si="399"/>
        <v>2014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394"/>
        <v>41375.702210648145</v>
      </c>
      <c r="L3181" s="13">
        <f t="shared" si="3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392"/>
        <v>1.1416238095238094</v>
      </c>
      <c r="R3181">
        <f t="shared" si="393"/>
        <v>77.335806451612896</v>
      </c>
      <c r="S3181" t="str">
        <f t="shared" si="396"/>
        <v>theater</v>
      </c>
      <c r="T3181" t="str">
        <f t="shared" si="397"/>
        <v>plays</v>
      </c>
      <c r="U3181" t="str">
        <f t="shared" si="398"/>
        <v>April</v>
      </c>
      <c r="V3181" t="str">
        <f t="shared" si="399"/>
        <v>2013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394"/>
        <v>41780.412604166668</v>
      </c>
      <c r="L3182" s="13">
        <f t="shared" si="3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392"/>
        <v>1.1975</v>
      </c>
      <c r="R3182">
        <f t="shared" si="393"/>
        <v>31.933333333333334</v>
      </c>
      <c r="S3182" t="str">
        <f t="shared" si="396"/>
        <v>theater</v>
      </c>
      <c r="T3182" t="str">
        <f t="shared" si="397"/>
        <v>plays</v>
      </c>
      <c r="U3182" t="str">
        <f t="shared" si="398"/>
        <v>May</v>
      </c>
      <c r="V3182" t="str">
        <f t="shared" si="399"/>
        <v>2014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394"/>
        <v>41779.310034722221</v>
      </c>
      <c r="L3183" s="13">
        <f t="shared" si="3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392"/>
        <v>1.0900000000000001</v>
      </c>
      <c r="R3183">
        <f t="shared" si="393"/>
        <v>36.333333333333336</v>
      </c>
      <c r="S3183" t="str">
        <f t="shared" si="396"/>
        <v>theater</v>
      </c>
      <c r="T3183" t="str">
        <f t="shared" si="397"/>
        <v>plays</v>
      </c>
      <c r="U3183" t="str">
        <f t="shared" si="398"/>
        <v>May</v>
      </c>
      <c r="V3183" t="str">
        <f t="shared" si="399"/>
        <v>2014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394"/>
        <v>40883.949317129627</v>
      </c>
      <c r="L3184" s="13">
        <f t="shared" si="3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392"/>
        <v>1.0088571428571429</v>
      </c>
      <c r="R3184">
        <f t="shared" si="393"/>
        <v>46.768211920529801</v>
      </c>
      <c r="S3184" t="str">
        <f t="shared" si="396"/>
        <v>theater</v>
      </c>
      <c r="T3184" t="str">
        <f t="shared" si="397"/>
        <v>plays</v>
      </c>
      <c r="U3184" t="str">
        <f t="shared" si="398"/>
        <v>December</v>
      </c>
      <c r="V3184" t="str">
        <f t="shared" si="399"/>
        <v>2012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394"/>
        <v>41491.79478009259</v>
      </c>
      <c r="L3185" s="13">
        <f t="shared" si="3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392"/>
        <v>1.0900000000000001</v>
      </c>
      <c r="R3185">
        <f t="shared" si="393"/>
        <v>40.073529411764703</v>
      </c>
      <c r="S3185" t="str">
        <f t="shared" si="396"/>
        <v>theater</v>
      </c>
      <c r="T3185" t="str">
        <f t="shared" si="397"/>
        <v>plays</v>
      </c>
      <c r="U3185" t="str">
        <f t="shared" si="398"/>
        <v>August</v>
      </c>
      <c r="V3185" t="str">
        <f t="shared" si="399"/>
        <v>2013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394"/>
        <v>41791.993414351848</v>
      </c>
      <c r="L3186" s="13">
        <f t="shared" si="3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392"/>
        <v>1.0720930232558139</v>
      </c>
      <c r="R3186">
        <f t="shared" si="393"/>
        <v>100.21739130434783</v>
      </c>
      <c r="S3186" t="str">
        <f t="shared" si="396"/>
        <v>theater</v>
      </c>
      <c r="T3186" t="str">
        <f t="shared" si="397"/>
        <v>plays</v>
      </c>
      <c r="U3186" t="str">
        <f t="shared" si="398"/>
        <v>June</v>
      </c>
      <c r="V3186" t="str">
        <f t="shared" si="399"/>
        <v>2014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394"/>
        <v>41829.977326388893</v>
      </c>
      <c r="L3187" s="13">
        <f t="shared" si="3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392"/>
        <v>1</v>
      </c>
      <c r="R3187">
        <f t="shared" si="393"/>
        <v>41.666666666666664</v>
      </c>
      <c r="S3187" t="str">
        <f t="shared" si="396"/>
        <v>theater</v>
      </c>
      <c r="T3187" t="str">
        <f t="shared" si="397"/>
        <v>plays</v>
      </c>
      <c r="U3187" t="str">
        <f t="shared" si="398"/>
        <v>July</v>
      </c>
      <c r="V3187" t="str">
        <f t="shared" si="399"/>
        <v>2014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394"/>
        <v>41868.924050925925</v>
      </c>
      <c r="L3188" s="13">
        <f t="shared" si="395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392"/>
        <v>1.0218750000000001</v>
      </c>
      <c r="R3188">
        <f t="shared" si="393"/>
        <v>46.714285714285715</v>
      </c>
      <c r="S3188" t="str">
        <f t="shared" si="396"/>
        <v>theater</v>
      </c>
      <c r="T3188" t="str">
        <f t="shared" si="397"/>
        <v>plays</v>
      </c>
      <c r="U3188" t="str">
        <f t="shared" si="398"/>
        <v>August</v>
      </c>
      <c r="V3188" t="str">
        <f t="shared" si="399"/>
        <v>2014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394"/>
        <v>41835.666354166664</v>
      </c>
      <c r="L3189" s="13">
        <f t="shared" si="3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392"/>
        <v>1.1629333333333334</v>
      </c>
      <c r="R3189">
        <f t="shared" si="393"/>
        <v>71.491803278688522</v>
      </c>
      <c r="S3189" t="str">
        <f t="shared" si="396"/>
        <v>theater</v>
      </c>
      <c r="T3189" t="str">
        <f t="shared" si="397"/>
        <v>plays</v>
      </c>
      <c r="U3189" t="str">
        <f t="shared" si="398"/>
        <v>July</v>
      </c>
      <c r="V3189" t="str">
        <f t="shared" si="399"/>
        <v>2014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394"/>
        <v>42144.415532407409</v>
      </c>
      <c r="L3190" s="13">
        <f t="shared" si="3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392"/>
        <v>0.65</v>
      </c>
      <c r="R3190">
        <f t="shared" si="393"/>
        <v>14.444444444444445</v>
      </c>
      <c r="S3190" t="str">
        <f t="shared" si="396"/>
        <v>theater</v>
      </c>
      <c r="T3190" t="str">
        <f t="shared" si="397"/>
        <v>musical</v>
      </c>
      <c r="U3190" t="str">
        <f t="shared" si="398"/>
        <v>May</v>
      </c>
      <c r="V3190" t="str">
        <f t="shared" si="399"/>
        <v>2015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394"/>
        <v>42118.346435185187</v>
      </c>
      <c r="L3191" s="13">
        <f t="shared" si="3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392"/>
        <v>0.12327272727272727</v>
      </c>
      <c r="R3191">
        <f t="shared" si="393"/>
        <v>356.84210526315792</v>
      </c>
      <c r="S3191" t="str">
        <f t="shared" si="396"/>
        <v>theater</v>
      </c>
      <c r="T3191" t="str">
        <f t="shared" si="397"/>
        <v>musical</v>
      </c>
      <c r="U3191" t="str">
        <f t="shared" si="398"/>
        <v>April</v>
      </c>
      <c r="V3191" t="str">
        <f t="shared" si="399"/>
        <v>2015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394"/>
        <v>42683.151331018518</v>
      </c>
      <c r="L3192" s="13">
        <f t="shared" si="3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392"/>
        <v>0</v>
      </c>
      <c r="R3192" t="e">
        <f t="shared" si="393"/>
        <v>#DIV/0!</v>
      </c>
      <c r="S3192" t="str">
        <f t="shared" si="396"/>
        <v>theater</v>
      </c>
      <c r="T3192" t="str">
        <f t="shared" si="397"/>
        <v>musical</v>
      </c>
      <c r="U3192" t="str">
        <f t="shared" si="398"/>
        <v>November</v>
      </c>
      <c r="V3192" t="str">
        <f t="shared" si="399"/>
        <v>2016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394"/>
        <v>42538.755428240736</v>
      </c>
      <c r="L3193" s="13">
        <f t="shared" si="3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392"/>
        <v>4.0266666666666666E-2</v>
      </c>
      <c r="R3193">
        <f t="shared" si="393"/>
        <v>37.75</v>
      </c>
      <c r="S3193" t="str">
        <f t="shared" si="396"/>
        <v>theater</v>
      </c>
      <c r="T3193" t="str">
        <f t="shared" si="397"/>
        <v>musical</v>
      </c>
      <c r="U3193" t="str">
        <f t="shared" si="398"/>
        <v>June</v>
      </c>
      <c r="V3193" t="str">
        <f t="shared" si="399"/>
        <v>2016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394"/>
        <v>42018.94049768518</v>
      </c>
      <c r="L3194" s="13">
        <f t="shared" si="3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392"/>
        <v>1.0200000000000001E-2</v>
      </c>
      <c r="R3194">
        <f t="shared" si="393"/>
        <v>12.75</v>
      </c>
      <c r="S3194" t="str">
        <f t="shared" si="396"/>
        <v>theater</v>
      </c>
      <c r="T3194" t="str">
        <f t="shared" si="397"/>
        <v>musical</v>
      </c>
      <c r="U3194" t="str">
        <f t="shared" si="398"/>
        <v>January</v>
      </c>
      <c r="V3194" t="str">
        <f t="shared" si="399"/>
        <v>2015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394"/>
        <v>42010.968240740738</v>
      </c>
      <c r="L3195" s="13">
        <f t="shared" si="3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392"/>
        <v>0.1174</v>
      </c>
      <c r="R3195">
        <f t="shared" si="393"/>
        <v>24.458333333333332</v>
      </c>
      <c r="S3195" t="str">
        <f t="shared" si="396"/>
        <v>theater</v>
      </c>
      <c r="T3195" t="str">
        <f t="shared" si="397"/>
        <v>musical</v>
      </c>
      <c r="U3195" t="str">
        <f t="shared" si="398"/>
        <v>January</v>
      </c>
      <c r="V3195" t="str">
        <f t="shared" si="399"/>
        <v>2015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394"/>
        <v>42182.062476851846</v>
      </c>
      <c r="L3196" s="13">
        <f t="shared" si="3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392"/>
        <v>0</v>
      </c>
      <c r="R3196" t="e">
        <f t="shared" si="393"/>
        <v>#DIV/0!</v>
      </c>
      <c r="S3196" t="str">
        <f t="shared" si="396"/>
        <v>theater</v>
      </c>
      <c r="T3196" t="str">
        <f t="shared" si="397"/>
        <v>musical</v>
      </c>
      <c r="U3196" t="str">
        <f t="shared" si="398"/>
        <v>June</v>
      </c>
      <c r="V3196" t="str">
        <f t="shared" si="399"/>
        <v>2015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394"/>
        <v>42017.594236111108</v>
      </c>
      <c r="L3197" s="13">
        <f t="shared" si="3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392"/>
        <v>0.59142857142857141</v>
      </c>
      <c r="R3197">
        <f t="shared" si="393"/>
        <v>53.07692307692308</v>
      </c>
      <c r="S3197" t="str">
        <f t="shared" si="396"/>
        <v>theater</v>
      </c>
      <c r="T3197" t="str">
        <f t="shared" si="397"/>
        <v>musical</v>
      </c>
      <c r="U3197" t="str">
        <f t="shared" si="398"/>
        <v>January</v>
      </c>
      <c r="V3197" t="str">
        <f t="shared" si="399"/>
        <v>2015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394"/>
        <v>42157.598090277781</v>
      </c>
      <c r="L3198" s="13">
        <f t="shared" si="3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392"/>
        <v>5.9999999999999995E-4</v>
      </c>
      <c r="R3198">
        <f t="shared" si="393"/>
        <v>300</v>
      </c>
      <c r="S3198" t="str">
        <f t="shared" si="396"/>
        <v>theater</v>
      </c>
      <c r="T3198" t="str">
        <f t="shared" si="397"/>
        <v>musical</v>
      </c>
      <c r="U3198" t="str">
        <f t="shared" si="398"/>
        <v>June</v>
      </c>
      <c r="V3198" t="str">
        <f t="shared" si="399"/>
        <v>2015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394"/>
        <v>42009.493263888886</v>
      </c>
      <c r="L3199" s="13">
        <f t="shared" si="3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392"/>
        <v>0.1145</v>
      </c>
      <c r="R3199">
        <f t="shared" si="393"/>
        <v>286.25</v>
      </c>
      <c r="S3199" t="str">
        <f t="shared" si="396"/>
        <v>theater</v>
      </c>
      <c r="T3199" t="str">
        <f t="shared" si="397"/>
        <v>musical</v>
      </c>
      <c r="U3199" t="str">
        <f t="shared" si="398"/>
        <v>January</v>
      </c>
      <c r="V3199" t="str">
        <f t="shared" si="399"/>
        <v>2015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394"/>
        <v>42013.424502314811</v>
      </c>
      <c r="L3200" s="13">
        <f t="shared" si="3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392"/>
        <v>3.6666666666666666E-3</v>
      </c>
      <c r="R3200">
        <f t="shared" si="393"/>
        <v>36.666666666666664</v>
      </c>
      <c r="S3200" t="str">
        <f t="shared" si="396"/>
        <v>theater</v>
      </c>
      <c r="T3200" t="str">
        <f t="shared" si="397"/>
        <v>musical</v>
      </c>
      <c r="U3200" t="str">
        <f t="shared" si="398"/>
        <v>January</v>
      </c>
      <c r="V3200" t="str">
        <f t="shared" si="399"/>
        <v>2015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394"/>
        <v>41858.761782407404</v>
      </c>
      <c r="L3201" s="13">
        <f t="shared" si="395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392"/>
        <v>0.52159999999999995</v>
      </c>
      <c r="R3201">
        <f t="shared" si="393"/>
        <v>49.20754716981132</v>
      </c>
      <c r="S3201" t="str">
        <f t="shared" si="396"/>
        <v>theater</v>
      </c>
      <c r="T3201" t="str">
        <f t="shared" si="397"/>
        <v>musical</v>
      </c>
      <c r="U3201" t="str">
        <f t="shared" si="398"/>
        <v>August</v>
      </c>
      <c r="V3201" t="str">
        <f t="shared" si="399"/>
        <v>2014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394"/>
        <v>42460.320613425924</v>
      </c>
      <c r="L3202" s="13">
        <f t="shared" si="3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400">E3202/D3202</f>
        <v>2.0000000000000002E-5</v>
      </c>
      <c r="R3202">
        <f t="shared" ref="R3202:R3265" si="401">E3202/N3202</f>
        <v>1</v>
      </c>
      <c r="S3202" t="str">
        <f t="shared" si="396"/>
        <v>theater</v>
      </c>
      <c r="T3202" t="str">
        <f t="shared" si="397"/>
        <v>musical</v>
      </c>
      <c r="U3202" t="str">
        <f t="shared" si="398"/>
        <v>March</v>
      </c>
      <c r="V3202" t="str">
        <f t="shared" si="399"/>
        <v>2016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402">(((J3203/60)/60)/24)+DATE(1970,1,1)</f>
        <v>41861.767094907409</v>
      </c>
      <c r="L3203" s="13">
        <f t="shared" ref="L3203:L3266" si="4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400"/>
        <v>1.2500000000000001E-2</v>
      </c>
      <c r="R3203">
        <f t="shared" si="401"/>
        <v>12.5</v>
      </c>
      <c r="S3203" t="str">
        <f t="shared" ref="S3203:S3266" si="404">LEFT(P3203,FIND("/",P3203)-1)</f>
        <v>theater</v>
      </c>
      <c r="T3203" t="str">
        <f t="shared" ref="T3203:T3266" si="405">RIGHT(P3203,LEN(P3203)-FIND("/",P3203))</f>
        <v>musical</v>
      </c>
      <c r="U3203" t="str">
        <f t="shared" ref="U3203:U3266" si="406">TEXT(K3203,"mmmm")</f>
        <v>August</v>
      </c>
      <c r="V3203" t="str">
        <f t="shared" ref="V3203:V3266" si="407">TEXT(L3203,"YYYY")</f>
        <v>2014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402"/>
        <v>42293.853541666671</v>
      </c>
      <c r="L3204" s="13">
        <f t="shared" si="4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400"/>
        <v>0.54520000000000002</v>
      </c>
      <c r="R3204">
        <f t="shared" si="401"/>
        <v>109.04</v>
      </c>
      <c r="S3204" t="str">
        <f t="shared" si="404"/>
        <v>theater</v>
      </c>
      <c r="T3204" t="str">
        <f t="shared" si="405"/>
        <v>musical</v>
      </c>
      <c r="U3204" t="str">
        <f t="shared" si="406"/>
        <v>October</v>
      </c>
      <c r="V3204" t="str">
        <f t="shared" si="407"/>
        <v>2015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402"/>
        <v>42242.988680555558</v>
      </c>
      <c r="L3205" s="13">
        <f t="shared" si="4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400"/>
        <v>0.25</v>
      </c>
      <c r="R3205">
        <f t="shared" si="401"/>
        <v>41.666666666666664</v>
      </c>
      <c r="S3205" t="str">
        <f t="shared" si="404"/>
        <v>theater</v>
      </c>
      <c r="T3205" t="str">
        <f t="shared" si="405"/>
        <v>musical</v>
      </c>
      <c r="U3205" t="str">
        <f t="shared" si="406"/>
        <v>August</v>
      </c>
      <c r="V3205" t="str">
        <f t="shared" si="407"/>
        <v>2015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402"/>
        <v>42172.686099537037</v>
      </c>
      <c r="L3206" s="13">
        <f t="shared" si="4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400"/>
        <v>0</v>
      </c>
      <c r="R3206" t="e">
        <f t="shared" si="401"/>
        <v>#DIV/0!</v>
      </c>
      <c r="S3206" t="str">
        <f t="shared" si="404"/>
        <v>theater</v>
      </c>
      <c r="T3206" t="str">
        <f t="shared" si="405"/>
        <v>musical</v>
      </c>
      <c r="U3206" t="str">
        <f t="shared" si="406"/>
        <v>June</v>
      </c>
      <c r="V3206" t="str">
        <f t="shared" si="407"/>
        <v>2015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402"/>
        <v>42095.374675925923</v>
      </c>
      <c r="L3207" s="13">
        <f t="shared" si="4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400"/>
        <v>3.4125000000000003E-2</v>
      </c>
      <c r="R3207">
        <f t="shared" si="401"/>
        <v>22.75</v>
      </c>
      <c r="S3207" t="str">
        <f t="shared" si="404"/>
        <v>theater</v>
      </c>
      <c r="T3207" t="str">
        <f t="shared" si="405"/>
        <v>musical</v>
      </c>
      <c r="U3207" t="str">
        <f t="shared" si="406"/>
        <v>April</v>
      </c>
      <c r="V3207" t="str">
        <f t="shared" si="407"/>
        <v>2015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402"/>
        <v>42236.276053240741</v>
      </c>
      <c r="L3208" s="13">
        <f t="shared" si="4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400"/>
        <v>0</v>
      </c>
      <c r="R3208" t="e">
        <f t="shared" si="401"/>
        <v>#DIV/0!</v>
      </c>
      <c r="S3208" t="str">
        <f t="shared" si="404"/>
        <v>theater</v>
      </c>
      <c r="T3208" t="str">
        <f t="shared" si="405"/>
        <v>musical</v>
      </c>
      <c r="U3208" t="str">
        <f t="shared" si="406"/>
        <v>August</v>
      </c>
      <c r="V3208" t="str">
        <f t="shared" si="407"/>
        <v>2015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402"/>
        <v>42057.277858796297</v>
      </c>
      <c r="L3209" s="13">
        <f t="shared" si="4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400"/>
        <v>0.46363636363636362</v>
      </c>
      <c r="R3209">
        <f t="shared" si="401"/>
        <v>70.833333333333329</v>
      </c>
      <c r="S3209" t="str">
        <f t="shared" si="404"/>
        <v>theater</v>
      </c>
      <c r="T3209" t="str">
        <f t="shared" si="405"/>
        <v>musical</v>
      </c>
      <c r="U3209" t="str">
        <f t="shared" si="406"/>
        <v>February</v>
      </c>
      <c r="V3209" t="str">
        <f t="shared" si="407"/>
        <v>2015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402"/>
        <v>41827.605057870373</v>
      </c>
      <c r="L3210" s="13">
        <f t="shared" si="4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400"/>
        <v>1.0349999999999999</v>
      </c>
      <c r="R3210">
        <f t="shared" si="401"/>
        <v>63.109756097560975</v>
      </c>
      <c r="S3210" t="str">
        <f t="shared" si="404"/>
        <v>theater</v>
      </c>
      <c r="T3210" t="str">
        <f t="shared" si="405"/>
        <v>plays</v>
      </c>
      <c r="U3210" t="str">
        <f t="shared" si="406"/>
        <v>July</v>
      </c>
      <c r="V3210" t="str">
        <f t="shared" si="407"/>
        <v>2014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402"/>
        <v>41778.637245370373</v>
      </c>
      <c r="L3211" s="13">
        <f t="shared" si="4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400"/>
        <v>1.1932315789473684</v>
      </c>
      <c r="R3211">
        <f t="shared" si="401"/>
        <v>50.157964601769912</v>
      </c>
      <c r="S3211" t="str">
        <f t="shared" si="404"/>
        <v>theater</v>
      </c>
      <c r="T3211" t="str">
        <f t="shared" si="405"/>
        <v>plays</v>
      </c>
      <c r="U3211" t="str">
        <f t="shared" si="406"/>
        <v>May</v>
      </c>
      <c r="V3211" t="str">
        <f t="shared" si="407"/>
        <v>2014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402"/>
        <v>41013.936562499999</v>
      </c>
      <c r="L3212" s="13">
        <f t="shared" si="4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400"/>
        <v>1.2576666666666667</v>
      </c>
      <c r="R3212">
        <f t="shared" si="401"/>
        <v>62.883333333333333</v>
      </c>
      <c r="S3212" t="str">
        <f t="shared" si="404"/>
        <v>theater</v>
      </c>
      <c r="T3212" t="str">
        <f t="shared" si="405"/>
        <v>plays</v>
      </c>
      <c r="U3212" t="str">
        <f t="shared" si="406"/>
        <v>April</v>
      </c>
      <c r="V3212" t="str">
        <f t="shared" si="407"/>
        <v>2012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402"/>
        <v>41834.586574074077</v>
      </c>
      <c r="L3213" s="13">
        <f t="shared" si="4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400"/>
        <v>1.1974347826086957</v>
      </c>
      <c r="R3213">
        <f t="shared" si="401"/>
        <v>85.531055900621112</v>
      </c>
      <c r="S3213" t="str">
        <f t="shared" si="404"/>
        <v>theater</v>
      </c>
      <c r="T3213" t="str">
        <f t="shared" si="405"/>
        <v>plays</v>
      </c>
      <c r="U3213" t="str">
        <f t="shared" si="406"/>
        <v>July</v>
      </c>
      <c r="V3213" t="str">
        <f t="shared" si="407"/>
        <v>2014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402"/>
        <v>41829.795729166668</v>
      </c>
      <c r="L3214" s="13">
        <f t="shared" si="4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400"/>
        <v>1.2625</v>
      </c>
      <c r="R3214">
        <f t="shared" si="401"/>
        <v>53.723404255319146</v>
      </c>
      <c r="S3214" t="str">
        <f t="shared" si="404"/>
        <v>theater</v>
      </c>
      <c r="T3214" t="str">
        <f t="shared" si="405"/>
        <v>plays</v>
      </c>
      <c r="U3214" t="str">
        <f t="shared" si="406"/>
        <v>July</v>
      </c>
      <c r="V3214" t="str">
        <f t="shared" si="407"/>
        <v>2014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402"/>
        <v>42171.763414351852</v>
      </c>
      <c r="L3215" s="13">
        <f t="shared" si="4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400"/>
        <v>1.0011666666666668</v>
      </c>
      <c r="R3215">
        <f t="shared" si="401"/>
        <v>127.80851063829788</v>
      </c>
      <c r="S3215" t="str">
        <f t="shared" si="404"/>
        <v>theater</v>
      </c>
      <c r="T3215" t="str">
        <f t="shared" si="405"/>
        <v>plays</v>
      </c>
      <c r="U3215" t="str">
        <f t="shared" si="406"/>
        <v>June</v>
      </c>
      <c r="V3215" t="str">
        <f t="shared" si="407"/>
        <v>2015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402"/>
        <v>42337.792511574073</v>
      </c>
      <c r="L3216" s="13">
        <f t="shared" si="4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400"/>
        <v>1.0213333333333334</v>
      </c>
      <c r="R3216">
        <f t="shared" si="401"/>
        <v>106.57391304347826</v>
      </c>
      <c r="S3216" t="str">
        <f t="shared" si="404"/>
        <v>theater</v>
      </c>
      <c r="T3216" t="str">
        <f t="shared" si="405"/>
        <v>plays</v>
      </c>
      <c r="U3216" t="str">
        <f t="shared" si="406"/>
        <v>November</v>
      </c>
      <c r="V3216" t="str">
        <f t="shared" si="407"/>
        <v>2016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402"/>
        <v>42219.665173611109</v>
      </c>
      <c r="L3217" s="13">
        <f t="shared" si="4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400"/>
        <v>1.0035142857142858</v>
      </c>
      <c r="R3217">
        <f t="shared" si="401"/>
        <v>262.11194029850748</v>
      </c>
      <c r="S3217" t="str">
        <f t="shared" si="404"/>
        <v>theater</v>
      </c>
      <c r="T3217" t="str">
        <f t="shared" si="405"/>
        <v>plays</v>
      </c>
      <c r="U3217" t="str">
        <f t="shared" si="406"/>
        <v>August</v>
      </c>
      <c r="V3217" t="str">
        <f t="shared" si="407"/>
        <v>2015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402"/>
        <v>42165.462627314817</v>
      </c>
      <c r="L3218" s="13">
        <f t="shared" si="4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400"/>
        <v>1.0004999999999999</v>
      </c>
      <c r="R3218">
        <f t="shared" si="401"/>
        <v>57.171428571428571</v>
      </c>
      <c r="S3218" t="str">
        <f t="shared" si="404"/>
        <v>theater</v>
      </c>
      <c r="T3218" t="str">
        <f t="shared" si="405"/>
        <v>plays</v>
      </c>
      <c r="U3218" t="str">
        <f t="shared" si="406"/>
        <v>June</v>
      </c>
      <c r="V3218" t="str">
        <f t="shared" si="407"/>
        <v>2015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402"/>
        <v>42648.546111111107</v>
      </c>
      <c r="L3219" s="13">
        <f t="shared" si="4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400"/>
        <v>1.1602222222222223</v>
      </c>
      <c r="R3219">
        <f t="shared" si="401"/>
        <v>50.20192307692308</v>
      </c>
      <c r="S3219" t="str">
        <f t="shared" si="404"/>
        <v>theater</v>
      </c>
      <c r="T3219" t="str">
        <f t="shared" si="405"/>
        <v>plays</v>
      </c>
      <c r="U3219" t="str">
        <f t="shared" si="406"/>
        <v>October</v>
      </c>
      <c r="V3219" t="str">
        <f t="shared" si="407"/>
        <v>2016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402"/>
        <v>41971.002152777779</v>
      </c>
      <c r="L3220" s="13">
        <f t="shared" si="403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400"/>
        <v>1.0209999999999999</v>
      </c>
      <c r="R3220">
        <f t="shared" si="401"/>
        <v>66.586956521739125</v>
      </c>
      <c r="S3220" t="str">
        <f t="shared" si="404"/>
        <v>theater</v>
      </c>
      <c r="T3220" t="str">
        <f t="shared" si="405"/>
        <v>plays</v>
      </c>
      <c r="U3220" t="str">
        <f t="shared" si="406"/>
        <v>November</v>
      </c>
      <c r="V3220" t="str">
        <f t="shared" si="407"/>
        <v>2014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402"/>
        <v>42050.983182870375</v>
      </c>
      <c r="L3221" s="13">
        <f t="shared" si="4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400"/>
        <v>1.0011000000000001</v>
      </c>
      <c r="R3221">
        <f t="shared" si="401"/>
        <v>168.25210084033614</v>
      </c>
      <c r="S3221" t="str">
        <f t="shared" si="404"/>
        <v>theater</v>
      </c>
      <c r="T3221" t="str">
        <f t="shared" si="405"/>
        <v>plays</v>
      </c>
      <c r="U3221" t="str">
        <f t="shared" si="406"/>
        <v>February</v>
      </c>
      <c r="V3221" t="str">
        <f t="shared" si="407"/>
        <v>2015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402"/>
        <v>42772.833379629628</v>
      </c>
      <c r="L3222" s="13">
        <f t="shared" si="403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400"/>
        <v>1.0084</v>
      </c>
      <c r="R3222">
        <f t="shared" si="401"/>
        <v>256.37288135593218</v>
      </c>
      <c r="S3222" t="str">
        <f t="shared" si="404"/>
        <v>theater</v>
      </c>
      <c r="T3222" t="str">
        <f t="shared" si="405"/>
        <v>plays</v>
      </c>
      <c r="U3222" t="str">
        <f t="shared" si="406"/>
        <v>February</v>
      </c>
      <c r="V3222" t="str">
        <f t="shared" si="407"/>
        <v>2017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402"/>
        <v>42155.696793981479</v>
      </c>
      <c r="L3223" s="13">
        <f t="shared" si="4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400"/>
        <v>1.0342499999999999</v>
      </c>
      <c r="R3223">
        <f t="shared" si="401"/>
        <v>36.610619469026545</v>
      </c>
      <c r="S3223" t="str">
        <f t="shared" si="404"/>
        <v>theater</v>
      </c>
      <c r="T3223" t="str">
        <f t="shared" si="405"/>
        <v>plays</v>
      </c>
      <c r="U3223" t="str">
        <f t="shared" si="406"/>
        <v>May</v>
      </c>
      <c r="V3223" t="str">
        <f t="shared" si="407"/>
        <v>2015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402"/>
        <v>42270.582141203704</v>
      </c>
      <c r="L3224" s="13">
        <f t="shared" si="4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400"/>
        <v>1.248</v>
      </c>
      <c r="R3224">
        <f t="shared" si="401"/>
        <v>37.142857142857146</v>
      </c>
      <c r="S3224" t="str">
        <f t="shared" si="404"/>
        <v>theater</v>
      </c>
      <c r="T3224" t="str">
        <f t="shared" si="405"/>
        <v>plays</v>
      </c>
      <c r="U3224" t="str">
        <f t="shared" si="406"/>
        <v>September</v>
      </c>
      <c r="V3224" t="str">
        <f t="shared" si="407"/>
        <v>2015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402"/>
        <v>42206.835370370376</v>
      </c>
      <c r="L3225" s="13">
        <f t="shared" si="4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400"/>
        <v>1.0951612903225807</v>
      </c>
      <c r="R3225">
        <f t="shared" si="401"/>
        <v>45.878378378378379</v>
      </c>
      <c r="S3225" t="str">
        <f t="shared" si="404"/>
        <v>theater</v>
      </c>
      <c r="T3225" t="str">
        <f t="shared" si="405"/>
        <v>plays</v>
      </c>
      <c r="U3225" t="str">
        <f t="shared" si="406"/>
        <v>July</v>
      </c>
      <c r="V3225" t="str">
        <f t="shared" si="407"/>
        <v>2015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402"/>
        <v>42697.850844907407</v>
      </c>
      <c r="L3226" s="13">
        <f t="shared" si="4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400"/>
        <v>1.0203333333333333</v>
      </c>
      <c r="R3226">
        <f t="shared" si="401"/>
        <v>141.71296296296296</v>
      </c>
      <c r="S3226" t="str">
        <f t="shared" si="404"/>
        <v>theater</v>
      </c>
      <c r="T3226" t="str">
        <f t="shared" si="405"/>
        <v>plays</v>
      </c>
      <c r="U3226" t="str">
        <f t="shared" si="406"/>
        <v>November</v>
      </c>
      <c r="V3226" t="str">
        <f t="shared" si="407"/>
        <v>2017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402"/>
        <v>42503.559467592597</v>
      </c>
      <c r="L3227" s="13">
        <f t="shared" si="403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400"/>
        <v>1.0235000000000001</v>
      </c>
      <c r="R3227">
        <f t="shared" si="401"/>
        <v>52.487179487179489</v>
      </c>
      <c r="S3227" t="str">
        <f t="shared" si="404"/>
        <v>theater</v>
      </c>
      <c r="T3227" t="str">
        <f t="shared" si="405"/>
        <v>plays</v>
      </c>
      <c r="U3227" t="str">
        <f t="shared" si="406"/>
        <v>May</v>
      </c>
      <c r="V3227" t="str">
        <f t="shared" si="407"/>
        <v>2016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402"/>
        <v>42277.583472222221</v>
      </c>
      <c r="L3228" s="13">
        <f t="shared" si="4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400"/>
        <v>1.0416666666666667</v>
      </c>
      <c r="R3228">
        <f t="shared" si="401"/>
        <v>59.523809523809526</v>
      </c>
      <c r="S3228" t="str">
        <f t="shared" si="404"/>
        <v>theater</v>
      </c>
      <c r="T3228" t="str">
        <f t="shared" si="405"/>
        <v>plays</v>
      </c>
      <c r="U3228" t="str">
        <f t="shared" si="406"/>
        <v>September</v>
      </c>
      <c r="V3228" t="str">
        <f t="shared" si="407"/>
        <v>2015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402"/>
        <v>42722.882361111115</v>
      </c>
      <c r="L3229" s="13">
        <f t="shared" si="4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400"/>
        <v>1.25</v>
      </c>
      <c r="R3229">
        <f t="shared" si="401"/>
        <v>50</v>
      </c>
      <c r="S3229" t="str">
        <f t="shared" si="404"/>
        <v>theater</v>
      </c>
      <c r="T3229" t="str">
        <f t="shared" si="405"/>
        <v>plays</v>
      </c>
      <c r="U3229" t="str">
        <f t="shared" si="406"/>
        <v>December</v>
      </c>
      <c r="V3229" t="str">
        <f t="shared" si="407"/>
        <v>2017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402"/>
        <v>42323.70930555556</v>
      </c>
      <c r="L3230" s="13">
        <f t="shared" si="4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400"/>
        <v>1.0234285714285714</v>
      </c>
      <c r="R3230">
        <f t="shared" si="401"/>
        <v>193.62162162162161</v>
      </c>
      <c r="S3230" t="str">
        <f t="shared" si="404"/>
        <v>theater</v>
      </c>
      <c r="T3230" t="str">
        <f t="shared" si="405"/>
        <v>plays</v>
      </c>
      <c r="U3230" t="str">
        <f t="shared" si="406"/>
        <v>November</v>
      </c>
      <c r="V3230" t="str">
        <f t="shared" si="407"/>
        <v>2015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402"/>
        <v>41933.291643518518</v>
      </c>
      <c r="L3231" s="13">
        <f t="shared" si="4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400"/>
        <v>1.0786500000000001</v>
      </c>
      <c r="R3231">
        <f t="shared" si="401"/>
        <v>106.79702970297029</v>
      </c>
      <c r="S3231" t="str">
        <f t="shared" si="404"/>
        <v>theater</v>
      </c>
      <c r="T3231" t="str">
        <f t="shared" si="405"/>
        <v>plays</v>
      </c>
      <c r="U3231" t="str">
        <f t="shared" si="406"/>
        <v>October</v>
      </c>
      <c r="V3231" t="str">
        <f t="shared" si="407"/>
        <v>2014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402"/>
        <v>41898.168125000004</v>
      </c>
      <c r="L3232" s="13">
        <f t="shared" si="4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400"/>
        <v>1.0988461538461538</v>
      </c>
      <c r="R3232">
        <f t="shared" si="401"/>
        <v>77.21621621621621</v>
      </c>
      <c r="S3232" t="str">
        <f t="shared" si="404"/>
        <v>theater</v>
      </c>
      <c r="T3232" t="str">
        <f t="shared" si="405"/>
        <v>plays</v>
      </c>
      <c r="U3232" t="str">
        <f t="shared" si="406"/>
        <v>September</v>
      </c>
      <c r="V3232" t="str">
        <f t="shared" si="407"/>
        <v>2014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402"/>
        <v>42446.943831018521</v>
      </c>
      <c r="L3233" s="13">
        <f t="shared" si="4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400"/>
        <v>1.61</v>
      </c>
      <c r="R3233">
        <f t="shared" si="401"/>
        <v>57.5</v>
      </c>
      <c r="S3233" t="str">
        <f t="shared" si="404"/>
        <v>theater</v>
      </c>
      <c r="T3233" t="str">
        <f t="shared" si="405"/>
        <v>plays</v>
      </c>
      <c r="U3233" t="str">
        <f t="shared" si="406"/>
        <v>March</v>
      </c>
      <c r="V3233" t="str">
        <f t="shared" si="407"/>
        <v>2016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402"/>
        <v>42463.81385416667</v>
      </c>
      <c r="L3234" s="13">
        <f t="shared" si="4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400"/>
        <v>1.3120000000000001</v>
      </c>
      <c r="R3234">
        <f t="shared" si="401"/>
        <v>50.46153846153846</v>
      </c>
      <c r="S3234" t="str">
        <f t="shared" si="404"/>
        <v>theater</v>
      </c>
      <c r="T3234" t="str">
        <f t="shared" si="405"/>
        <v>plays</v>
      </c>
      <c r="U3234" t="str">
        <f t="shared" si="406"/>
        <v>April</v>
      </c>
      <c r="V3234" t="str">
        <f t="shared" si="407"/>
        <v>2016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402"/>
        <v>42766.805034722223</v>
      </c>
      <c r="L3235" s="13">
        <f t="shared" si="4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400"/>
        <v>1.1879999999999999</v>
      </c>
      <c r="R3235">
        <f t="shared" si="401"/>
        <v>97.377049180327873</v>
      </c>
      <c r="S3235" t="str">
        <f t="shared" si="404"/>
        <v>theater</v>
      </c>
      <c r="T3235" t="str">
        <f t="shared" si="405"/>
        <v>plays</v>
      </c>
      <c r="U3235" t="str">
        <f t="shared" si="406"/>
        <v>January</v>
      </c>
      <c r="V3235" t="str">
        <f t="shared" si="407"/>
        <v>2017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402"/>
        <v>42734.789444444439</v>
      </c>
      <c r="L3236" s="13">
        <f t="shared" si="4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400"/>
        <v>1.0039275000000001</v>
      </c>
      <c r="R3236">
        <f t="shared" si="401"/>
        <v>34.91921739130435</v>
      </c>
      <c r="S3236" t="str">
        <f t="shared" si="404"/>
        <v>theater</v>
      </c>
      <c r="T3236" t="str">
        <f t="shared" si="405"/>
        <v>plays</v>
      </c>
      <c r="U3236" t="str">
        <f t="shared" si="406"/>
        <v>December</v>
      </c>
      <c r="V3236" t="str">
        <f t="shared" si="407"/>
        <v>2017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402"/>
        <v>42522.347812499997</v>
      </c>
      <c r="L3237" s="13">
        <f t="shared" si="4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400"/>
        <v>1.0320666666666667</v>
      </c>
      <c r="R3237">
        <f t="shared" si="401"/>
        <v>85.530386740331494</v>
      </c>
      <c r="S3237" t="str">
        <f t="shared" si="404"/>
        <v>theater</v>
      </c>
      <c r="T3237" t="str">
        <f t="shared" si="405"/>
        <v>plays</v>
      </c>
      <c r="U3237" t="str">
        <f t="shared" si="406"/>
        <v>June</v>
      </c>
      <c r="V3237" t="str">
        <f t="shared" si="407"/>
        <v>2016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402"/>
        <v>42702.917048611111</v>
      </c>
      <c r="L3238" s="13">
        <f t="shared" si="4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400"/>
        <v>1.006</v>
      </c>
      <c r="R3238">
        <f t="shared" si="401"/>
        <v>182.90909090909091</v>
      </c>
      <c r="S3238" t="str">
        <f t="shared" si="404"/>
        <v>theater</v>
      </c>
      <c r="T3238" t="str">
        <f t="shared" si="405"/>
        <v>plays</v>
      </c>
      <c r="U3238" t="str">
        <f t="shared" si="406"/>
        <v>November</v>
      </c>
      <c r="V3238" t="str">
        <f t="shared" si="407"/>
        <v>2016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402"/>
        <v>42252.474351851852</v>
      </c>
      <c r="L3239" s="13">
        <f t="shared" si="4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400"/>
        <v>1.0078754285714286</v>
      </c>
      <c r="R3239">
        <f t="shared" si="401"/>
        <v>131.13620817843866</v>
      </c>
      <c r="S3239" t="str">
        <f t="shared" si="404"/>
        <v>theater</v>
      </c>
      <c r="T3239" t="str">
        <f t="shared" si="405"/>
        <v>plays</v>
      </c>
      <c r="U3239" t="str">
        <f t="shared" si="406"/>
        <v>September</v>
      </c>
      <c r="V3239" t="str">
        <f t="shared" si="407"/>
        <v>2015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402"/>
        <v>42156.510393518518</v>
      </c>
      <c r="L3240" s="13">
        <f t="shared" si="4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400"/>
        <v>1.1232142857142857</v>
      </c>
      <c r="R3240">
        <f t="shared" si="401"/>
        <v>39.810126582278478</v>
      </c>
      <c r="S3240" t="str">
        <f t="shared" si="404"/>
        <v>theater</v>
      </c>
      <c r="T3240" t="str">
        <f t="shared" si="405"/>
        <v>plays</v>
      </c>
      <c r="U3240" t="str">
        <f t="shared" si="406"/>
        <v>June</v>
      </c>
      <c r="V3240" t="str">
        <f t="shared" si="407"/>
        <v>2015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402"/>
        <v>42278.089039351849</v>
      </c>
      <c r="L3241" s="13">
        <f t="shared" si="4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400"/>
        <v>1.0591914022517912</v>
      </c>
      <c r="R3241">
        <f t="shared" si="401"/>
        <v>59.701730769230764</v>
      </c>
      <c r="S3241" t="str">
        <f t="shared" si="404"/>
        <v>theater</v>
      </c>
      <c r="T3241" t="str">
        <f t="shared" si="405"/>
        <v>plays</v>
      </c>
      <c r="U3241" t="str">
        <f t="shared" si="406"/>
        <v>October</v>
      </c>
      <c r="V3241" t="str">
        <f t="shared" si="407"/>
        <v>2015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402"/>
        <v>42754.693842592591</v>
      </c>
      <c r="L3242" s="13">
        <f t="shared" si="4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400"/>
        <v>1.0056666666666667</v>
      </c>
      <c r="R3242">
        <f t="shared" si="401"/>
        <v>88.735294117647058</v>
      </c>
      <c r="S3242" t="str">
        <f t="shared" si="404"/>
        <v>theater</v>
      </c>
      <c r="T3242" t="str">
        <f t="shared" si="405"/>
        <v>plays</v>
      </c>
      <c r="U3242" t="str">
        <f t="shared" si="406"/>
        <v>January</v>
      </c>
      <c r="V3242" t="str">
        <f t="shared" si="407"/>
        <v>2017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402"/>
        <v>41893.324884259258</v>
      </c>
      <c r="L3243" s="13">
        <f t="shared" si="4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400"/>
        <v>1.1530588235294117</v>
      </c>
      <c r="R3243">
        <f t="shared" si="401"/>
        <v>58.688622754491021</v>
      </c>
      <c r="S3243" t="str">
        <f t="shared" si="404"/>
        <v>theater</v>
      </c>
      <c r="T3243" t="str">
        <f t="shared" si="405"/>
        <v>plays</v>
      </c>
      <c r="U3243" t="str">
        <f t="shared" si="406"/>
        <v>September</v>
      </c>
      <c r="V3243" t="str">
        <f t="shared" si="407"/>
        <v>2014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402"/>
        <v>41871.755694444444</v>
      </c>
      <c r="L3244" s="13">
        <f t="shared" si="4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400"/>
        <v>1.273042</v>
      </c>
      <c r="R3244">
        <f t="shared" si="401"/>
        <v>69.56513661202186</v>
      </c>
      <c r="S3244" t="str">
        <f t="shared" si="404"/>
        <v>theater</v>
      </c>
      <c r="T3244" t="str">
        <f t="shared" si="405"/>
        <v>plays</v>
      </c>
      <c r="U3244" t="str">
        <f t="shared" si="406"/>
        <v>August</v>
      </c>
      <c r="V3244" t="str">
        <f t="shared" si="407"/>
        <v>2014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402"/>
        <v>42262.096782407403</v>
      </c>
      <c r="L3245" s="13">
        <f t="shared" si="403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400"/>
        <v>1.028375</v>
      </c>
      <c r="R3245">
        <f t="shared" si="401"/>
        <v>115.87323943661971</v>
      </c>
      <c r="S3245" t="str">
        <f t="shared" si="404"/>
        <v>theater</v>
      </c>
      <c r="T3245" t="str">
        <f t="shared" si="405"/>
        <v>plays</v>
      </c>
      <c r="U3245" t="str">
        <f t="shared" si="406"/>
        <v>September</v>
      </c>
      <c r="V3245" t="str">
        <f t="shared" si="407"/>
        <v>2015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402"/>
        <v>42675.694236111114</v>
      </c>
      <c r="L3246" s="13">
        <f t="shared" si="4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400"/>
        <v>1.0293749999999999</v>
      </c>
      <c r="R3246">
        <f t="shared" si="401"/>
        <v>23.869565217391305</v>
      </c>
      <c r="S3246" t="str">
        <f t="shared" si="404"/>
        <v>theater</v>
      </c>
      <c r="T3246" t="str">
        <f t="shared" si="405"/>
        <v>plays</v>
      </c>
      <c r="U3246" t="str">
        <f t="shared" si="406"/>
        <v>November</v>
      </c>
      <c r="V3246" t="str">
        <f t="shared" si="407"/>
        <v>2016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402"/>
        <v>42135.60020833333</v>
      </c>
      <c r="L3247" s="13">
        <f t="shared" si="4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400"/>
        <v>1.043047619047619</v>
      </c>
      <c r="R3247">
        <f t="shared" si="401"/>
        <v>81.125925925925927</v>
      </c>
      <c r="S3247" t="str">
        <f t="shared" si="404"/>
        <v>theater</v>
      </c>
      <c r="T3247" t="str">
        <f t="shared" si="405"/>
        <v>plays</v>
      </c>
      <c r="U3247" t="str">
        <f t="shared" si="406"/>
        <v>May</v>
      </c>
      <c r="V3247" t="str">
        <f t="shared" si="407"/>
        <v>2015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402"/>
        <v>42230.472222222219</v>
      </c>
      <c r="L3248" s="13">
        <f t="shared" si="4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400"/>
        <v>1.1122000000000001</v>
      </c>
      <c r="R3248">
        <f t="shared" si="401"/>
        <v>57.626943005181346</v>
      </c>
      <c r="S3248" t="str">
        <f t="shared" si="404"/>
        <v>theater</v>
      </c>
      <c r="T3248" t="str">
        <f t="shared" si="405"/>
        <v>plays</v>
      </c>
      <c r="U3248" t="str">
        <f t="shared" si="406"/>
        <v>August</v>
      </c>
      <c r="V3248" t="str">
        <f t="shared" si="407"/>
        <v>2015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402"/>
        <v>42167.434166666666</v>
      </c>
      <c r="L3249" s="13">
        <f t="shared" si="4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400"/>
        <v>1.0586</v>
      </c>
      <c r="R3249">
        <f t="shared" si="401"/>
        <v>46.429824561403507</v>
      </c>
      <c r="S3249" t="str">
        <f t="shared" si="404"/>
        <v>theater</v>
      </c>
      <c r="T3249" t="str">
        <f t="shared" si="405"/>
        <v>plays</v>
      </c>
      <c r="U3249" t="str">
        <f t="shared" si="406"/>
        <v>June</v>
      </c>
      <c r="V3249" t="str">
        <f t="shared" si="407"/>
        <v>2015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402"/>
        <v>42068.888391203705</v>
      </c>
      <c r="L3250" s="13">
        <f t="shared" si="4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400"/>
        <v>1.0079166666666666</v>
      </c>
      <c r="R3250">
        <f t="shared" si="401"/>
        <v>60.475000000000001</v>
      </c>
      <c r="S3250" t="str">
        <f t="shared" si="404"/>
        <v>theater</v>
      </c>
      <c r="T3250" t="str">
        <f t="shared" si="405"/>
        <v>plays</v>
      </c>
      <c r="U3250" t="str">
        <f t="shared" si="406"/>
        <v>March</v>
      </c>
      <c r="V3250" t="str">
        <f t="shared" si="407"/>
        <v>2015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402"/>
        <v>42145.746689814812</v>
      </c>
      <c r="L3251" s="13">
        <f t="shared" si="4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400"/>
        <v>1.0492727272727274</v>
      </c>
      <c r="R3251">
        <f t="shared" si="401"/>
        <v>65.579545454545453</v>
      </c>
      <c r="S3251" t="str">
        <f t="shared" si="404"/>
        <v>theater</v>
      </c>
      <c r="T3251" t="str">
        <f t="shared" si="405"/>
        <v>plays</v>
      </c>
      <c r="U3251" t="str">
        <f t="shared" si="406"/>
        <v>May</v>
      </c>
      <c r="V3251" t="str">
        <f t="shared" si="407"/>
        <v>2015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402"/>
        <v>41918.742175925923</v>
      </c>
      <c r="L3252" s="13">
        <f t="shared" si="4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400"/>
        <v>1.01552</v>
      </c>
      <c r="R3252">
        <f t="shared" si="401"/>
        <v>119.1924882629108</v>
      </c>
      <c r="S3252" t="str">
        <f t="shared" si="404"/>
        <v>theater</v>
      </c>
      <c r="T3252" t="str">
        <f t="shared" si="405"/>
        <v>plays</v>
      </c>
      <c r="U3252" t="str">
        <f t="shared" si="406"/>
        <v>October</v>
      </c>
      <c r="V3252" t="str">
        <f t="shared" si="407"/>
        <v>2014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402"/>
        <v>42146.731087962966</v>
      </c>
      <c r="L3253" s="13">
        <f t="shared" si="4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400"/>
        <v>1.1073333333333333</v>
      </c>
      <c r="R3253">
        <f t="shared" si="401"/>
        <v>83.05</v>
      </c>
      <c r="S3253" t="str">
        <f t="shared" si="404"/>
        <v>theater</v>
      </c>
      <c r="T3253" t="str">
        <f t="shared" si="405"/>
        <v>plays</v>
      </c>
      <c r="U3253" t="str">
        <f t="shared" si="406"/>
        <v>May</v>
      </c>
      <c r="V3253" t="str">
        <f t="shared" si="407"/>
        <v>2015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402"/>
        <v>42590.472685185188</v>
      </c>
      <c r="L3254" s="13">
        <f t="shared" si="4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400"/>
        <v>1.2782222222222221</v>
      </c>
      <c r="R3254">
        <f t="shared" si="401"/>
        <v>57.52</v>
      </c>
      <c r="S3254" t="str">
        <f t="shared" si="404"/>
        <v>theater</v>
      </c>
      <c r="T3254" t="str">
        <f t="shared" si="405"/>
        <v>plays</v>
      </c>
      <c r="U3254" t="str">
        <f t="shared" si="406"/>
        <v>August</v>
      </c>
      <c r="V3254" t="str">
        <f t="shared" si="407"/>
        <v>2016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402"/>
        <v>42602.576712962968</v>
      </c>
      <c r="L3255" s="13">
        <f t="shared" si="4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400"/>
        <v>1.0182500000000001</v>
      </c>
      <c r="R3255">
        <f t="shared" si="401"/>
        <v>177.08695652173913</v>
      </c>
      <c r="S3255" t="str">
        <f t="shared" si="404"/>
        <v>theater</v>
      </c>
      <c r="T3255" t="str">
        <f t="shared" si="405"/>
        <v>plays</v>
      </c>
      <c r="U3255" t="str">
        <f t="shared" si="406"/>
        <v>August</v>
      </c>
      <c r="V3255" t="str">
        <f t="shared" si="407"/>
        <v>2016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402"/>
        <v>42059.085752314815</v>
      </c>
      <c r="L3256" s="13">
        <f t="shared" si="4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400"/>
        <v>1.012576923076923</v>
      </c>
      <c r="R3256">
        <f t="shared" si="401"/>
        <v>70.771505376344081</v>
      </c>
      <c r="S3256" t="str">
        <f t="shared" si="404"/>
        <v>theater</v>
      </c>
      <c r="T3256" t="str">
        <f t="shared" si="405"/>
        <v>plays</v>
      </c>
      <c r="U3256" t="str">
        <f t="shared" si="406"/>
        <v>February</v>
      </c>
      <c r="V3256" t="str">
        <f t="shared" si="407"/>
        <v>2015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402"/>
        <v>41889.768229166664</v>
      </c>
      <c r="L3257" s="13">
        <f t="shared" si="4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400"/>
        <v>1.75</v>
      </c>
      <c r="R3257">
        <f t="shared" si="401"/>
        <v>29.166666666666668</v>
      </c>
      <c r="S3257" t="str">
        <f t="shared" si="404"/>
        <v>theater</v>
      </c>
      <c r="T3257" t="str">
        <f t="shared" si="405"/>
        <v>plays</v>
      </c>
      <c r="U3257" t="str">
        <f t="shared" si="406"/>
        <v>September</v>
      </c>
      <c r="V3257" t="str">
        <f t="shared" si="407"/>
        <v>2014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402"/>
        <v>42144.573807870373</v>
      </c>
      <c r="L3258" s="13">
        <f t="shared" si="4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400"/>
        <v>1.2806</v>
      </c>
      <c r="R3258">
        <f t="shared" si="401"/>
        <v>72.76136363636364</v>
      </c>
      <c r="S3258" t="str">
        <f t="shared" si="404"/>
        <v>theater</v>
      </c>
      <c r="T3258" t="str">
        <f t="shared" si="405"/>
        <v>plays</v>
      </c>
      <c r="U3258" t="str">
        <f t="shared" si="406"/>
        <v>May</v>
      </c>
      <c r="V3258" t="str">
        <f t="shared" si="407"/>
        <v>2015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402"/>
        <v>42758.559629629628</v>
      </c>
      <c r="L3259" s="13">
        <f t="shared" si="4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400"/>
        <v>1.0629949999999999</v>
      </c>
      <c r="R3259">
        <f t="shared" si="401"/>
        <v>51.853414634146333</v>
      </c>
      <c r="S3259" t="str">
        <f t="shared" si="404"/>
        <v>theater</v>
      </c>
      <c r="T3259" t="str">
        <f t="shared" si="405"/>
        <v>plays</v>
      </c>
      <c r="U3259" t="str">
        <f t="shared" si="406"/>
        <v>January</v>
      </c>
      <c r="V3259" t="str">
        <f t="shared" si="407"/>
        <v>2017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402"/>
        <v>41982.887280092589</v>
      </c>
      <c r="L3260" s="13">
        <f t="shared" si="4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400"/>
        <v>1.052142857142857</v>
      </c>
      <c r="R3260">
        <f t="shared" si="401"/>
        <v>98.2</v>
      </c>
      <c r="S3260" t="str">
        <f t="shared" si="404"/>
        <v>theater</v>
      </c>
      <c r="T3260" t="str">
        <f t="shared" si="405"/>
        <v>plays</v>
      </c>
      <c r="U3260" t="str">
        <f t="shared" si="406"/>
        <v>December</v>
      </c>
      <c r="V3260" t="str">
        <f t="shared" si="407"/>
        <v>2015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402"/>
        <v>42614.760937500003</v>
      </c>
      <c r="L3261" s="13">
        <f t="shared" si="4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400"/>
        <v>1.0616782608695652</v>
      </c>
      <c r="R3261">
        <f t="shared" si="401"/>
        <v>251.7381443298969</v>
      </c>
      <c r="S3261" t="str">
        <f t="shared" si="404"/>
        <v>theater</v>
      </c>
      <c r="T3261" t="str">
        <f t="shared" si="405"/>
        <v>plays</v>
      </c>
      <c r="U3261" t="str">
        <f t="shared" si="406"/>
        <v>September</v>
      </c>
      <c r="V3261" t="str">
        <f t="shared" si="407"/>
        <v>2016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402"/>
        <v>42303.672662037032</v>
      </c>
      <c r="L3262" s="13">
        <f t="shared" si="4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400"/>
        <v>1.0924</v>
      </c>
      <c r="R3262">
        <f t="shared" si="401"/>
        <v>74.821917808219183</v>
      </c>
      <c r="S3262" t="str">
        <f t="shared" si="404"/>
        <v>theater</v>
      </c>
      <c r="T3262" t="str">
        <f t="shared" si="405"/>
        <v>plays</v>
      </c>
      <c r="U3262" t="str">
        <f t="shared" si="406"/>
        <v>October</v>
      </c>
      <c r="V3262" t="str">
        <f t="shared" si="407"/>
        <v>2015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402"/>
        <v>42171.725416666668</v>
      </c>
      <c r="L3263" s="13">
        <f t="shared" si="4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400"/>
        <v>1.0045454545454546</v>
      </c>
      <c r="R3263">
        <f t="shared" si="401"/>
        <v>67.65306122448979</v>
      </c>
      <c r="S3263" t="str">
        <f t="shared" si="404"/>
        <v>theater</v>
      </c>
      <c r="T3263" t="str">
        <f t="shared" si="405"/>
        <v>plays</v>
      </c>
      <c r="U3263" t="str">
        <f t="shared" si="406"/>
        <v>June</v>
      </c>
      <c r="V3263" t="str">
        <f t="shared" si="407"/>
        <v>2015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402"/>
        <v>41964.315532407403</v>
      </c>
      <c r="L3264" s="13">
        <f t="shared" si="4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400"/>
        <v>1.0304098360655738</v>
      </c>
      <c r="R3264">
        <f t="shared" si="401"/>
        <v>93.81343283582089</v>
      </c>
      <c r="S3264" t="str">
        <f t="shared" si="404"/>
        <v>theater</v>
      </c>
      <c r="T3264" t="str">
        <f t="shared" si="405"/>
        <v>plays</v>
      </c>
      <c r="U3264" t="str">
        <f t="shared" si="406"/>
        <v>November</v>
      </c>
      <c r="V3264" t="str">
        <f t="shared" si="407"/>
        <v>2014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402"/>
        <v>42284.516064814816</v>
      </c>
      <c r="L3265" s="13">
        <f t="shared" si="403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400"/>
        <v>1.121664</v>
      </c>
      <c r="R3265">
        <f t="shared" si="401"/>
        <v>41.237647058823526</v>
      </c>
      <c r="S3265" t="str">
        <f t="shared" si="404"/>
        <v>theater</v>
      </c>
      <c r="T3265" t="str">
        <f t="shared" si="405"/>
        <v>plays</v>
      </c>
      <c r="U3265" t="str">
        <f t="shared" si="406"/>
        <v>October</v>
      </c>
      <c r="V3265" t="str">
        <f t="shared" si="407"/>
        <v>2015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402"/>
        <v>42016.800208333334</v>
      </c>
      <c r="L3266" s="13">
        <f t="shared" si="4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408">E3266/D3266</f>
        <v>1.03</v>
      </c>
      <c r="R3266">
        <f t="shared" ref="R3266:R3329" si="409">E3266/N3266</f>
        <v>52.551020408163268</v>
      </c>
      <c r="S3266" t="str">
        <f t="shared" si="404"/>
        <v>theater</v>
      </c>
      <c r="T3266" t="str">
        <f t="shared" si="405"/>
        <v>plays</v>
      </c>
      <c r="U3266" t="str">
        <f t="shared" si="406"/>
        <v>January</v>
      </c>
      <c r="V3266" t="str">
        <f t="shared" si="407"/>
        <v>2015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410">(((J3267/60)/60)/24)+DATE(1970,1,1)</f>
        <v>42311.711979166663</v>
      </c>
      <c r="L3267" s="13">
        <f t="shared" ref="L3267:L3330" si="411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408"/>
        <v>1.64</v>
      </c>
      <c r="R3267">
        <f t="shared" si="409"/>
        <v>70.285714285714292</v>
      </c>
      <c r="S3267" t="str">
        <f t="shared" ref="S3267:S3330" si="412">LEFT(P3267,FIND("/",P3267)-1)</f>
        <v>theater</v>
      </c>
      <c r="T3267" t="str">
        <f t="shared" ref="T3267:T3330" si="413">RIGHT(P3267,LEN(P3267)-FIND("/",P3267))</f>
        <v>plays</v>
      </c>
      <c r="U3267" t="str">
        <f t="shared" ref="U3267:U3330" si="414">TEXT(K3267,"mmmm")</f>
        <v>November</v>
      </c>
      <c r="V3267" t="str">
        <f t="shared" ref="V3267:V3330" si="415">TEXT(L3267,"YYYY")</f>
        <v>2015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410"/>
        <v>42136.536134259266</v>
      </c>
      <c r="L3268" s="13">
        <f t="shared" si="411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408"/>
        <v>1.3128333333333333</v>
      </c>
      <c r="R3268">
        <f t="shared" si="409"/>
        <v>48.325153374233132</v>
      </c>
      <c r="S3268" t="str">
        <f t="shared" si="412"/>
        <v>theater</v>
      </c>
      <c r="T3268" t="str">
        <f t="shared" si="413"/>
        <v>plays</v>
      </c>
      <c r="U3268" t="str">
        <f t="shared" si="414"/>
        <v>May</v>
      </c>
      <c r="V3268" t="str">
        <f t="shared" si="415"/>
        <v>2015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410"/>
        <v>42172.757638888885</v>
      </c>
      <c r="L3269" s="13">
        <f t="shared" si="411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408"/>
        <v>1.0209999999999999</v>
      </c>
      <c r="R3269">
        <f t="shared" si="409"/>
        <v>53.177083333333336</v>
      </c>
      <c r="S3269" t="str">
        <f t="shared" si="412"/>
        <v>theater</v>
      </c>
      <c r="T3269" t="str">
        <f t="shared" si="413"/>
        <v>plays</v>
      </c>
      <c r="U3269" t="str">
        <f t="shared" si="414"/>
        <v>June</v>
      </c>
      <c r="V3269" t="str">
        <f t="shared" si="415"/>
        <v>2015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410"/>
        <v>42590.90425925926</v>
      </c>
      <c r="L3270" s="13">
        <f t="shared" si="411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408"/>
        <v>1.28</v>
      </c>
      <c r="R3270">
        <f t="shared" si="409"/>
        <v>60.952380952380949</v>
      </c>
      <c r="S3270" t="str">
        <f t="shared" si="412"/>
        <v>theater</v>
      </c>
      <c r="T3270" t="str">
        <f t="shared" si="413"/>
        <v>plays</v>
      </c>
      <c r="U3270" t="str">
        <f t="shared" si="414"/>
        <v>August</v>
      </c>
      <c r="V3270" t="str">
        <f t="shared" si="415"/>
        <v>2016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410"/>
        <v>42137.395798611105</v>
      </c>
      <c r="L3271" s="13">
        <f t="shared" si="411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408"/>
        <v>1.0149999999999999</v>
      </c>
      <c r="R3271">
        <f t="shared" si="409"/>
        <v>116</v>
      </c>
      <c r="S3271" t="str">
        <f t="shared" si="412"/>
        <v>theater</v>
      </c>
      <c r="T3271" t="str">
        <f t="shared" si="413"/>
        <v>plays</v>
      </c>
      <c r="U3271" t="str">
        <f t="shared" si="414"/>
        <v>May</v>
      </c>
      <c r="V3271" t="str">
        <f t="shared" si="415"/>
        <v>2015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410"/>
        <v>42167.533159722225</v>
      </c>
      <c r="L3272" s="13">
        <f t="shared" si="411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408"/>
        <v>1.0166666666666666</v>
      </c>
      <c r="R3272">
        <f t="shared" si="409"/>
        <v>61</v>
      </c>
      <c r="S3272" t="str">
        <f t="shared" si="412"/>
        <v>theater</v>
      </c>
      <c r="T3272" t="str">
        <f t="shared" si="413"/>
        <v>plays</v>
      </c>
      <c r="U3272" t="str">
        <f t="shared" si="414"/>
        <v>June</v>
      </c>
      <c r="V3272" t="str">
        <f t="shared" si="415"/>
        <v>2015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410"/>
        <v>41915.437210648146</v>
      </c>
      <c r="L3273" s="13">
        <f t="shared" si="411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408"/>
        <v>1.3</v>
      </c>
      <c r="R3273">
        <f t="shared" si="409"/>
        <v>38.235294117647058</v>
      </c>
      <c r="S3273" t="str">
        <f t="shared" si="412"/>
        <v>theater</v>
      </c>
      <c r="T3273" t="str">
        <f t="shared" si="413"/>
        <v>plays</v>
      </c>
      <c r="U3273" t="str">
        <f t="shared" si="414"/>
        <v>October</v>
      </c>
      <c r="V3273" t="str">
        <f t="shared" si="415"/>
        <v>2014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410"/>
        <v>42284.500104166669</v>
      </c>
      <c r="L3274" s="13">
        <f t="shared" si="411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408"/>
        <v>1.5443</v>
      </c>
      <c r="R3274">
        <f t="shared" si="409"/>
        <v>106.50344827586207</v>
      </c>
      <c r="S3274" t="str">
        <f t="shared" si="412"/>
        <v>theater</v>
      </c>
      <c r="T3274" t="str">
        <f t="shared" si="413"/>
        <v>plays</v>
      </c>
      <c r="U3274" t="str">
        <f t="shared" si="414"/>
        <v>October</v>
      </c>
      <c r="V3274" t="str">
        <f t="shared" si="415"/>
        <v>2015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410"/>
        <v>42611.801412037035</v>
      </c>
      <c r="L3275" s="13">
        <f t="shared" si="411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408"/>
        <v>1.0740000000000001</v>
      </c>
      <c r="R3275">
        <f t="shared" si="409"/>
        <v>204.57142857142858</v>
      </c>
      <c r="S3275" t="str">
        <f t="shared" si="412"/>
        <v>theater</v>
      </c>
      <c r="T3275" t="str">
        <f t="shared" si="413"/>
        <v>plays</v>
      </c>
      <c r="U3275" t="str">
        <f t="shared" si="414"/>
        <v>August</v>
      </c>
      <c r="V3275" t="str">
        <f t="shared" si="415"/>
        <v>2016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410"/>
        <v>42400.704537037032</v>
      </c>
      <c r="L3276" s="13">
        <f t="shared" si="411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408"/>
        <v>1.0132258064516129</v>
      </c>
      <c r="R3276">
        <f t="shared" si="409"/>
        <v>54.912587412587413</v>
      </c>
      <c r="S3276" t="str">
        <f t="shared" si="412"/>
        <v>theater</v>
      </c>
      <c r="T3276" t="str">
        <f t="shared" si="413"/>
        <v>plays</v>
      </c>
      <c r="U3276" t="str">
        <f t="shared" si="414"/>
        <v>January</v>
      </c>
      <c r="V3276" t="str">
        <f t="shared" si="415"/>
        <v>2016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410"/>
        <v>42017.88045138889</v>
      </c>
      <c r="L3277" s="13">
        <f t="shared" si="411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408"/>
        <v>1.0027777777777778</v>
      </c>
      <c r="R3277">
        <f t="shared" si="409"/>
        <v>150.41666666666666</v>
      </c>
      <c r="S3277" t="str">
        <f t="shared" si="412"/>
        <v>theater</v>
      </c>
      <c r="T3277" t="str">
        <f t="shared" si="413"/>
        <v>plays</v>
      </c>
      <c r="U3277" t="str">
        <f t="shared" si="414"/>
        <v>January</v>
      </c>
      <c r="V3277" t="str">
        <f t="shared" si="415"/>
        <v>2015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410"/>
        <v>42426.949988425928</v>
      </c>
      <c r="L3278" s="13">
        <f t="shared" si="411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408"/>
        <v>1.1684444444444444</v>
      </c>
      <c r="R3278">
        <f t="shared" si="409"/>
        <v>52.58</v>
      </c>
      <c r="S3278" t="str">
        <f t="shared" si="412"/>
        <v>theater</v>
      </c>
      <c r="T3278" t="str">
        <f t="shared" si="413"/>
        <v>plays</v>
      </c>
      <c r="U3278" t="str">
        <f t="shared" si="414"/>
        <v>February</v>
      </c>
      <c r="V3278" t="str">
        <f t="shared" si="415"/>
        <v>2016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410"/>
        <v>41931.682939814818</v>
      </c>
      <c r="L3279" s="13">
        <f t="shared" si="411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408"/>
        <v>1.0860000000000001</v>
      </c>
      <c r="R3279">
        <f t="shared" si="409"/>
        <v>54.3</v>
      </c>
      <c r="S3279" t="str">
        <f t="shared" si="412"/>
        <v>theater</v>
      </c>
      <c r="T3279" t="str">
        <f t="shared" si="413"/>
        <v>plays</v>
      </c>
      <c r="U3279" t="str">
        <f t="shared" si="414"/>
        <v>October</v>
      </c>
      <c r="V3279" t="str">
        <f t="shared" si="415"/>
        <v>2014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410"/>
        <v>42124.848414351851</v>
      </c>
      <c r="L3280" s="13">
        <f t="shared" si="411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408"/>
        <v>1.034</v>
      </c>
      <c r="R3280">
        <f t="shared" si="409"/>
        <v>76.029411764705884</v>
      </c>
      <c r="S3280" t="str">
        <f t="shared" si="412"/>
        <v>theater</v>
      </c>
      <c r="T3280" t="str">
        <f t="shared" si="413"/>
        <v>plays</v>
      </c>
      <c r="U3280" t="str">
        <f t="shared" si="414"/>
        <v>April</v>
      </c>
      <c r="V3280" t="str">
        <f t="shared" si="415"/>
        <v>2015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410"/>
        <v>42431.102534722217</v>
      </c>
      <c r="L3281" s="13">
        <f t="shared" si="411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408"/>
        <v>1.1427586206896552</v>
      </c>
      <c r="R3281">
        <f t="shared" si="409"/>
        <v>105.2063492063492</v>
      </c>
      <c r="S3281" t="str">
        <f t="shared" si="412"/>
        <v>theater</v>
      </c>
      <c r="T3281" t="str">
        <f t="shared" si="413"/>
        <v>plays</v>
      </c>
      <c r="U3281" t="str">
        <f t="shared" si="414"/>
        <v>March</v>
      </c>
      <c r="V3281" t="str">
        <f t="shared" si="415"/>
        <v>2016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410"/>
        <v>42121.756921296299</v>
      </c>
      <c r="L3282" s="13">
        <f t="shared" si="411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408"/>
        <v>1.03</v>
      </c>
      <c r="R3282">
        <f t="shared" si="409"/>
        <v>68.666666666666671</v>
      </c>
      <c r="S3282" t="str">
        <f t="shared" si="412"/>
        <v>theater</v>
      </c>
      <c r="T3282" t="str">
        <f t="shared" si="413"/>
        <v>plays</v>
      </c>
      <c r="U3282" t="str">
        <f t="shared" si="414"/>
        <v>April</v>
      </c>
      <c r="V3282" t="str">
        <f t="shared" si="415"/>
        <v>2015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410"/>
        <v>42219.019733796296</v>
      </c>
      <c r="L3283" s="13">
        <f t="shared" si="411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408"/>
        <v>1.216</v>
      </c>
      <c r="R3283">
        <f t="shared" si="409"/>
        <v>129.36170212765958</v>
      </c>
      <c r="S3283" t="str">
        <f t="shared" si="412"/>
        <v>theater</v>
      </c>
      <c r="T3283" t="str">
        <f t="shared" si="413"/>
        <v>plays</v>
      </c>
      <c r="U3283" t="str">
        <f t="shared" si="414"/>
        <v>August</v>
      </c>
      <c r="V3283" t="str">
        <f t="shared" si="415"/>
        <v>2015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410"/>
        <v>42445.19430555556</v>
      </c>
      <c r="L3284" s="13">
        <f t="shared" si="411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408"/>
        <v>1.026467741935484</v>
      </c>
      <c r="R3284">
        <f t="shared" si="409"/>
        <v>134.26371308016877</v>
      </c>
      <c r="S3284" t="str">
        <f t="shared" si="412"/>
        <v>theater</v>
      </c>
      <c r="T3284" t="str">
        <f t="shared" si="413"/>
        <v>plays</v>
      </c>
      <c r="U3284" t="str">
        <f t="shared" si="414"/>
        <v>March</v>
      </c>
      <c r="V3284" t="str">
        <f t="shared" si="415"/>
        <v>2016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410"/>
        <v>42379.74418981481</v>
      </c>
      <c r="L3285" s="13">
        <f t="shared" si="411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408"/>
        <v>1.0475000000000001</v>
      </c>
      <c r="R3285">
        <f t="shared" si="409"/>
        <v>17.829787234042552</v>
      </c>
      <c r="S3285" t="str">
        <f t="shared" si="412"/>
        <v>theater</v>
      </c>
      <c r="T3285" t="str">
        <f t="shared" si="413"/>
        <v>plays</v>
      </c>
      <c r="U3285" t="str">
        <f t="shared" si="414"/>
        <v>January</v>
      </c>
      <c r="V3285" t="str">
        <f t="shared" si="415"/>
        <v>2016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410"/>
        <v>42380.884872685187</v>
      </c>
      <c r="L3286" s="13">
        <f t="shared" si="411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408"/>
        <v>1.016</v>
      </c>
      <c r="R3286">
        <f t="shared" si="409"/>
        <v>203.2</v>
      </c>
      <c r="S3286" t="str">
        <f t="shared" si="412"/>
        <v>theater</v>
      </c>
      <c r="T3286" t="str">
        <f t="shared" si="413"/>
        <v>plays</v>
      </c>
      <c r="U3286" t="str">
        <f t="shared" si="414"/>
        <v>January</v>
      </c>
      <c r="V3286" t="str">
        <f t="shared" si="415"/>
        <v>2016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410"/>
        <v>42762.942430555559</v>
      </c>
      <c r="L3287" s="13">
        <f t="shared" si="411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408"/>
        <v>1.1210242048409682</v>
      </c>
      <c r="R3287">
        <f t="shared" si="409"/>
        <v>69.18518518518519</v>
      </c>
      <c r="S3287" t="str">
        <f t="shared" si="412"/>
        <v>theater</v>
      </c>
      <c r="T3287" t="str">
        <f t="shared" si="413"/>
        <v>plays</v>
      </c>
      <c r="U3287" t="str">
        <f t="shared" si="414"/>
        <v>January</v>
      </c>
      <c r="V3287" t="str">
        <f t="shared" si="415"/>
        <v>2017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410"/>
        <v>42567.840069444443</v>
      </c>
      <c r="L3288" s="13">
        <f t="shared" si="411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408"/>
        <v>1.0176666666666667</v>
      </c>
      <c r="R3288">
        <f t="shared" si="409"/>
        <v>125.12295081967213</v>
      </c>
      <c r="S3288" t="str">
        <f t="shared" si="412"/>
        <v>theater</v>
      </c>
      <c r="T3288" t="str">
        <f t="shared" si="413"/>
        <v>plays</v>
      </c>
      <c r="U3288" t="str">
        <f t="shared" si="414"/>
        <v>July</v>
      </c>
      <c r="V3288" t="str">
        <f t="shared" si="415"/>
        <v>2016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410"/>
        <v>42311.750324074077</v>
      </c>
      <c r="L3289" s="13">
        <f t="shared" si="411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408"/>
        <v>1</v>
      </c>
      <c r="R3289">
        <f t="shared" si="409"/>
        <v>73.529411764705884</v>
      </c>
      <c r="S3289" t="str">
        <f t="shared" si="412"/>
        <v>theater</v>
      </c>
      <c r="T3289" t="str">
        <f t="shared" si="413"/>
        <v>plays</v>
      </c>
      <c r="U3289" t="str">
        <f t="shared" si="414"/>
        <v>November</v>
      </c>
      <c r="V3289" t="str">
        <f t="shared" si="415"/>
        <v>2015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410"/>
        <v>42505.774479166663</v>
      </c>
      <c r="L3290" s="13">
        <f t="shared" si="411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408"/>
        <v>1.0026489999999999</v>
      </c>
      <c r="R3290">
        <f t="shared" si="409"/>
        <v>48.437149758454105</v>
      </c>
      <c r="S3290" t="str">
        <f t="shared" si="412"/>
        <v>theater</v>
      </c>
      <c r="T3290" t="str">
        <f t="shared" si="413"/>
        <v>plays</v>
      </c>
      <c r="U3290" t="str">
        <f t="shared" si="414"/>
        <v>May</v>
      </c>
      <c r="V3290" t="str">
        <f t="shared" si="415"/>
        <v>2016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410"/>
        <v>42758.368078703701</v>
      </c>
      <c r="L3291" s="13">
        <f t="shared" si="411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408"/>
        <v>1.3304200000000002</v>
      </c>
      <c r="R3291">
        <f t="shared" si="409"/>
        <v>26.608400000000003</v>
      </c>
      <c r="S3291" t="str">
        <f t="shared" si="412"/>
        <v>theater</v>
      </c>
      <c r="T3291" t="str">
        <f t="shared" si="413"/>
        <v>plays</v>
      </c>
      <c r="U3291" t="str">
        <f t="shared" si="414"/>
        <v>January</v>
      </c>
      <c r="V3291" t="str">
        <f t="shared" si="415"/>
        <v>2017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410"/>
        <v>42775.51494212963</v>
      </c>
      <c r="L3292" s="13">
        <f t="shared" si="411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408"/>
        <v>1.212</v>
      </c>
      <c r="R3292">
        <f t="shared" si="409"/>
        <v>33.666666666666664</v>
      </c>
      <c r="S3292" t="str">
        <f t="shared" si="412"/>
        <v>theater</v>
      </c>
      <c r="T3292" t="str">
        <f t="shared" si="413"/>
        <v>plays</v>
      </c>
      <c r="U3292" t="str">
        <f t="shared" si="414"/>
        <v>February</v>
      </c>
      <c r="V3292" t="str">
        <f t="shared" si="415"/>
        <v>2017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410"/>
        <v>42232.702546296292</v>
      </c>
      <c r="L3293" s="13">
        <f t="shared" si="411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408"/>
        <v>1.1399999999999999</v>
      </c>
      <c r="R3293">
        <f t="shared" si="409"/>
        <v>40.714285714285715</v>
      </c>
      <c r="S3293" t="str">
        <f t="shared" si="412"/>
        <v>theater</v>
      </c>
      <c r="T3293" t="str">
        <f t="shared" si="413"/>
        <v>plays</v>
      </c>
      <c r="U3293" t="str">
        <f t="shared" si="414"/>
        <v>August</v>
      </c>
      <c r="V3293" t="str">
        <f t="shared" si="415"/>
        <v>2015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410"/>
        <v>42282.770231481481</v>
      </c>
      <c r="L3294" s="13">
        <f t="shared" si="411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408"/>
        <v>2.8613861386138613</v>
      </c>
      <c r="R3294">
        <f t="shared" si="409"/>
        <v>19.266666666666666</v>
      </c>
      <c r="S3294" t="str">
        <f t="shared" si="412"/>
        <v>theater</v>
      </c>
      <c r="T3294" t="str">
        <f t="shared" si="413"/>
        <v>plays</v>
      </c>
      <c r="U3294" t="str">
        <f t="shared" si="414"/>
        <v>October</v>
      </c>
      <c r="V3294" t="str">
        <f t="shared" si="415"/>
        <v>2015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410"/>
        <v>42768.425370370373</v>
      </c>
      <c r="L3295" s="13">
        <f t="shared" si="411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408"/>
        <v>1.7044444444444444</v>
      </c>
      <c r="R3295">
        <f t="shared" si="409"/>
        <v>84.285714285714292</v>
      </c>
      <c r="S3295" t="str">
        <f t="shared" si="412"/>
        <v>theater</v>
      </c>
      <c r="T3295" t="str">
        <f t="shared" si="413"/>
        <v>plays</v>
      </c>
      <c r="U3295" t="str">
        <f t="shared" si="414"/>
        <v>February</v>
      </c>
      <c r="V3295" t="str">
        <f t="shared" si="415"/>
        <v>2017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410"/>
        <v>42141.541134259256</v>
      </c>
      <c r="L3296" s="13">
        <f t="shared" si="411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408"/>
        <v>1.1833333333333333</v>
      </c>
      <c r="R3296">
        <f t="shared" si="409"/>
        <v>29.583333333333332</v>
      </c>
      <c r="S3296" t="str">
        <f t="shared" si="412"/>
        <v>theater</v>
      </c>
      <c r="T3296" t="str">
        <f t="shared" si="413"/>
        <v>plays</v>
      </c>
      <c r="U3296" t="str">
        <f t="shared" si="414"/>
        <v>May</v>
      </c>
      <c r="V3296" t="str">
        <f t="shared" si="415"/>
        <v>2015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410"/>
        <v>42609.442465277782</v>
      </c>
      <c r="L3297" s="13">
        <f t="shared" si="411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408"/>
        <v>1.0285857142857142</v>
      </c>
      <c r="R3297">
        <f t="shared" si="409"/>
        <v>26.667037037037037</v>
      </c>
      <c r="S3297" t="str">
        <f t="shared" si="412"/>
        <v>theater</v>
      </c>
      <c r="T3297" t="str">
        <f t="shared" si="413"/>
        <v>plays</v>
      </c>
      <c r="U3297" t="str">
        <f t="shared" si="414"/>
        <v>August</v>
      </c>
      <c r="V3297" t="str">
        <f t="shared" si="415"/>
        <v>2016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410"/>
        <v>42309.756620370375</v>
      </c>
      <c r="L3298" s="13">
        <f t="shared" si="411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408"/>
        <v>1.4406666666666668</v>
      </c>
      <c r="R3298">
        <f t="shared" si="409"/>
        <v>45.978723404255319</v>
      </c>
      <c r="S3298" t="str">
        <f t="shared" si="412"/>
        <v>theater</v>
      </c>
      <c r="T3298" t="str">
        <f t="shared" si="413"/>
        <v>plays</v>
      </c>
      <c r="U3298" t="str">
        <f t="shared" si="414"/>
        <v>November</v>
      </c>
      <c r="V3298" t="str">
        <f t="shared" si="415"/>
        <v>2015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410"/>
        <v>42193.771481481483</v>
      </c>
      <c r="L3299" s="13">
        <f t="shared" si="411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408"/>
        <v>1.0007272727272727</v>
      </c>
      <c r="R3299">
        <f t="shared" si="409"/>
        <v>125.09090909090909</v>
      </c>
      <c r="S3299" t="str">
        <f t="shared" si="412"/>
        <v>theater</v>
      </c>
      <c r="T3299" t="str">
        <f t="shared" si="413"/>
        <v>plays</v>
      </c>
      <c r="U3299" t="str">
        <f t="shared" si="414"/>
        <v>July</v>
      </c>
      <c r="V3299" t="str">
        <f t="shared" si="415"/>
        <v>2015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410"/>
        <v>42239.957962962959</v>
      </c>
      <c r="L3300" s="13">
        <f t="shared" si="411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408"/>
        <v>1.0173000000000001</v>
      </c>
      <c r="R3300">
        <f t="shared" si="409"/>
        <v>141.29166666666666</v>
      </c>
      <c r="S3300" t="str">
        <f t="shared" si="412"/>
        <v>theater</v>
      </c>
      <c r="T3300" t="str">
        <f t="shared" si="413"/>
        <v>plays</v>
      </c>
      <c r="U3300" t="str">
        <f t="shared" si="414"/>
        <v>August</v>
      </c>
      <c r="V3300" t="str">
        <f t="shared" si="415"/>
        <v>2015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410"/>
        <v>42261.917395833334</v>
      </c>
      <c r="L3301" s="13">
        <f t="shared" si="411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408"/>
        <v>1.1619999999999999</v>
      </c>
      <c r="R3301">
        <f t="shared" si="409"/>
        <v>55.333333333333336</v>
      </c>
      <c r="S3301" t="str">
        <f t="shared" si="412"/>
        <v>theater</v>
      </c>
      <c r="T3301" t="str">
        <f t="shared" si="413"/>
        <v>plays</v>
      </c>
      <c r="U3301" t="str">
        <f t="shared" si="414"/>
        <v>September</v>
      </c>
      <c r="V3301" t="str">
        <f t="shared" si="415"/>
        <v>2015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410"/>
        <v>42102.743773148148</v>
      </c>
      <c r="L3302" s="13">
        <f t="shared" si="411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408"/>
        <v>1.3616666666666666</v>
      </c>
      <c r="R3302">
        <f t="shared" si="409"/>
        <v>46.420454545454547</v>
      </c>
      <c r="S3302" t="str">
        <f t="shared" si="412"/>
        <v>theater</v>
      </c>
      <c r="T3302" t="str">
        <f t="shared" si="413"/>
        <v>plays</v>
      </c>
      <c r="U3302" t="str">
        <f t="shared" si="414"/>
        <v>April</v>
      </c>
      <c r="V3302" t="str">
        <f t="shared" si="415"/>
        <v>2015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410"/>
        <v>42538.73583333334</v>
      </c>
      <c r="L3303" s="13">
        <f t="shared" si="411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408"/>
        <v>1.3346666666666667</v>
      </c>
      <c r="R3303">
        <f t="shared" si="409"/>
        <v>57.2</v>
      </c>
      <c r="S3303" t="str">
        <f t="shared" si="412"/>
        <v>theater</v>
      </c>
      <c r="T3303" t="str">
        <f t="shared" si="413"/>
        <v>plays</v>
      </c>
      <c r="U3303" t="str">
        <f t="shared" si="414"/>
        <v>June</v>
      </c>
      <c r="V3303" t="str">
        <f t="shared" si="415"/>
        <v>2016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410"/>
        <v>42681.35157407407</v>
      </c>
      <c r="L3304" s="13">
        <f t="shared" si="411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408"/>
        <v>1.0339285714285715</v>
      </c>
      <c r="R3304">
        <f t="shared" si="409"/>
        <v>173.7</v>
      </c>
      <c r="S3304" t="str">
        <f t="shared" si="412"/>
        <v>theater</v>
      </c>
      <c r="T3304" t="str">
        <f t="shared" si="413"/>
        <v>plays</v>
      </c>
      <c r="U3304" t="str">
        <f t="shared" si="414"/>
        <v>November</v>
      </c>
      <c r="V3304" t="str">
        <f t="shared" si="415"/>
        <v>2016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410"/>
        <v>42056.65143518518</v>
      </c>
      <c r="L3305" s="13">
        <f t="shared" si="411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408"/>
        <v>1.1588888888888889</v>
      </c>
      <c r="R3305">
        <f t="shared" si="409"/>
        <v>59.6</v>
      </c>
      <c r="S3305" t="str">
        <f t="shared" si="412"/>
        <v>theater</v>
      </c>
      <c r="T3305" t="str">
        <f t="shared" si="413"/>
        <v>plays</v>
      </c>
      <c r="U3305" t="str">
        <f t="shared" si="414"/>
        <v>February</v>
      </c>
      <c r="V3305" t="str">
        <f t="shared" si="415"/>
        <v>2015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410"/>
        <v>42696.624444444446</v>
      </c>
      <c r="L3306" s="13">
        <f t="shared" si="411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408"/>
        <v>1.0451666666666666</v>
      </c>
      <c r="R3306">
        <f t="shared" si="409"/>
        <v>89.585714285714289</v>
      </c>
      <c r="S3306" t="str">
        <f t="shared" si="412"/>
        <v>theater</v>
      </c>
      <c r="T3306" t="str">
        <f t="shared" si="413"/>
        <v>plays</v>
      </c>
      <c r="U3306" t="str">
        <f t="shared" si="414"/>
        <v>November</v>
      </c>
      <c r="V3306" t="str">
        <f t="shared" si="415"/>
        <v>2016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410"/>
        <v>42186.855879629627</v>
      </c>
      <c r="L3307" s="13">
        <f t="shared" si="411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408"/>
        <v>1.0202500000000001</v>
      </c>
      <c r="R3307">
        <f t="shared" si="409"/>
        <v>204.05</v>
      </c>
      <c r="S3307" t="str">
        <f t="shared" si="412"/>
        <v>theater</v>
      </c>
      <c r="T3307" t="str">
        <f t="shared" si="413"/>
        <v>plays</v>
      </c>
      <c r="U3307" t="str">
        <f t="shared" si="414"/>
        <v>July</v>
      </c>
      <c r="V3307" t="str">
        <f t="shared" si="415"/>
        <v>2015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410"/>
        <v>42493.219236111108</v>
      </c>
      <c r="L3308" s="13">
        <f t="shared" si="411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408"/>
        <v>1.7533333333333334</v>
      </c>
      <c r="R3308">
        <f t="shared" si="409"/>
        <v>48.703703703703702</v>
      </c>
      <c r="S3308" t="str">
        <f t="shared" si="412"/>
        <v>theater</v>
      </c>
      <c r="T3308" t="str">
        <f t="shared" si="413"/>
        <v>plays</v>
      </c>
      <c r="U3308" t="str">
        <f t="shared" si="414"/>
        <v>May</v>
      </c>
      <c r="V3308" t="str">
        <f t="shared" si="415"/>
        <v>2016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410"/>
        <v>42475.057164351849</v>
      </c>
      <c r="L3309" s="13">
        <f t="shared" si="411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408"/>
        <v>1.0668</v>
      </c>
      <c r="R3309">
        <f t="shared" si="409"/>
        <v>53.339999999999996</v>
      </c>
      <c r="S3309" t="str">
        <f t="shared" si="412"/>
        <v>theater</v>
      </c>
      <c r="T3309" t="str">
        <f t="shared" si="413"/>
        <v>plays</v>
      </c>
      <c r="U3309" t="str">
        <f t="shared" si="414"/>
        <v>April</v>
      </c>
      <c r="V3309" t="str">
        <f t="shared" si="415"/>
        <v>2016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410"/>
        <v>42452.876909722225</v>
      </c>
      <c r="L3310" s="13">
        <f t="shared" si="411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408"/>
        <v>1.2228571428571429</v>
      </c>
      <c r="R3310">
        <f t="shared" si="409"/>
        <v>75.087719298245617</v>
      </c>
      <c r="S3310" t="str">
        <f t="shared" si="412"/>
        <v>theater</v>
      </c>
      <c r="T3310" t="str">
        <f t="shared" si="413"/>
        <v>plays</v>
      </c>
      <c r="U3310" t="str">
        <f t="shared" si="414"/>
        <v>March</v>
      </c>
      <c r="V3310" t="str">
        <f t="shared" si="415"/>
        <v>2016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410"/>
        <v>42628.650208333333</v>
      </c>
      <c r="L3311" s="13">
        <f t="shared" si="411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408"/>
        <v>1.5942857142857143</v>
      </c>
      <c r="R3311">
        <f t="shared" si="409"/>
        <v>18</v>
      </c>
      <c r="S3311" t="str">
        <f t="shared" si="412"/>
        <v>theater</v>
      </c>
      <c r="T3311" t="str">
        <f t="shared" si="413"/>
        <v>plays</v>
      </c>
      <c r="U3311" t="str">
        <f t="shared" si="414"/>
        <v>September</v>
      </c>
      <c r="V3311" t="str">
        <f t="shared" si="415"/>
        <v>2016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410"/>
        <v>42253.928530092591</v>
      </c>
      <c r="L3312" s="13">
        <f t="shared" si="411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408"/>
        <v>1.0007692307692309</v>
      </c>
      <c r="R3312">
        <f t="shared" si="409"/>
        <v>209.83870967741936</v>
      </c>
      <c r="S3312" t="str">
        <f t="shared" si="412"/>
        <v>theater</v>
      </c>
      <c r="T3312" t="str">
        <f t="shared" si="413"/>
        <v>plays</v>
      </c>
      <c r="U3312" t="str">
        <f t="shared" si="414"/>
        <v>September</v>
      </c>
      <c r="V3312" t="str">
        <f t="shared" si="415"/>
        <v>2015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410"/>
        <v>42264.29178240741</v>
      </c>
      <c r="L3313" s="13">
        <f t="shared" si="411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408"/>
        <v>1.0984</v>
      </c>
      <c r="R3313">
        <f t="shared" si="409"/>
        <v>61.022222222222226</v>
      </c>
      <c r="S3313" t="str">
        <f t="shared" si="412"/>
        <v>theater</v>
      </c>
      <c r="T3313" t="str">
        <f t="shared" si="413"/>
        <v>plays</v>
      </c>
      <c r="U3313" t="str">
        <f t="shared" si="414"/>
        <v>September</v>
      </c>
      <c r="V3313" t="str">
        <f t="shared" si="415"/>
        <v>2015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410"/>
        <v>42664.809560185182</v>
      </c>
      <c r="L3314" s="13">
        <f t="shared" si="411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408"/>
        <v>1.0004</v>
      </c>
      <c r="R3314">
        <f t="shared" si="409"/>
        <v>61</v>
      </c>
      <c r="S3314" t="str">
        <f t="shared" si="412"/>
        <v>theater</v>
      </c>
      <c r="T3314" t="str">
        <f t="shared" si="413"/>
        <v>plays</v>
      </c>
      <c r="U3314" t="str">
        <f t="shared" si="414"/>
        <v>October</v>
      </c>
      <c r="V3314" t="str">
        <f t="shared" si="415"/>
        <v>2016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410"/>
        <v>42382.244409722218</v>
      </c>
      <c r="L3315" s="13">
        <f t="shared" si="411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408"/>
        <v>1.1605000000000001</v>
      </c>
      <c r="R3315">
        <f t="shared" si="409"/>
        <v>80.034482758620683</v>
      </c>
      <c r="S3315" t="str">
        <f t="shared" si="412"/>
        <v>theater</v>
      </c>
      <c r="T3315" t="str">
        <f t="shared" si="413"/>
        <v>plays</v>
      </c>
      <c r="U3315" t="str">
        <f t="shared" si="414"/>
        <v>January</v>
      </c>
      <c r="V3315" t="str">
        <f t="shared" si="415"/>
        <v>2016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410"/>
        <v>42105.267488425925</v>
      </c>
      <c r="L3316" s="13">
        <f t="shared" si="411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408"/>
        <v>2.1074999999999999</v>
      </c>
      <c r="R3316">
        <f t="shared" si="409"/>
        <v>29.068965517241381</v>
      </c>
      <c r="S3316" t="str">
        <f t="shared" si="412"/>
        <v>theater</v>
      </c>
      <c r="T3316" t="str">
        <f t="shared" si="413"/>
        <v>plays</v>
      </c>
      <c r="U3316" t="str">
        <f t="shared" si="414"/>
        <v>April</v>
      </c>
      <c r="V3316" t="str">
        <f t="shared" si="415"/>
        <v>2015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410"/>
        <v>42466.303715277783</v>
      </c>
      <c r="L3317" s="13">
        <f t="shared" si="411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408"/>
        <v>1.1000000000000001</v>
      </c>
      <c r="R3317">
        <f t="shared" si="409"/>
        <v>49.438202247191015</v>
      </c>
      <c r="S3317" t="str">
        <f t="shared" si="412"/>
        <v>theater</v>
      </c>
      <c r="T3317" t="str">
        <f t="shared" si="413"/>
        <v>plays</v>
      </c>
      <c r="U3317" t="str">
        <f t="shared" si="414"/>
        <v>April</v>
      </c>
      <c r="V3317" t="str">
        <f t="shared" si="415"/>
        <v>2016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410"/>
        <v>41826.871238425927</v>
      </c>
      <c r="L3318" s="13">
        <f t="shared" si="411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408"/>
        <v>1.0008673425918038</v>
      </c>
      <c r="R3318">
        <f t="shared" si="409"/>
        <v>93.977440000000001</v>
      </c>
      <c r="S3318" t="str">
        <f t="shared" si="412"/>
        <v>theater</v>
      </c>
      <c r="T3318" t="str">
        <f t="shared" si="413"/>
        <v>plays</v>
      </c>
      <c r="U3318" t="str">
        <f t="shared" si="414"/>
        <v>July</v>
      </c>
      <c r="V3318" t="str">
        <f t="shared" si="415"/>
        <v>2014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410"/>
        <v>42499.039629629624</v>
      </c>
      <c r="L3319" s="13">
        <f t="shared" si="411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408"/>
        <v>1.0619047619047619</v>
      </c>
      <c r="R3319">
        <f t="shared" si="409"/>
        <v>61.944444444444443</v>
      </c>
      <c r="S3319" t="str">
        <f t="shared" si="412"/>
        <v>theater</v>
      </c>
      <c r="T3319" t="str">
        <f t="shared" si="413"/>
        <v>plays</v>
      </c>
      <c r="U3319" t="str">
        <f t="shared" si="414"/>
        <v>May</v>
      </c>
      <c r="V3319" t="str">
        <f t="shared" si="415"/>
        <v>2016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410"/>
        <v>42431.302002314813</v>
      </c>
      <c r="L3320" s="13">
        <f t="shared" si="411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408"/>
        <v>1.256</v>
      </c>
      <c r="R3320">
        <f t="shared" si="409"/>
        <v>78.5</v>
      </c>
      <c r="S3320" t="str">
        <f t="shared" si="412"/>
        <v>theater</v>
      </c>
      <c r="T3320" t="str">
        <f t="shared" si="413"/>
        <v>plays</v>
      </c>
      <c r="U3320" t="str">
        <f t="shared" si="414"/>
        <v>March</v>
      </c>
      <c r="V3320" t="str">
        <f t="shared" si="415"/>
        <v>2016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410"/>
        <v>41990.585486111115</v>
      </c>
      <c r="L3321" s="13">
        <f t="shared" si="411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408"/>
        <v>1.08</v>
      </c>
      <c r="R3321">
        <f t="shared" si="409"/>
        <v>33.75</v>
      </c>
      <c r="S3321" t="str">
        <f t="shared" si="412"/>
        <v>theater</v>
      </c>
      <c r="T3321" t="str">
        <f t="shared" si="413"/>
        <v>plays</v>
      </c>
      <c r="U3321" t="str">
        <f t="shared" si="414"/>
        <v>December</v>
      </c>
      <c r="V3321" t="str">
        <f t="shared" si="415"/>
        <v>2015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410"/>
        <v>42513.045798611114</v>
      </c>
      <c r="L3322" s="13">
        <f t="shared" si="411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408"/>
        <v>1.01</v>
      </c>
      <c r="R3322">
        <f t="shared" si="409"/>
        <v>66.44736842105263</v>
      </c>
      <c r="S3322" t="str">
        <f t="shared" si="412"/>
        <v>theater</v>
      </c>
      <c r="T3322" t="str">
        <f t="shared" si="413"/>
        <v>plays</v>
      </c>
      <c r="U3322" t="str">
        <f t="shared" si="414"/>
        <v>May</v>
      </c>
      <c r="V3322" t="str">
        <f t="shared" si="415"/>
        <v>2016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410"/>
        <v>41914.100289351853</v>
      </c>
      <c r="L3323" s="13">
        <f t="shared" si="411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408"/>
        <v>1.0740000000000001</v>
      </c>
      <c r="R3323">
        <f t="shared" si="409"/>
        <v>35.799999999999997</v>
      </c>
      <c r="S3323" t="str">
        <f t="shared" si="412"/>
        <v>theater</v>
      </c>
      <c r="T3323" t="str">
        <f t="shared" si="413"/>
        <v>plays</v>
      </c>
      <c r="U3323" t="str">
        <f t="shared" si="414"/>
        <v>October</v>
      </c>
      <c r="V3323" t="str">
        <f t="shared" si="415"/>
        <v>2014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410"/>
        <v>42521.010370370372</v>
      </c>
      <c r="L3324" s="13">
        <f t="shared" si="411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408"/>
        <v>1.0151515151515151</v>
      </c>
      <c r="R3324">
        <f t="shared" si="409"/>
        <v>145.65217391304347</v>
      </c>
      <c r="S3324" t="str">
        <f t="shared" si="412"/>
        <v>theater</v>
      </c>
      <c r="T3324" t="str">
        <f t="shared" si="413"/>
        <v>plays</v>
      </c>
      <c r="U3324" t="str">
        <f t="shared" si="414"/>
        <v>May</v>
      </c>
      <c r="V3324" t="str">
        <f t="shared" si="415"/>
        <v>2016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410"/>
        <v>42608.36583333333</v>
      </c>
      <c r="L3325" s="13">
        <f t="shared" si="411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408"/>
        <v>1.2589999999999999</v>
      </c>
      <c r="R3325">
        <f t="shared" si="409"/>
        <v>25.693877551020407</v>
      </c>
      <c r="S3325" t="str">
        <f t="shared" si="412"/>
        <v>theater</v>
      </c>
      <c r="T3325" t="str">
        <f t="shared" si="413"/>
        <v>plays</v>
      </c>
      <c r="U3325" t="str">
        <f t="shared" si="414"/>
        <v>August</v>
      </c>
      <c r="V3325" t="str">
        <f t="shared" si="415"/>
        <v>2016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410"/>
        <v>42512.58321759259</v>
      </c>
      <c r="L3326" s="13">
        <f t="shared" si="411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408"/>
        <v>1.0166666666666666</v>
      </c>
      <c r="R3326">
        <f t="shared" si="409"/>
        <v>152.5</v>
      </c>
      <c r="S3326" t="str">
        <f t="shared" si="412"/>
        <v>theater</v>
      </c>
      <c r="T3326" t="str">
        <f t="shared" si="413"/>
        <v>plays</v>
      </c>
      <c r="U3326" t="str">
        <f t="shared" si="414"/>
        <v>May</v>
      </c>
      <c r="V3326" t="str">
        <f t="shared" si="415"/>
        <v>2016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410"/>
        <v>42064.785613425927</v>
      </c>
      <c r="L3327" s="13">
        <f t="shared" si="411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408"/>
        <v>1.125</v>
      </c>
      <c r="R3327">
        <f t="shared" si="409"/>
        <v>30</v>
      </c>
      <c r="S3327" t="str">
        <f t="shared" si="412"/>
        <v>theater</v>
      </c>
      <c r="T3327" t="str">
        <f t="shared" si="413"/>
        <v>plays</v>
      </c>
      <c r="U3327" t="str">
        <f t="shared" si="414"/>
        <v>March</v>
      </c>
      <c r="V3327" t="str">
        <f t="shared" si="415"/>
        <v>2015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410"/>
        <v>42041.714178240742</v>
      </c>
      <c r="L3328" s="13">
        <f t="shared" si="411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408"/>
        <v>1.0137499999999999</v>
      </c>
      <c r="R3328">
        <f t="shared" si="409"/>
        <v>142.28070175438597</v>
      </c>
      <c r="S3328" t="str">
        <f t="shared" si="412"/>
        <v>theater</v>
      </c>
      <c r="T3328" t="str">
        <f t="shared" si="413"/>
        <v>plays</v>
      </c>
      <c r="U3328" t="str">
        <f t="shared" si="414"/>
        <v>February</v>
      </c>
      <c r="V3328" t="str">
        <f t="shared" si="415"/>
        <v>2015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410"/>
        <v>42468.374606481477</v>
      </c>
      <c r="L3329" s="13">
        <f t="shared" si="411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408"/>
        <v>1.0125</v>
      </c>
      <c r="R3329">
        <f t="shared" si="409"/>
        <v>24.545454545454547</v>
      </c>
      <c r="S3329" t="str">
        <f t="shared" si="412"/>
        <v>theater</v>
      </c>
      <c r="T3329" t="str">
        <f t="shared" si="413"/>
        <v>plays</v>
      </c>
      <c r="U3329" t="str">
        <f t="shared" si="414"/>
        <v>April</v>
      </c>
      <c r="V3329" t="str">
        <f t="shared" si="415"/>
        <v>2016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410"/>
        <v>41822.57503472222</v>
      </c>
      <c r="L3330" s="13">
        <f t="shared" si="411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416">E3330/D3330</f>
        <v>1.4638888888888888</v>
      </c>
      <c r="R3330">
        <f t="shared" ref="R3330:R3393" si="417">E3330/N3330</f>
        <v>292.77777777777777</v>
      </c>
      <c r="S3330" t="str">
        <f t="shared" si="412"/>
        <v>theater</v>
      </c>
      <c r="T3330" t="str">
        <f t="shared" si="413"/>
        <v>plays</v>
      </c>
      <c r="U3330" t="str">
        <f t="shared" si="414"/>
        <v>July</v>
      </c>
      <c r="V3330" t="str">
        <f t="shared" si="415"/>
        <v>2014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418">(((J3331/60)/60)/24)+DATE(1970,1,1)</f>
        <v>41837.323009259257</v>
      </c>
      <c r="L3331" s="13">
        <f t="shared" ref="L3331:L3394" si="41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416"/>
        <v>1.1679999999999999</v>
      </c>
      <c r="R3331">
        <f t="shared" si="417"/>
        <v>44.92307692307692</v>
      </c>
      <c r="S3331" t="str">
        <f t="shared" ref="S3331:S3394" si="420">LEFT(P3331,FIND("/",P3331)-1)</f>
        <v>theater</v>
      </c>
      <c r="T3331" t="str">
        <f t="shared" ref="T3331:T3394" si="421">RIGHT(P3331,LEN(P3331)-FIND("/",P3331))</f>
        <v>plays</v>
      </c>
      <c r="U3331" t="str">
        <f t="shared" ref="U3331:U3394" si="422">TEXT(K3331,"mmmm")</f>
        <v>July</v>
      </c>
      <c r="V3331" t="str">
        <f t="shared" ref="V3331:V3394" si="423">TEXT(L3331,"YYYY")</f>
        <v>2014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418"/>
        <v>42065.887361111112</v>
      </c>
      <c r="L3332" s="13">
        <f t="shared" si="41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416"/>
        <v>1.0626666666666666</v>
      </c>
      <c r="R3332">
        <f t="shared" si="417"/>
        <v>23.10144927536232</v>
      </c>
      <c r="S3332" t="str">
        <f t="shared" si="420"/>
        <v>theater</v>
      </c>
      <c r="T3332" t="str">
        <f t="shared" si="421"/>
        <v>plays</v>
      </c>
      <c r="U3332" t="str">
        <f t="shared" si="422"/>
        <v>March</v>
      </c>
      <c r="V3332" t="str">
        <f t="shared" si="423"/>
        <v>2015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418"/>
        <v>42248.697754629626</v>
      </c>
      <c r="L3333" s="13">
        <f t="shared" si="41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416"/>
        <v>1.0451999999999999</v>
      </c>
      <c r="R3333">
        <f t="shared" si="417"/>
        <v>80.400000000000006</v>
      </c>
      <c r="S3333" t="str">
        <f t="shared" si="420"/>
        <v>theater</v>
      </c>
      <c r="T3333" t="str">
        <f t="shared" si="421"/>
        <v>plays</v>
      </c>
      <c r="U3333" t="str">
        <f t="shared" si="422"/>
        <v>September</v>
      </c>
      <c r="V3333" t="str">
        <f t="shared" si="423"/>
        <v>2015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418"/>
        <v>41809.860300925924</v>
      </c>
      <c r="L3334" s="13">
        <f t="shared" si="41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416"/>
        <v>1</v>
      </c>
      <c r="R3334">
        <f t="shared" si="417"/>
        <v>72.289156626506028</v>
      </c>
      <c r="S3334" t="str">
        <f t="shared" si="420"/>
        <v>theater</v>
      </c>
      <c r="T3334" t="str">
        <f t="shared" si="421"/>
        <v>plays</v>
      </c>
      <c r="U3334" t="str">
        <f t="shared" si="422"/>
        <v>June</v>
      </c>
      <c r="V3334" t="str">
        <f t="shared" si="423"/>
        <v>2014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418"/>
        <v>42148.676851851851</v>
      </c>
      <c r="L3335" s="13">
        <f t="shared" si="41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416"/>
        <v>1.0457142857142858</v>
      </c>
      <c r="R3335">
        <f t="shared" si="417"/>
        <v>32.972972972972975</v>
      </c>
      <c r="S3335" t="str">
        <f t="shared" si="420"/>
        <v>theater</v>
      </c>
      <c r="T3335" t="str">
        <f t="shared" si="421"/>
        <v>plays</v>
      </c>
      <c r="U3335" t="str">
        <f t="shared" si="422"/>
        <v>May</v>
      </c>
      <c r="V3335" t="str">
        <f t="shared" si="423"/>
        <v>2015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418"/>
        <v>42185.521087962959</v>
      </c>
      <c r="L3336" s="13">
        <f t="shared" si="41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416"/>
        <v>1.3862051149573753</v>
      </c>
      <c r="R3336">
        <f t="shared" si="417"/>
        <v>116.65217391304348</v>
      </c>
      <c r="S3336" t="str">
        <f t="shared" si="420"/>
        <v>theater</v>
      </c>
      <c r="T3336" t="str">
        <f t="shared" si="421"/>
        <v>plays</v>
      </c>
      <c r="U3336" t="str">
        <f t="shared" si="422"/>
        <v>June</v>
      </c>
      <c r="V3336" t="str">
        <f t="shared" si="423"/>
        <v>2015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418"/>
        <v>41827.674143518518</v>
      </c>
      <c r="L3337" s="13">
        <f t="shared" si="41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416"/>
        <v>1.0032000000000001</v>
      </c>
      <c r="R3337">
        <f t="shared" si="417"/>
        <v>79.61904761904762</v>
      </c>
      <c r="S3337" t="str">
        <f t="shared" si="420"/>
        <v>theater</v>
      </c>
      <c r="T3337" t="str">
        <f t="shared" si="421"/>
        <v>plays</v>
      </c>
      <c r="U3337" t="str">
        <f t="shared" si="422"/>
        <v>July</v>
      </c>
      <c r="V3337" t="str">
        <f t="shared" si="423"/>
        <v>2014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418"/>
        <v>42437.398680555561</v>
      </c>
      <c r="L3338" s="13">
        <f t="shared" si="41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416"/>
        <v>1</v>
      </c>
      <c r="R3338">
        <f t="shared" si="417"/>
        <v>27.777777777777779</v>
      </c>
      <c r="S3338" t="str">
        <f t="shared" si="420"/>
        <v>theater</v>
      </c>
      <c r="T3338" t="str">
        <f t="shared" si="421"/>
        <v>plays</v>
      </c>
      <c r="U3338" t="str">
        <f t="shared" si="422"/>
        <v>March</v>
      </c>
      <c r="V3338" t="str">
        <f t="shared" si="423"/>
        <v>2016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418"/>
        <v>41901.282025462962</v>
      </c>
      <c r="L3339" s="13">
        <f t="shared" si="419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416"/>
        <v>1.1020000000000001</v>
      </c>
      <c r="R3339">
        <f t="shared" si="417"/>
        <v>81.029411764705884</v>
      </c>
      <c r="S3339" t="str">
        <f t="shared" si="420"/>
        <v>theater</v>
      </c>
      <c r="T3339" t="str">
        <f t="shared" si="421"/>
        <v>plays</v>
      </c>
      <c r="U3339" t="str">
        <f t="shared" si="422"/>
        <v>September</v>
      </c>
      <c r="V3339" t="str">
        <f t="shared" si="423"/>
        <v>2014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418"/>
        <v>42769.574999999997</v>
      </c>
      <c r="L3340" s="13">
        <f t="shared" si="41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416"/>
        <v>1.0218</v>
      </c>
      <c r="R3340">
        <f t="shared" si="417"/>
        <v>136.84821428571428</v>
      </c>
      <c r="S3340" t="str">
        <f t="shared" si="420"/>
        <v>theater</v>
      </c>
      <c r="T3340" t="str">
        <f t="shared" si="421"/>
        <v>plays</v>
      </c>
      <c r="U3340" t="str">
        <f t="shared" si="422"/>
        <v>February</v>
      </c>
      <c r="V3340" t="str">
        <f t="shared" si="423"/>
        <v>2017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418"/>
        <v>42549.665717592594</v>
      </c>
      <c r="L3341" s="13">
        <f t="shared" si="41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416"/>
        <v>1.0435000000000001</v>
      </c>
      <c r="R3341">
        <f t="shared" si="417"/>
        <v>177.61702127659575</v>
      </c>
      <c r="S3341" t="str">
        <f t="shared" si="420"/>
        <v>theater</v>
      </c>
      <c r="T3341" t="str">
        <f t="shared" si="421"/>
        <v>plays</v>
      </c>
      <c r="U3341" t="str">
        <f t="shared" si="422"/>
        <v>June</v>
      </c>
      <c r="V3341" t="str">
        <f t="shared" si="423"/>
        <v>2016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418"/>
        <v>42685.974004629628</v>
      </c>
      <c r="L3342" s="13">
        <f t="shared" si="41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416"/>
        <v>1.3816666666666666</v>
      </c>
      <c r="R3342">
        <f t="shared" si="417"/>
        <v>109.07894736842105</v>
      </c>
      <c r="S3342" t="str">
        <f t="shared" si="420"/>
        <v>theater</v>
      </c>
      <c r="T3342" t="str">
        <f t="shared" si="421"/>
        <v>plays</v>
      </c>
      <c r="U3342" t="str">
        <f t="shared" si="422"/>
        <v>November</v>
      </c>
      <c r="V3342" t="str">
        <f t="shared" si="423"/>
        <v>2016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418"/>
        <v>42510.798854166671</v>
      </c>
      <c r="L3343" s="13">
        <f t="shared" si="41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416"/>
        <v>1</v>
      </c>
      <c r="R3343">
        <f t="shared" si="417"/>
        <v>119.64285714285714</v>
      </c>
      <c r="S3343" t="str">
        <f t="shared" si="420"/>
        <v>theater</v>
      </c>
      <c r="T3343" t="str">
        <f t="shared" si="421"/>
        <v>plays</v>
      </c>
      <c r="U3343" t="str">
        <f t="shared" si="422"/>
        <v>May</v>
      </c>
      <c r="V3343" t="str">
        <f t="shared" si="423"/>
        <v>2016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418"/>
        <v>42062.296412037031</v>
      </c>
      <c r="L3344" s="13">
        <f t="shared" si="41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416"/>
        <v>1.0166666666666666</v>
      </c>
      <c r="R3344">
        <f t="shared" si="417"/>
        <v>78.205128205128204</v>
      </c>
      <c r="S3344" t="str">
        <f t="shared" si="420"/>
        <v>theater</v>
      </c>
      <c r="T3344" t="str">
        <f t="shared" si="421"/>
        <v>plays</v>
      </c>
      <c r="U3344" t="str">
        <f t="shared" si="422"/>
        <v>February</v>
      </c>
      <c r="V3344" t="str">
        <f t="shared" si="423"/>
        <v>2015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418"/>
        <v>42452.916481481487</v>
      </c>
      <c r="L3345" s="13">
        <f t="shared" si="41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416"/>
        <v>1.7142857142857142</v>
      </c>
      <c r="R3345">
        <f t="shared" si="417"/>
        <v>52.173913043478258</v>
      </c>
      <c r="S3345" t="str">
        <f t="shared" si="420"/>
        <v>theater</v>
      </c>
      <c r="T3345" t="str">
        <f t="shared" si="421"/>
        <v>plays</v>
      </c>
      <c r="U3345" t="str">
        <f t="shared" si="422"/>
        <v>March</v>
      </c>
      <c r="V3345" t="str">
        <f t="shared" si="423"/>
        <v>2016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418"/>
        <v>41851.200150462959</v>
      </c>
      <c r="L3346" s="13">
        <f t="shared" si="41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416"/>
        <v>1.0144444444444445</v>
      </c>
      <c r="R3346">
        <f t="shared" si="417"/>
        <v>114.125</v>
      </c>
      <c r="S3346" t="str">
        <f t="shared" si="420"/>
        <v>theater</v>
      </c>
      <c r="T3346" t="str">
        <f t="shared" si="421"/>
        <v>plays</v>
      </c>
      <c r="U3346" t="str">
        <f t="shared" si="422"/>
        <v>July</v>
      </c>
      <c r="V3346" t="str">
        <f t="shared" si="423"/>
        <v>2014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418"/>
        <v>42053.106111111112</v>
      </c>
      <c r="L3347" s="13">
        <f t="shared" si="41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416"/>
        <v>1.3</v>
      </c>
      <c r="R3347">
        <f t="shared" si="417"/>
        <v>50</v>
      </c>
      <c r="S3347" t="str">
        <f t="shared" si="420"/>
        <v>theater</v>
      </c>
      <c r="T3347" t="str">
        <f t="shared" si="421"/>
        <v>plays</v>
      </c>
      <c r="U3347" t="str">
        <f t="shared" si="422"/>
        <v>February</v>
      </c>
      <c r="V3347" t="str">
        <f t="shared" si="423"/>
        <v>2015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418"/>
        <v>42054.024421296301</v>
      </c>
      <c r="L3348" s="13">
        <f t="shared" si="41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416"/>
        <v>1.1000000000000001</v>
      </c>
      <c r="R3348">
        <f t="shared" si="417"/>
        <v>91.666666666666671</v>
      </c>
      <c r="S3348" t="str">
        <f t="shared" si="420"/>
        <v>theater</v>
      </c>
      <c r="T3348" t="str">
        <f t="shared" si="421"/>
        <v>plays</v>
      </c>
      <c r="U3348" t="str">
        <f t="shared" si="422"/>
        <v>February</v>
      </c>
      <c r="V3348" t="str">
        <f t="shared" si="423"/>
        <v>2015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418"/>
        <v>42484.551550925928</v>
      </c>
      <c r="L3349" s="13">
        <f t="shared" si="419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416"/>
        <v>1.1944999999999999</v>
      </c>
      <c r="R3349">
        <f t="shared" si="417"/>
        <v>108.59090909090909</v>
      </c>
      <c r="S3349" t="str">
        <f t="shared" si="420"/>
        <v>theater</v>
      </c>
      <c r="T3349" t="str">
        <f t="shared" si="421"/>
        <v>plays</v>
      </c>
      <c r="U3349" t="str">
        <f t="shared" si="422"/>
        <v>April</v>
      </c>
      <c r="V3349" t="str">
        <f t="shared" si="423"/>
        <v>2016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418"/>
        <v>42466.558796296296</v>
      </c>
      <c r="L3350" s="13">
        <f t="shared" si="41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416"/>
        <v>1.002909090909091</v>
      </c>
      <c r="R3350">
        <f t="shared" si="417"/>
        <v>69.822784810126578</v>
      </c>
      <c r="S3350" t="str">
        <f t="shared" si="420"/>
        <v>theater</v>
      </c>
      <c r="T3350" t="str">
        <f t="shared" si="421"/>
        <v>plays</v>
      </c>
      <c r="U3350" t="str">
        <f t="shared" si="422"/>
        <v>April</v>
      </c>
      <c r="V3350" t="str">
        <f t="shared" si="423"/>
        <v>2016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418"/>
        <v>42513.110787037032</v>
      </c>
      <c r="L3351" s="13">
        <f t="shared" si="41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416"/>
        <v>1.534</v>
      </c>
      <c r="R3351">
        <f t="shared" si="417"/>
        <v>109.57142857142857</v>
      </c>
      <c r="S3351" t="str">
        <f t="shared" si="420"/>
        <v>theater</v>
      </c>
      <c r="T3351" t="str">
        <f t="shared" si="421"/>
        <v>plays</v>
      </c>
      <c r="U3351" t="str">
        <f t="shared" si="422"/>
        <v>May</v>
      </c>
      <c r="V3351" t="str">
        <f t="shared" si="423"/>
        <v>2016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418"/>
        <v>42302.701516203699</v>
      </c>
      <c r="L3352" s="13">
        <f t="shared" si="41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416"/>
        <v>1.0442857142857143</v>
      </c>
      <c r="R3352">
        <f t="shared" si="417"/>
        <v>71.666666666666671</v>
      </c>
      <c r="S3352" t="str">
        <f t="shared" si="420"/>
        <v>theater</v>
      </c>
      <c r="T3352" t="str">
        <f t="shared" si="421"/>
        <v>plays</v>
      </c>
      <c r="U3352" t="str">
        <f t="shared" si="422"/>
        <v>October</v>
      </c>
      <c r="V3352" t="str">
        <f t="shared" si="423"/>
        <v>2015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418"/>
        <v>41806.395428240743</v>
      </c>
      <c r="L3353" s="13">
        <f t="shared" si="41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416"/>
        <v>1.0109999999999999</v>
      </c>
      <c r="R3353">
        <f t="shared" si="417"/>
        <v>93.611111111111114</v>
      </c>
      <c r="S3353" t="str">
        <f t="shared" si="420"/>
        <v>theater</v>
      </c>
      <c r="T3353" t="str">
        <f t="shared" si="421"/>
        <v>plays</v>
      </c>
      <c r="U3353" t="str">
        <f t="shared" si="422"/>
        <v>June</v>
      </c>
      <c r="V3353" t="str">
        <f t="shared" si="423"/>
        <v>2014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418"/>
        <v>42495.992800925931</v>
      </c>
      <c r="L3354" s="13">
        <f t="shared" si="41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416"/>
        <v>1.0751999999999999</v>
      </c>
      <c r="R3354">
        <f t="shared" si="417"/>
        <v>76.8</v>
      </c>
      <c r="S3354" t="str">
        <f t="shared" si="420"/>
        <v>theater</v>
      </c>
      <c r="T3354" t="str">
        <f t="shared" si="421"/>
        <v>plays</v>
      </c>
      <c r="U3354" t="str">
        <f t="shared" si="422"/>
        <v>May</v>
      </c>
      <c r="V3354" t="str">
        <f t="shared" si="423"/>
        <v>2016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418"/>
        <v>42479.432291666672</v>
      </c>
      <c r="L3355" s="13">
        <f t="shared" si="41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416"/>
        <v>3.15</v>
      </c>
      <c r="R3355">
        <f t="shared" si="417"/>
        <v>35.795454545454547</v>
      </c>
      <c r="S3355" t="str">
        <f t="shared" si="420"/>
        <v>theater</v>
      </c>
      <c r="T3355" t="str">
        <f t="shared" si="421"/>
        <v>plays</v>
      </c>
      <c r="U3355" t="str">
        <f t="shared" si="422"/>
        <v>April</v>
      </c>
      <c r="V3355" t="str">
        <f t="shared" si="423"/>
        <v>2016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418"/>
        <v>42270.7269212963</v>
      </c>
      <c r="L3356" s="13">
        <f t="shared" si="41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416"/>
        <v>1.0193333333333334</v>
      </c>
      <c r="R3356">
        <f t="shared" si="417"/>
        <v>55.6</v>
      </c>
      <c r="S3356" t="str">
        <f t="shared" si="420"/>
        <v>theater</v>
      </c>
      <c r="T3356" t="str">
        <f t="shared" si="421"/>
        <v>plays</v>
      </c>
      <c r="U3356" t="str">
        <f t="shared" si="422"/>
        <v>September</v>
      </c>
      <c r="V3356" t="str">
        <f t="shared" si="423"/>
        <v>2015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418"/>
        <v>42489.619525462964</v>
      </c>
      <c r="L3357" s="13">
        <f t="shared" si="41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416"/>
        <v>1.2628571428571429</v>
      </c>
      <c r="R3357">
        <f t="shared" si="417"/>
        <v>147.33333333333334</v>
      </c>
      <c r="S3357" t="str">
        <f t="shared" si="420"/>
        <v>theater</v>
      </c>
      <c r="T3357" t="str">
        <f t="shared" si="421"/>
        <v>plays</v>
      </c>
      <c r="U3357" t="str">
        <f t="shared" si="422"/>
        <v>April</v>
      </c>
      <c r="V3357" t="str">
        <f t="shared" si="423"/>
        <v>2016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418"/>
        <v>42536.815648148149</v>
      </c>
      <c r="L3358" s="13">
        <f t="shared" si="41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416"/>
        <v>1.014</v>
      </c>
      <c r="R3358">
        <f t="shared" si="417"/>
        <v>56.333333333333336</v>
      </c>
      <c r="S3358" t="str">
        <f t="shared" si="420"/>
        <v>theater</v>
      </c>
      <c r="T3358" t="str">
        <f t="shared" si="421"/>
        <v>plays</v>
      </c>
      <c r="U3358" t="str">
        <f t="shared" si="422"/>
        <v>June</v>
      </c>
      <c r="V3358" t="str">
        <f t="shared" si="423"/>
        <v>2016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418"/>
        <v>41822.417939814812</v>
      </c>
      <c r="L3359" s="13">
        <f t="shared" si="41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416"/>
        <v>1.01</v>
      </c>
      <c r="R3359">
        <f t="shared" si="417"/>
        <v>96.19047619047619</v>
      </c>
      <c r="S3359" t="str">
        <f t="shared" si="420"/>
        <v>theater</v>
      </c>
      <c r="T3359" t="str">
        <f t="shared" si="421"/>
        <v>plays</v>
      </c>
      <c r="U3359" t="str">
        <f t="shared" si="422"/>
        <v>July</v>
      </c>
      <c r="V3359" t="str">
        <f t="shared" si="423"/>
        <v>2014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418"/>
        <v>41932.311099537037</v>
      </c>
      <c r="L3360" s="13">
        <f t="shared" si="41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416"/>
        <v>1.0299</v>
      </c>
      <c r="R3360">
        <f t="shared" si="417"/>
        <v>63.574074074074076</v>
      </c>
      <c r="S3360" t="str">
        <f t="shared" si="420"/>
        <v>theater</v>
      </c>
      <c r="T3360" t="str">
        <f t="shared" si="421"/>
        <v>plays</v>
      </c>
      <c r="U3360" t="str">
        <f t="shared" si="422"/>
        <v>October</v>
      </c>
      <c r="V3360" t="str">
        <f t="shared" si="423"/>
        <v>2014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418"/>
        <v>42746.057106481487</v>
      </c>
      <c r="L3361" s="13">
        <f t="shared" si="41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416"/>
        <v>1.0625</v>
      </c>
      <c r="R3361">
        <f t="shared" si="417"/>
        <v>184.78260869565219</v>
      </c>
      <c r="S3361" t="str">
        <f t="shared" si="420"/>
        <v>theater</v>
      </c>
      <c r="T3361" t="str">
        <f t="shared" si="421"/>
        <v>plays</v>
      </c>
      <c r="U3361" t="str">
        <f t="shared" si="422"/>
        <v>January</v>
      </c>
      <c r="V3361" t="str">
        <f t="shared" si="423"/>
        <v>2017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418"/>
        <v>42697.082673611112</v>
      </c>
      <c r="L3362" s="13">
        <f t="shared" si="41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416"/>
        <v>1.0137777777777779</v>
      </c>
      <c r="R3362">
        <f t="shared" si="417"/>
        <v>126.72222222222223</v>
      </c>
      <c r="S3362" t="str">
        <f t="shared" si="420"/>
        <v>theater</v>
      </c>
      <c r="T3362" t="str">
        <f t="shared" si="421"/>
        <v>plays</v>
      </c>
      <c r="U3362" t="str">
        <f t="shared" si="422"/>
        <v>November</v>
      </c>
      <c r="V3362" t="str">
        <f t="shared" si="423"/>
        <v>2016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418"/>
        <v>41866.025347222225</v>
      </c>
      <c r="L3363" s="13">
        <f t="shared" si="41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416"/>
        <v>1.1346000000000001</v>
      </c>
      <c r="R3363">
        <f t="shared" si="417"/>
        <v>83.42647058823529</v>
      </c>
      <c r="S3363" t="str">
        <f t="shared" si="420"/>
        <v>theater</v>
      </c>
      <c r="T3363" t="str">
        <f t="shared" si="421"/>
        <v>plays</v>
      </c>
      <c r="U3363" t="str">
        <f t="shared" si="422"/>
        <v>August</v>
      </c>
      <c r="V3363" t="str">
        <f t="shared" si="423"/>
        <v>2014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418"/>
        <v>42056.091631944444</v>
      </c>
      <c r="L3364" s="13">
        <f t="shared" si="41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416"/>
        <v>2.1800000000000002</v>
      </c>
      <c r="R3364">
        <f t="shared" si="417"/>
        <v>54.5</v>
      </c>
      <c r="S3364" t="str">
        <f t="shared" si="420"/>
        <v>theater</v>
      </c>
      <c r="T3364" t="str">
        <f t="shared" si="421"/>
        <v>plays</v>
      </c>
      <c r="U3364" t="str">
        <f t="shared" si="422"/>
        <v>February</v>
      </c>
      <c r="V3364" t="str">
        <f t="shared" si="423"/>
        <v>2015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418"/>
        <v>41851.771354166667</v>
      </c>
      <c r="L3365" s="13">
        <f t="shared" si="41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416"/>
        <v>1.0141935483870967</v>
      </c>
      <c r="R3365">
        <f t="shared" si="417"/>
        <v>302.30769230769232</v>
      </c>
      <c r="S3365" t="str">
        <f t="shared" si="420"/>
        <v>theater</v>
      </c>
      <c r="T3365" t="str">
        <f t="shared" si="421"/>
        <v>plays</v>
      </c>
      <c r="U3365" t="str">
        <f t="shared" si="422"/>
        <v>July</v>
      </c>
      <c r="V3365" t="str">
        <f t="shared" si="423"/>
        <v>2014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418"/>
        <v>42422.977418981478</v>
      </c>
      <c r="L3366" s="13">
        <f t="shared" si="419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416"/>
        <v>1.0593333333333332</v>
      </c>
      <c r="R3366">
        <f t="shared" si="417"/>
        <v>44.138888888888886</v>
      </c>
      <c r="S3366" t="str">
        <f t="shared" si="420"/>
        <v>theater</v>
      </c>
      <c r="T3366" t="str">
        <f t="shared" si="421"/>
        <v>plays</v>
      </c>
      <c r="U3366" t="str">
        <f t="shared" si="422"/>
        <v>February</v>
      </c>
      <c r="V3366" t="str">
        <f t="shared" si="423"/>
        <v>2016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418"/>
        <v>42321.101759259262</v>
      </c>
      <c r="L3367" s="13">
        <f t="shared" si="41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416"/>
        <v>1.04</v>
      </c>
      <c r="R3367">
        <f t="shared" si="417"/>
        <v>866.66666666666663</v>
      </c>
      <c r="S3367" t="str">
        <f t="shared" si="420"/>
        <v>theater</v>
      </c>
      <c r="T3367" t="str">
        <f t="shared" si="421"/>
        <v>plays</v>
      </c>
      <c r="U3367" t="str">
        <f t="shared" si="422"/>
        <v>November</v>
      </c>
      <c r="V3367" t="str">
        <f t="shared" si="423"/>
        <v>2015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418"/>
        <v>42107.067557870367</v>
      </c>
      <c r="L3368" s="13">
        <f t="shared" si="41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416"/>
        <v>2.21</v>
      </c>
      <c r="R3368">
        <f t="shared" si="417"/>
        <v>61.388888888888886</v>
      </c>
      <c r="S3368" t="str">
        <f t="shared" si="420"/>
        <v>theater</v>
      </c>
      <c r="T3368" t="str">
        <f t="shared" si="421"/>
        <v>plays</v>
      </c>
      <c r="U3368" t="str">
        <f t="shared" si="422"/>
        <v>April</v>
      </c>
      <c r="V3368" t="str">
        <f t="shared" si="423"/>
        <v>2015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418"/>
        <v>42192.933958333335</v>
      </c>
      <c r="L3369" s="13">
        <f t="shared" si="41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416"/>
        <v>1.1866666666666668</v>
      </c>
      <c r="R3369">
        <f t="shared" si="417"/>
        <v>29.666666666666668</v>
      </c>
      <c r="S3369" t="str">
        <f t="shared" si="420"/>
        <v>theater</v>
      </c>
      <c r="T3369" t="str">
        <f t="shared" si="421"/>
        <v>plays</v>
      </c>
      <c r="U3369" t="str">
        <f t="shared" si="422"/>
        <v>July</v>
      </c>
      <c r="V3369" t="str">
        <f t="shared" si="423"/>
        <v>2015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418"/>
        <v>41969.199756944443</v>
      </c>
      <c r="L3370" s="13">
        <f t="shared" si="41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416"/>
        <v>1.046</v>
      </c>
      <c r="R3370">
        <f t="shared" si="417"/>
        <v>45.478260869565219</v>
      </c>
      <c r="S3370" t="str">
        <f t="shared" si="420"/>
        <v>theater</v>
      </c>
      <c r="T3370" t="str">
        <f t="shared" si="421"/>
        <v>plays</v>
      </c>
      <c r="U3370" t="str">
        <f t="shared" si="422"/>
        <v>November</v>
      </c>
      <c r="V3370" t="str">
        <f t="shared" si="423"/>
        <v>2015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418"/>
        <v>42690.041435185187</v>
      </c>
      <c r="L3371" s="13">
        <f t="shared" si="41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416"/>
        <v>1.0389999999999999</v>
      </c>
      <c r="R3371">
        <f t="shared" si="417"/>
        <v>96.203703703703709</v>
      </c>
      <c r="S3371" t="str">
        <f t="shared" si="420"/>
        <v>theater</v>
      </c>
      <c r="T3371" t="str">
        <f t="shared" si="421"/>
        <v>plays</v>
      </c>
      <c r="U3371" t="str">
        <f t="shared" si="422"/>
        <v>November</v>
      </c>
      <c r="V3371" t="str">
        <f t="shared" si="423"/>
        <v>2017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418"/>
        <v>42690.334317129629</v>
      </c>
      <c r="L3372" s="13">
        <f t="shared" si="41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416"/>
        <v>1.1773333333333333</v>
      </c>
      <c r="R3372">
        <f t="shared" si="417"/>
        <v>67.92307692307692</v>
      </c>
      <c r="S3372" t="str">
        <f t="shared" si="420"/>
        <v>theater</v>
      </c>
      <c r="T3372" t="str">
        <f t="shared" si="421"/>
        <v>plays</v>
      </c>
      <c r="U3372" t="str">
        <f t="shared" si="422"/>
        <v>November</v>
      </c>
      <c r="V3372" t="str">
        <f t="shared" si="423"/>
        <v>2016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418"/>
        <v>42312.874594907407</v>
      </c>
      <c r="L3373" s="13">
        <f t="shared" si="41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416"/>
        <v>1.385</v>
      </c>
      <c r="R3373">
        <f t="shared" si="417"/>
        <v>30.777777777777779</v>
      </c>
      <c r="S3373" t="str">
        <f t="shared" si="420"/>
        <v>theater</v>
      </c>
      <c r="T3373" t="str">
        <f t="shared" si="421"/>
        <v>plays</v>
      </c>
      <c r="U3373" t="str">
        <f t="shared" si="422"/>
        <v>November</v>
      </c>
      <c r="V3373" t="str">
        <f t="shared" si="423"/>
        <v>2015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418"/>
        <v>41855.548101851848</v>
      </c>
      <c r="L3374" s="13">
        <f t="shared" si="41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416"/>
        <v>1.0349999999999999</v>
      </c>
      <c r="R3374">
        <f t="shared" si="417"/>
        <v>38.333333333333336</v>
      </c>
      <c r="S3374" t="str">
        <f t="shared" si="420"/>
        <v>theater</v>
      </c>
      <c r="T3374" t="str">
        <f t="shared" si="421"/>
        <v>plays</v>
      </c>
      <c r="U3374" t="str">
        <f t="shared" si="422"/>
        <v>August</v>
      </c>
      <c r="V3374" t="str">
        <f t="shared" si="423"/>
        <v>2014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418"/>
        <v>42179.854629629626</v>
      </c>
      <c r="L3375" s="13">
        <f t="shared" si="41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416"/>
        <v>1.0024999999999999</v>
      </c>
      <c r="R3375">
        <f t="shared" si="417"/>
        <v>66.833333333333329</v>
      </c>
      <c r="S3375" t="str">
        <f t="shared" si="420"/>
        <v>theater</v>
      </c>
      <c r="T3375" t="str">
        <f t="shared" si="421"/>
        <v>plays</v>
      </c>
      <c r="U3375" t="str">
        <f t="shared" si="422"/>
        <v>June</v>
      </c>
      <c r="V3375" t="str">
        <f t="shared" si="423"/>
        <v>2015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418"/>
        <v>42275.731666666667</v>
      </c>
      <c r="L3376" s="13">
        <f t="shared" si="41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416"/>
        <v>1.0657142857142856</v>
      </c>
      <c r="R3376">
        <f t="shared" si="417"/>
        <v>71.730769230769226</v>
      </c>
      <c r="S3376" t="str">
        <f t="shared" si="420"/>
        <v>theater</v>
      </c>
      <c r="T3376" t="str">
        <f t="shared" si="421"/>
        <v>plays</v>
      </c>
      <c r="U3376" t="str">
        <f t="shared" si="422"/>
        <v>September</v>
      </c>
      <c r="V3376" t="str">
        <f t="shared" si="423"/>
        <v>2015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418"/>
        <v>41765.610798611109</v>
      </c>
      <c r="L3377" s="13">
        <f t="shared" si="41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416"/>
        <v>1</v>
      </c>
      <c r="R3377">
        <f t="shared" si="417"/>
        <v>176.47058823529412</v>
      </c>
      <c r="S3377" t="str">
        <f t="shared" si="420"/>
        <v>theater</v>
      </c>
      <c r="T3377" t="str">
        <f t="shared" si="421"/>
        <v>plays</v>
      </c>
      <c r="U3377" t="str">
        <f t="shared" si="422"/>
        <v>May</v>
      </c>
      <c r="V3377" t="str">
        <f t="shared" si="423"/>
        <v>2014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418"/>
        <v>42059.701319444444</v>
      </c>
      <c r="L3378" s="13">
        <f t="shared" si="41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416"/>
        <v>1.0001249999999999</v>
      </c>
      <c r="R3378">
        <f t="shared" si="417"/>
        <v>421.10526315789474</v>
      </c>
      <c r="S3378" t="str">
        <f t="shared" si="420"/>
        <v>theater</v>
      </c>
      <c r="T3378" t="str">
        <f t="shared" si="421"/>
        <v>plays</v>
      </c>
      <c r="U3378" t="str">
        <f t="shared" si="422"/>
        <v>February</v>
      </c>
      <c r="V3378" t="str">
        <f t="shared" si="423"/>
        <v>2015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418"/>
        <v>42053.732627314821</v>
      </c>
      <c r="L3379" s="13">
        <f t="shared" si="41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416"/>
        <v>1.0105</v>
      </c>
      <c r="R3379">
        <f t="shared" si="417"/>
        <v>104.98701298701299</v>
      </c>
      <c r="S3379" t="str">
        <f t="shared" si="420"/>
        <v>theater</v>
      </c>
      <c r="T3379" t="str">
        <f t="shared" si="421"/>
        <v>plays</v>
      </c>
      <c r="U3379" t="str">
        <f t="shared" si="422"/>
        <v>February</v>
      </c>
      <c r="V3379" t="str">
        <f t="shared" si="423"/>
        <v>2015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418"/>
        <v>41858.355393518519</v>
      </c>
      <c r="L3380" s="13">
        <f t="shared" si="41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416"/>
        <v>1.0763636363636364</v>
      </c>
      <c r="R3380">
        <f t="shared" si="417"/>
        <v>28.19047619047619</v>
      </c>
      <c r="S3380" t="str">
        <f t="shared" si="420"/>
        <v>theater</v>
      </c>
      <c r="T3380" t="str">
        <f t="shared" si="421"/>
        <v>plays</v>
      </c>
      <c r="U3380" t="str">
        <f t="shared" si="422"/>
        <v>August</v>
      </c>
      <c r="V3380" t="str">
        <f t="shared" si="423"/>
        <v>2014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418"/>
        <v>42225.513888888891</v>
      </c>
      <c r="L3381" s="13">
        <f t="shared" si="41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416"/>
        <v>1.0365</v>
      </c>
      <c r="R3381">
        <f t="shared" si="417"/>
        <v>54.55263157894737</v>
      </c>
      <c r="S3381" t="str">
        <f t="shared" si="420"/>
        <v>theater</v>
      </c>
      <c r="T3381" t="str">
        <f t="shared" si="421"/>
        <v>plays</v>
      </c>
      <c r="U3381" t="str">
        <f t="shared" si="422"/>
        <v>August</v>
      </c>
      <c r="V3381" t="str">
        <f t="shared" si="423"/>
        <v>2015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418"/>
        <v>41937.95344907407</v>
      </c>
      <c r="L3382" s="13">
        <f t="shared" si="41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416"/>
        <v>1.0443333333333333</v>
      </c>
      <c r="R3382">
        <f t="shared" si="417"/>
        <v>111.89285714285714</v>
      </c>
      <c r="S3382" t="str">
        <f t="shared" si="420"/>
        <v>theater</v>
      </c>
      <c r="T3382" t="str">
        <f t="shared" si="421"/>
        <v>plays</v>
      </c>
      <c r="U3382" t="str">
        <f t="shared" si="422"/>
        <v>October</v>
      </c>
      <c r="V3382" t="str">
        <f t="shared" si="423"/>
        <v>2014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418"/>
        <v>42044.184988425928</v>
      </c>
      <c r="L3383" s="13">
        <f t="shared" si="41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416"/>
        <v>1.0225</v>
      </c>
      <c r="R3383">
        <f t="shared" si="417"/>
        <v>85.208333333333329</v>
      </c>
      <c r="S3383" t="str">
        <f t="shared" si="420"/>
        <v>theater</v>
      </c>
      <c r="T3383" t="str">
        <f t="shared" si="421"/>
        <v>plays</v>
      </c>
      <c r="U3383" t="str">
        <f t="shared" si="422"/>
        <v>February</v>
      </c>
      <c r="V3383" t="str">
        <f t="shared" si="423"/>
        <v>2015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418"/>
        <v>42559.431203703702</v>
      </c>
      <c r="L3384" s="13">
        <f t="shared" si="41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416"/>
        <v>1.0074285714285713</v>
      </c>
      <c r="R3384">
        <f t="shared" si="417"/>
        <v>76.652173913043484</v>
      </c>
      <c r="S3384" t="str">
        <f t="shared" si="420"/>
        <v>theater</v>
      </c>
      <c r="T3384" t="str">
        <f t="shared" si="421"/>
        <v>plays</v>
      </c>
      <c r="U3384" t="str">
        <f t="shared" si="422"/>
        <v>July</v>
      </c>
      <c r="V3384" t="str">
        <f t="shared" si="423"/>
        <v>2016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418"/>
        <v>42524.782638888893</v>
      </c>
      <c r="L3385" s="13">
        <f t="shared" si="41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416"/>
        <v>1.1171428571428572</v>
      </c>
      <c r="R3385">
        <f t="shared" si="417"/>
        <v>65.166666666666671</v>
      </c>
      <c r="S3385" t="str">
        <f t="shared" si="420"/>
        <v>theater</v>
      </c>
      <c r="T3385" t="str">
        <f t="shared" si="421"/>
        <v>plays</v>
      </c>
      <c r="U3385" t="str">
        <f t="shared" si="422"/>
        <v>June</v>
      </c>
      <c r="V3385" t="str">
        <f t="shared" si="423"/>
        <v>2016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418"/>
        <v>42292.087592592594</v>
      </c>
      <c r="L3386" s="13">
        <f t="shared" si="419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416"/>
        <v>1.0001100000000001</v>
      </c>
      <c r="R3386">
        <f t="shared" si="417"/>
        <v>93.760312499999998</v>
      </c>
      <c r="S3386" t="str">
        <f t="shared" si="420"/>
        <v>theater</v>
      </c>
      <c r="T3386" t="str">
        <f t="shared" si="421"/>
        <v>plays</v>
      </c>
      <c r="U3386" t="str">
        <f t="shared" si="422"/>
        <v>October</v>
      </c>
      <c r="V3386" t="str">
        <f t="shared" si="423"/>
        <v>2015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418"/>
        <v>41953.8675</v>
      </c>
      <c r="L3387" s="13">
        <f t="shared" si="419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416"/>
        <v>1</v>
      </c>
      <c r="R3387">
        <f t="shared" si="417"/>
        <v>133.33333333333334</v>
      </c>
      <c r="S3387" t="str">
        <f t="shared" si="420"/>
        <v>theater</v>
      </c>
      <c r="T3387" t="str">
        <f t="shared" si="421"/>
        <v>plays</v>
      </c>
      <c r="U3387" t="str">
        <f t="shared" si="422"/>
        <v>November</v>
      </c>
      <c r="V3387" t="str">
        <f t="shared" si="423"/>
        <v>2014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418"/>
        <v>41946.644745370373</v>
      </c>
      <c r="L3388" s="13">
        <f t="shared" si="41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416"/>
        <v>1.05</v>
      </c>
      <c r="R3388">
        <f t="shared" si="417"/>
        <v>51.219512195121951</v>
      </c>
      <c r="S3388" t="str">
        <f t="shared" si="420"/>
        <v>theater</v>
      </c>
      <c r="T3388" t="str">
        <f t="shared" si="421"/>
        <v>plays</v>
      </c>
      <c r="U3388" t="str">
        <f t="shared" si="422"/>
        <v>November</v>
      </c>
      <c r="V3388" t="str">
        <f t="shared" si="423"/>
        <v>2014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418"/>
        <v>41947.762592592589</v>
      </c>
      <c r="L3389" s="13">
        <f t="shared" si="41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416"/>
        <v>1.1686666666666667</v>
      </c>
      <c r="R3389">
        <f t="shared" si="417"/>
        <v>100.17142857142858</v>
      </c>
      <c r="S3389" t="str">
        <f t="shared" si="420"/>
        <v>theater</v>
      </c>
      <c r="T3389" t="str">
        <f t="shared" si="421"/>
        <v>plays</v>
      </c>
      <c r="U3389" t="str">
        <f t="shared" si="422"/>
        <v>November</v>
      </c>
      <c r="V3389" t="str">
        <f t="shared" si="423"/>
        <v>2014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418"/>
        <v>42143.461122685185</v>
      </c>
      <c r="L3390" s="13">
        <f t="shared" si="41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416"/>
        <v>1.038</v>
      </c>
      <c r="R3390">
        <f t="shared" si="417"/>
        <v>34.6</v>
      </c>
      <c r="S3390" t="str">
        <f t="shared" si="420"/>
        <v>theater</v>
      </c>
      <c r="T3390" t="str">
        <f t="shared" si="421"/>
        <v>plays</v>
      </c>
      <c r="U3390" t="str">
        <f t="shared" si="422"/>
        <v>May</v>
      </c>
      <c r="V3390" t="str">
        <f t="shared" si="423"/>
        <v>2015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418"/>
        <v>42494.563449074078</v>
      </c>
      <c r="L3391" s="13">
        <f t="shared" si="41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416"/>
        <v>1.145</v>
      </c>
      <c r="R3391">
        <f t="shared" si="417"/>
        <v>184.67741935483872</v>
      </c>
      <c r="S3391" t="str">
        <f t="shared" si="420"/>
        <v>theater</v>
      </c>
      <c r="T3391" t="str">
        <f t="shared" si="421"/>
        <v>plays</v>
      </c>
      <c r="U3391" t="str">
        <f t="shared" si="422"/>
        <v>May</v>
      </c>
      <c r="V3391" t="str">
        <f t="shared" si="423"/>
        <v>2016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418"/>
        <v>41815.774826388886</v>
      </c>
      <c r="L3392" s="13">
        <f t="shared" si="41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416"/>
        <v>1.024</v>
      </c>
      <c r="R3392">
        <f t="shared" si="417"/>
        <v>69.818181818181813</v>
      </c>
      <c r="S3392" t="str">
        <f t="shared" si="420"/>
        <v>theater</v>
      </c>
      <c r="T3392" t="str">
        <f t="shared" si="421"/>
        <v>plays</v>
      </c>
      <c r="U3392" t="str">
        <f t="shared" si="422"/>
        <v>June</v>
      </c>
      <c r="V3392" t="str">
        <f t="shared" si="423"/>
        <v>2014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418"/>
        <v>41830.545694444445</v>
      </c>
      <c r="L3393" s="13">
        <f t="shared" si="41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416"/>
        <v>2.23</v>
      </c>
      <c r="R3393">
        <f t="shared" si="417"/>
        <v>61.944444444444443</v>
      </c>
      <c r="S3393" t="str">
        <f t="shared" si="420"/>
        <v>theater</v>
      </c>
      <c r="T3393" t="str">
        <f t="shared" si="421"/>
        <v>plays</v>
      </c>
      <c r="U3393" t="str">
        <f t="shared" si="422"/>
        <v>July</v>
      </c>
      <c r="V3393" t="str">
        <f t="shared" si="423"/>
        <v>2014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418"/>
        <v>42446.845543981486</v>
      </c>
      <c r="L3394" s="13">
        <f t="shared" si="41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424">E3394/D3394</f>
        <v>1</v>
      </c>
      <c r="R3394">
        <f t="shared" ref="R3394:R3457" si="425">E3394/N3394</f>
        <v>41.666666666666664</v>
      </c>
      <c r="S3394" t="str">
        <f t="shared" si="420"/>
        <v>theater</v>
      </c>
      <c r="T3394" t="str">
        <f t="shared" si="421"/>
        <v>plays</v>
      </c>
      <c r="U3394" t="str">
        <f t="shared" si="422"/>
        <v>March</v>
      </c>
      <c r="V3394" t="str">
        <f t="shared" si="423"/>
        <v>2016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426">(((J3395/60)/60)/24)+DATE(1970,1,1)</f>
        <v>41923.921643518523</v>
      </c>
      <c r="L3395" s="13">
        <f t="shared" ref="L3395:L3458" si="427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424"/>
        <v>1.0580000000000001</v>
      </c>
      <c r="R3395">
        <f t="shared" si="425"/>
        <v>36.06818181818182</v>
      </c>
      <c r="S3395" t="str">
        <f t="shared" ref="S3395:S3458" si="428">LEFT(P3395,FIND("/",P3395)-1)</f>
        <v>theater</v>
      </c>
      <c r="T3395" t="str">
        <f t="shared" ref="T3395:T3458" si="429">RIGHT(P3395,LEN(P3395)-FIND("/",P3395))</f>
        <v>plays</v>
      </c>
      <c r="U3395" t="str">
        <f t="shared" ref="U3395:U3458" si="430">TEXT(K3395,"mmmm")</f>
        <v>October</v>
      </c>
      <c r="V3395" t="str">
        <f t="shared" ref="V3395:V3458" si="431">TEXT(L3395,"YYYY")</f>
        <v>2014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426"/>
        <v>41817.59542824074</v>
      </c>
      <c r="L3396" s="13">
        <f t="shared" si="427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424"/>
        <v>1.4236363636363636</v>
      </c>
      <c r="R3396">
        <f t="shared" si="425"/>
        <v>29</v>
      </c>
      <c r="S3396" t="str">
        <f t="shared" si="428"/>
        <v>theater</v>
      </c>
      <c r="T3396" t="str">
        <f t="shared" si="429"/>
        <v>plays</v>
      </c>
      <c r="U3396" t="str">
        <f t="shared" si="430"/>
        <v>June</v>
      </c>
      <c r="V3396" t="str">
        <f t="shared" si="431"/>
        <v>2014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426"/>
        <v>42140.712314814817</v>
      </c>
      <c r="L3397" s="13">
        <f t="shared" si="427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424"/>
        <v>1.84</v>
      </c>
      <c r="R3397">
        <f t="shared" si="425"/>
        <v>24.210526315789473</v>
      </c>
      <c r="S3397" t="str">
        <f t="shared" si="428"/>
        <v>theater</v>
      </c>
      <c r="T3397" t="str">
        <f t="shared" si="429"/>
        <v>plays</v>
      </c>
      <c r="U3397" t="str">
        <f t="shared" si="430"/>
        <v>May</v>
      </c>
      <c r="V3397" t="str">
        <f t="shared" si="431"/>
        <v>2015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426"/>
        <v>41764.44663194444</v>
      </c>
      <c r="L3398" s="13">
        <f t="shared" si="427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424"/>
        <v>1.0433333333333332</v>
      </c>
      <c r="R3398">
        <f t="shared" si="425"/>
        <v>55.892857142857146</v>
      </c>
      <c r="S3398" t="str">
        <f t="shared" si="428"/>
        <v>theater</v>
      </c>
      <c r="T3398" t="str">
        <f t="shared" si="429"/>
        <v>plays</v>
      </c>
      <c r="U3398" t="str">
        <f t="shared" si="430"/>
        <v>May</v>
      </c>
      <c r="V3398" t="str">
        <f t="shared" si="431"/>
        <v>2014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426"/>
        <v>42378.478344907402</v>
      </c>
      <c r="L3399" s="13">
        <f t="shared" si="427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424"/>
        <v>1.1200000000000001</v>
      </c>
      <c r="R3399">
        <f t="shared" si="425"/>
        <v>11.666666666666666</v>
      </c>
      <c r="S3399" t="str">
        <f t="shared" si="428"/>
        <v>theater</v>
      </c>
      <c r="T3399" t="str">
        <f t="shared" si="429"/>
        <v>plays</v>
      </c>
      <c r="U3399" t="str">
        <f t="shared" si="430"/>
        <v>January</v>
      </c>
      <c r="V3399" t="str">
        <f t="shared" si="431"/>
        <v>2016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426"/>
        <v>41941.75203703704</v>
      </c>
      <c r="L3400" s="13">
        <f t="shared" si="427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424"/>
        <v>1.1107499999999999</v>
      </c>
      <c r="R3400">
        <f t="shared" si="425"/>
        <v>68.353846153846149</v>
      </c>
      <c r="S3400" t="str">
        <f t="shared" si="428"/>
        <v>theater</v>
      </c>
      <c r="T3400" t="str">
        <f t="shared" si="429"/>
        <v>plays</v>
      </c>
      <c r="U3400" t="str">
        <f t="shared" si="430"/>
        <v>October</v>
      </c>
      <c r="V3400" t="str">
        <f t="shared" si="431"/>
        <v>2014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426"/>
        <v>42026.920428240745</v>
      </c>
      <c r="L3401" s="13">
        <f t="shared" si="427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424"/>
        <v>1.0375000000000001</v>
      </c>
      <c r="R3401">
        <f t="shared" si="425"/>
        <v>27.065217391304348</v>
      </c>
      <c r="S3401" t="str">
        <f t="shared" si="428"/>
        <v>theater</v>
      </c>
      <c r="T3401" t="str">
        <f t="shared" si="429"/>
        <v>plays</v>
      </c>
      <c r="U3401" t="str">
        <f t="shared" si="430"/>
        <v>January</v>
      </c>
      <c r="V3401" t="str">
        <f t="shared" si="431"/>
        <v>2015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426"/>
        <v>41834.953865740739</v>
      </c>
      <c r="L3402" s="13">
        <f t="shared" si="427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424"/>
        <v>1.0041</v>
      </c>
      <c r="R3402">
        <f t="shared" si="425"/>
        <v>118.12941176470588</v>
      </c>
      <c r="S3402" t="str">
        <f t="shared" si="428"/>
        <v>theater</v>
      </c>
      <c r="T3402" t="str">
        <f t="shared" si="429"/>
        <v>plays</v>
      </c>
      <c r="U3402" t="str">
        <f t="shared" si="430"/>
        <v>July</v>
      </c>
      <c r="V3402" t="str">
        <f t="shared" si="431"/>
        <v>2014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426"/>
        <v>42193.723912037036</v>
      </c>
      <c r="L3403" s="13">
        <f t="shared" si="427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424"/>
        <v>1.0186206896551724</v>
      </c>
      <c r="R3403">
        <f t="shared" si="425"/>
        <v>44.757575757575758</v>
      </c>
      <c r="S3403" t="str">
        <f t="shared" si="428"/>
        <v>theater</v>
      </c>
      <c r="T3403" t="str">
        <f t="shared" si="429"/>
        <v>plays</v>
      </c>
      <c r="U3403" t="str">
        <f t="shared" si="430"/>
        <v>July</v>
      </c>
      <c r="V3403" t="str">
        <f t="shared" si="431"/>
        <v>2015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426"/>
        <v>42290.61855324074</v>
      </c>
      <c r="L3404" s="13">
        <f t="shared" si="427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424"/>
        <v>1.0976666666666666</v>
      </c>
      <c r="R3404">
        <f t="shared" si="425"/>
        <v>99.787878787878782</v>
      </c>
      <c r="S3404" t="str">
        <f t="shared" si="428"/>
        <v>theater</v>
      </c>
      <c r="T3404" t="str">
        <f t="shared" si="429"/>
        <v>plays</v>
      </c>
      <c r="U3404" t="str">
        <f t="shared" si="430"/>
        <v>October</v>
      </c>
      <c r="V3404" t="str">
        <f t="shared" si="431"/>
        <v>2015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426"/>
        <v>42150.462083333332</v>
      </c>
      <c r="L3405" s="13">
        <f t="shared" si="427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424"/>
        <v>1</v>
      </c>
      <c r="R3405">
        <f t="shared" si="425"/>
        <v>117.64705882352941</v>
      </c>
      <c r="S3405" t="str">
        <f t="shared" si="428"/>
        <v>theater</v>
      </c>
      <c r="T3405" t="str">
        <f t="shared" si="429"/>
        <v>plays</v>
      </c>
      <c r="U3405" t="str">
        <f t="shared" si="430"/>
        <v>May</v>
      </c>
      <c r="V3405" t="str">
        <f t="shared" si="431"/>
        <v>2015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426"/>
        <v>42152.503495370373</v>
      </c>
      <c r="L3406" s="13">
        <f t="shared" si="427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424"/>
        <v>1.22</v>
      </c>
      <c r="R3406">
        <f t="shared" si="425"/>
        <v>203.33333333333334</v>
      </c>
      <c r="S3406" t="str">
        <f t="shared" si="428"/>
        <v>theater</v>
      </c>
      <c r="T3406" t="str">
        <f t="shared" si="429"/>
        <v>plays</v>
      </c>
      <c r="U3406" t="str">
        <f t="shared" si="430"/>
        <v>May</v>
      </c>
      <c r="V3406" t="str">
        <f t="shared" si="431"/>
        <v>2015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426"/>
        <v>42410.017199074078</v>
      </c>
      <c r="L3407" s="13">
        <f t="shared" si="427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424"/>
        <v>1.3757142857142857</v>
      </c>
      <c r="R3407">
        <f t="shared" si="425"/>
        <v>28.323529411764707</v>
      </c>
      <c r="S3407" t="str">
        <f t="shared" si="428"/>
        <v>theater</v>
      </c>
      <c r="T3407" t="str">
        <f t="shared" si="429"/>
        <v>plays</v>
      </c>
      <c r="U3407" t="str">
        <f t="shared" si="430"/>
        <v>February</v>
      </c>
      <c r="V3407" t="str">
        <f t="shared" si="431"/>
        <v>2016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426"/>
        <v>41791.492777777778</v>
      </c>
      <c r="L3408" s="13">
        <f t="shared" si="427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424"/>
        <v>1.0031000000000001</v>
      </c>
      <c r="R3408">
        <f t="shared" si="425"/>
        <v>110.23076923076923</v>
      </c>
      <c r="S3408" t="str">
        <f t="shared" si="428"/>
        <v>theater</v>
      </c>
      <c r="T3408" t="str">
        <f t="shared" si="429"/>
        <v>plays</v>
      </c>
      <c r="U3408" t="str">
        <f t="shared" si="430"/>
        <v>June</v>
      </c>
      <c r="V3408" t="str">
        <f t="shared" si="431"/>
        <v>2014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426"/>
        <v>41796.422326388885</v>
      </c>
      <c r="L3409" s="13">
        <f t="shared" si="427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424"/>
        <v>1.071</v>
      </c>
      <c r="R3409">
        <f t="shared" si="425"/>
        <v>31.970149253731343</v>
      </c>
      <c r="S3409" t="str">
        <f t="shared" si="428"/>
        <v>theater</v>
      </c>
      <c r="T3409" t="str">
        <f t="shared" si="429"/>
        <v>plays</v>
      </c>
      <c r="U3409" t="str">
        <f t="shared" si="430"/>
        <v>June</v>
      </c>
      <c r="V3409" t="str">
        <f t="shared" si="431"/>
        <v>2014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426"/>
        <v>41808.991944444446</v>
      </c>
      <c r="L3410" s="13">
        <f t="shared" si="427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424"/>
        <v>2.11</v>
      </c>
      <c r="R3410">
        <f t="shared" si="425"/>
        <v>58.611111111111114</v>
      </c>
      <c r="S3410" t="str">
        <f t="shared" si="428"/>
        <v>theater</v>
      </c>
      <c r="T3410" t="str">
        <f t="shared" si="429"/>
        <v>plays</v>
      </c>
      <c r="U3410" t="str">
        <f t="shared" si="430"/>
        <v>June</v>
      </c>
      <c r="V3410" t="str">
        <f t="shared" si="431"/>
        <v>2014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426"/>
        <v>42544.814328703709</v>
      </c>
      <c r="L3411" s="13">
        <f t="shared" si="427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424"/>
        <v>1.236</v>
      </c>
      <c r="R3411">
        <f t="shared" si="425"/>
        <v>29.428571428571427</v>
      </c>
      <c r="S3411" t="str">
        <f t="shared" si="428"/>
        <v>theater</v>
      </c>
      <c r="T3411" t="str">
        <f t="shared" si="429"/>
        <v>plays</v>
      </c>
      <c r="U3411" t="str">
        <f t="shared" si="430"/>
        <v>June</v>
      </c>
      <c r="V3411" t="str">
        <f t="shared" si="431"/>
        <v>2016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426"/>
        <v>42500.041550925926</v>
      </c>
      <c r="L3412" s="13">
        <f t="shared" si="427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424"/>
        <v>1.085</v>
      </c>
      <c r="R3412">
        <f t="shared" si="425"/>
        <v>81.375</v>
      </c>
      <c r="S3412" t="str">
        <f t="shared" si="428"/>
        <v>theater</v>
      </c>
      <c r="T3412" t="str">
        <f t="shared" si="429"/>
        <v>plays</v>
      </c>
      <c r="U3412" t="str">
        <f t="shared" si="430"/>
        <v>May</v>
      </c>
      <c r="V3412" t="str">
        <f t="shared" si="431"/>
        <v>2016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426"/>
        <v>42265.022824074069</v>
      </c>
      <c r="L3413" s="13">
        <f t="shared" si="427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424"/>
        <v>1.0356666666666667</v>
      </c>
      <c r="R3413">
        <f t="shared" si="425"/>
        <v>199.16666666666666</v>
      </c>
      <c r="S3413" t="str">
        <f t="shared" si="428"/>
        <v>theater</v>
      </c>
      <c r="T3413" t="str">
        <f t="shared" si="429"/>
        <v>plays</v>
      </c>
      <c r="U3413" t="str">
        <f t="shared" si="430"/>
        <v>September</v>
      </c>
      <c r="V3413" t="str">
        <f t="shared" si="431"/>
        <v>2015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426"/>
        <v>41879.959050925929</v>
      </c>
      <c r="L3414" s="13">
        <f t="shared" si="427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424"/>
        <v>1</v>
      </c>
      <c r="R3414">
        <f t="shared" si="425"/>
        <v>115.38461538461539</v>
      </c>
      <c r="S3414" t="str">
        <f t="shared" si="428"/>
        <v>theater</v>
      </c>
      <c r="T3414" t="str">
        <f t="shared" si="429"/>
        <v>plays</v>
      </c>
      <c r="U3414" t="str">
        <f t="shared" si="430"/>
        <v>August</v>
      </c>
      <c r="V3414" t="str">
        <f t="shared" si="431"/>
        <v>2014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426"/>
        <v>42053.733078703706</v>
      </c>
      <c r="L3415" s="13">
        <f t="shared" si="427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424"/>
        <v>1.3</v>
      </c>
      <c r="R3415">
        <f t="shared" si="425"/>
        <v>46.428571428571431</v>
      </c>
      <c r="S3415" t="str">
        <f t="shared" si="428"/>
        <v>theater</v>
      </c>
      <c r="T3415" t="str">
        <f t="shared" si="429"/>
        <v>plays</v>
      </c>
      <c r="U3415" t="str">
        <f t="shared" si="430"/>
        <v>February</v>
      </c>
      <c r="V3415" t="str">
        <f t="shared" si="431"/>
        <v>2015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426"/>
        <v>42675.832465277781</v>
      </c>
      <c r="L3416" s="13">
        <f t="shared" si="427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424"/>
        <v>1.0349999999999999</v>
      </c>
      <c r="R3416">
        <f t="shared" si="425"/>
        <v>70.568181818181813</v>
      </c>
      <c r="S3416" t="str">
        <f t="shared" si="428"/>
        <v>theater</v>
      </c>
      <c r="T3416" t="str">
        <f t="shared" si="429"/>
        <v>plays</v>
      </c>
      <c r="U3416" t="str">
        <f t="shared" si="430"/>
        <v>November</v>
      </c>
      <c r="V3416" t="str">
        <f t="shared" si="431"/>
        <v>2016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426"/>
        <v>42467.144166666665</v>
      </c>
      <c r="L3417" s="13">
        <f t="shared" si="427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424"/>
        <v>1</v>
      </c>
      <c r="R3417">
        <f t="shared" si="425"/>
        <v>22.222222222222221</v>
      </c>
      <c r="S3417" t="str">
        <f t="shared" si="428"/>
        <v>theater</v>
      </c>
      <c r="T3417" t="str">
        <f t="shared" si="429"/>
        <v>plays</v>
      </c>
      <c r="U3417" t="str">
        <f t="shared" si="430"/>
        <v>April</v>
      </c>
      <c r="V3417" t="str">
        <f t="shared" si="431"/>
        <v>2016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426"/>
        <v>42089.412557870368</v>
      </c>
      <c r="L3418" s="13">
        <f t="shared" si="427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424"/>
        <v>1.196</v>
      </c>
      <c r="R3418">
        <f t="shared" si="425"/>
        <v>159.46666666666667</v>
      </c>
      <c r="S3418" t="str">
        <f t="shared" si="428"/>
        <v>theater</v>
      </c>
      <c r="T3418" t="str">
        <f t="shared" si="429"/>
        <v>plays</v>
      </c>
      <c r="U3418" t="str">
        <f t="shared" si="430"/>
        <v>March</v>
      </c>
      <c r="V3418" t="str">
        <f t="shared" si="431"/>
        <v>2015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426"/>
        <v>41894.91375</v>
      </c>
      <c r="L3419" s="13">
        <f t="shared" si="427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424"/>
        <v>1.0000058823529412</v>
      </c>
      <c r="R3419">
        <f t="shared" si="425"/>
        <v>37.777999999999999</v>
      </c>
      <c r="S3419" t="str">
        <f t="shared" si="428"/>
        <v>theater</v>
      </c>
      <c r="T3419" t="str">
        <f t="shared" si="429"/>
        <v>plays</v>
      </c>
      <c r="U3419" t="str">
        <f t="shared" si="430"/>
        <v>September</v>
      </c>
      <c r="V3419" t="str">
        <f t="shared" si="431"/>
        <v>2014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426"/>
        <v>41752.83457175926</v>
      </c>
      <c r="L3420" s="13">
        <f t="shared" si="427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424"/>
        <v>1.00875</v>
      </c>
      <c r="R3420">
        <f t="shared" si="425"/>
        <v>72.053571428571431</v>
      </c>
      <c r="S3420" t="str">
        <f t="shared" si="428"/>
        <v>theater</v>
      </c>
      <c r="T3420" t="str">
        <f t="shared" si="429"/>
        <v>plays</v>
      </c>
      <c r="U3420" t="str">
        <f t="shared" si="430"/>
        <v>April</v>
      </c>
      <c r="V3420" t="str">
        <f t="shared" si="431"/>
        <v>2014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426"/>
        <v>42448.821585648147</v>
      </c>
      <c r="L3421" s="13">
        <f t="shared" si="427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424"/>
        <v>1.0654545454545454</v>
      </c>
      <c r="R3421">
        <f t="shared" si="425"/>
        <v>63.695652173913047</v>
      </c>
      <c r="S3421" t="str">
        <f t="shared" si="428"/>
        <v>theater</v>
      </c>
      <c r="T3421" t="str">
        <f t="shared" si="429"/>
        <v>plays</v>
      </c>
      <c r="U3421" t="str">
        <f t="shared" si="430"/>
        <v>March</v>
      </c>
      <c r="V3421" t="str">
        <f t="shared" si="431"/>
        <v>2016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426"/>
        <v>42405.090300925927</v>
      </c>
      <c r="L3422" s="13">
        <f t="shared" si="427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424"/>
        <v>1.38</v>
      </c>
      <c r="R3422">
        <f t="shared" si="425"/>
        <v>28.411764705882351</v>
      </c>
      <c r="S3422" t="str">
        <f t="shared" si="428"/>
        <v>theater</v>
      </c>
      <c r="T3422" t="str">
        <f t="shared" si="429"/>
        <v>plays</v>
      </c>
      <c r="U3422" t="str">
        <f t="shared" si="430"/>
        <v>February</v>
      </c>
      <c r="V3422" t="str">
        <f t="shared" si="431"/>
        <v>2016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426"/>
        <v>42037.791238425925</v>
      </c>
      <c r="L3423" s="13">
        <f t="shared" si="427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424"/>
        <v>1.0115000000000001</v>
      </c>
      <c r="R3423">
        <f t="shared" si="425"/>
        <v>103.21428571428571</v>
      </c>
      <c r="S3423" t="str">
        <f t="shared" si="428"/>
        <v>theater</v>
      </c>
      <c r="T3423" t="str">
        <f t="shared" si="429"/>
        <v>plays</v>
      </c>
      <c r="U3423" t="str">
        <f t="shared" si="430"/>
        <v>February</v>
      </c>
      <c r="V3423" t="str">
        <f t="shared" si="431"/>
        <v>2015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426"/>
        <v>42323.562222222223</v>
      </c>
      <c r="L3424" s="13">
        <f t="shared" si="427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424"/>
        <v>1.091</v>
      </c>
      <c r="R3424">
        <f t="shared" si="425"/>
        <v>71.152173913043484</v>
      </c>
      <c r="S3424" t="str">
        <f t="shared" si="428"/>
        <v>theater</v>
      </c>
      <c r="T3424" t="str">
        <f t="shared" si="429"/>
        <v>plays</v>
      </c>
      <c r="U3424" t="str">
        <f t="shared" si="430"/>
        <v>November</v>
      </c>
      <c r="V3424" t="str">
        <f t="shared" si="431"/>
        <v>2015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426"/>
        <v>42088.911354166667</v>
      </c>
      <c r="L3425" s="13">
        <f t="shared" si="427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424"/>
        <v>1.4</v>
      </c>
      <c r="R3425">
        <f t="shared" si="425"/>
        <v>35</v>
      </c>
      <c r="S3425" t="str">
        <f t="shared" si="428"/>
        <v>theater</v>
      </c>
      <c r="T3425" t="str">
        <f t="shared" si="429"/>
        <v>plays</v>
      </c>
      <c r="U3425" t="str">
        <f t="shared" si="430"/>
        <v>March</v>
      </c>
      <c r="V3425" t="str">
        <f t="shared" si="431"/>
        <v>2015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426"/>
        <v>42018.676898148144</v>
      </c>
      <c r="L3426" s="13">
        <f t="shared" si="427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424"/>
        <v>1.0358333333333334</v>
      </c>
      <c r="R3426">
        <f t="shared" si="425"/>
        <v>81.776315789473685</v>
      </c>
      <c r="S3426" t="str">
        <f t="shared" si="428"/>
        <v>theater</v>
      </c>
      <c r="T3426" t="str">
        <f t="shared" si="429"/>
        <v>plays</v>
      </c>
      <c r="U3426" t="str">
        <f t="shared" si="430"/>
        <v>January</v>
      </c>
      <c r="V3426" t="str">
        <f t="shared" si="431"/>
        <v>2015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426"/>
        <v>41884.617314814815</v>
      </c>
      <c r="L3427" s="13">
        <f t="shared" si="427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424"/>
        <v>1.0297033333333332</v>
      </c>
      <c r="R3427">
        <f t="shared" si="425"/>
        <v>297.02980769230766</v>
      </c>
      <c r="S3427" t="str">
        <f t="shared" si="428"/>
        <v>theater</v>
      </c>
      <c r="T3427" t="str">
        <f t="shared" si="429"/>
        <v>plays</v>
      </c>
      <c r="U3427" t="str">
        <f t="shared" si="430"/>
        <v>September</v>
      </c>
      <c r="V3427" t="str">
        <f t="shared" si="431"/>
        <v>2014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426"/>
        <v>41884.056747685187</v>
      </c>
      <c r="L3428" s="13">
        <f t="shared" si="427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424"/>
        <v>1.0813333333333333</v>
      </c>
      <c r="R3428">
        <f t="shared" si="425"/>
        <v>46.609195402298852</v>
      </c>
      <c r="S3428" t="str">
        <f t="shared" si="428"/>
        <v>theater</v>
      </c>
      <c r="T3428" t="str">
        <f t="shared" si="429"/>
        <v>plays</v>
      </c>
      <c r="U3428" t="str">
        <f t="shared" si="430"/>
        <v>September</v>
      </c>
      <c r="V3428" t="str">
        <f t="shared" si="431"/>
        <v>2014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426"/>
        <v>41792.645277777774</v>
      </c>
      <c r="L3429" s="13">
        <f t="shared" si="427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424"/>
        <v>1</v>
      </c>
      <c r="R3429">
        <f t="shared" si="425"/>
        <v>51.724137931034484</v>
      </c>
      <c r="S3429" t="str">
        <f t="shared" si="428"/>
        <v>theater</v>
      </c>
      <c r="T3429" t="str">
        <f t="shared" si="429"/>
        <v>plays</v>
      </c>
      <c r="U3429" t="str">
        <f t="shared" si="430"/>
        <v>June</v>
      </c>
      <c r="V3429" t="str">
        <f t="shared" si="431"/>
        <v>2014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426"/>
        <v>42038.720451388886</v>
      </c>
      <c r="L3430" s="13">
        <f t="shared" si="427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424"/>
        <v>1.0275000000000001</v>
      </c>
      <c r="R3430">
        <f t="shared" si="425"/>
        <v>40.294117647058826</v>
      </c>
      <c r="S3430" t="str">
        <f t="shared" si="428"/>
        <v>theater</v>
      </c>
      <c r="T3430" t="str">
        <f t="shared" si="429"/>
        <v>plays</v>
      </c>
      <c r="U3430" t="str">
        <f t="shared" si="430"/>
        <v>February</v>
      </c>
      <c r="V3430" t="str">
        <f t="shared" si="431"/>
        <v>2015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426"/>
        <v>42662.021539351852</v>
      </c>
      <c r="L3431" s="13">
        <f t="shared" si="427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424"/>
        <v>1.3</v>
      </c>
      <c r="R3431">
        <f t="shared" si="425"/>
        <v>16.25</v>
      </c>
      <c r="S3431" t="str">
        <f t="shared" si="428"/>
        <v>theater</v>
      </c>
      <c r="T3431" t="str">
        <f t="shared" si="429"/>
        <v>plays</v>
      </c>
      <c r="U3431" t="str">
        <f t="shared" si="430"/>
        <v>October</v>
      </c>
      <c r="V3431" t="str">
        <f t="shared" si="431"/>
        <v>2016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426"/>
        <v>41820.945613425924</v>
      </c>
      <c r="L3432" s="13">
        <f t="shared" si="427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424"/>
        <v>1.0854949999999999</v>
      </c>
      <c r="R3432">
        <f t="shared" si="425"/>
        <v>30.152638888888887</v>
      </c>
      <c r="S3432" t="str">
        <f t="shared" si="428"/>
        <v>theater</v>
      </c>
      <c r="T3432" t="str">
        <f t="shared" si="429"/>
        <v>plays</v>
      </c>
      <c r="U3432" t="str">
        <f t="shared" si="430"/>
        <v>June</v>
      </c>
      <c r="V3432" t="str">
        <f t="shared" si="431"/>
        <v>2014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426"/>
        <v>41839.730937500004</v>
      </c>
      <c r="L3433" s="13">
        <f t="shared" si="427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424"/>
        <v>1</v>
      </c>
      <c r="R3433">
        <f t="shared" si="425"/>
        <v>95.238095238095241</v>
      </c>
      <c r="S3433" t="str">
        <f t="shared" si="428"/>
        <v>theater</v>
      </c>
      <c r="T3433" t="str">
        <f t="shared" si="429"/>
        <v>plays</v>
      </c>
      <c r="U3433" t="str">
        <f t="shared" si="430"/>
        <v>July</v>
      </c>
      <c r="V3433" t="str">
        <f t="shared" si="431"/>
        <v>2014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426"/>
        <v>42380.581180555557</v>
      </c>
      <c r="L3434" s="13">
        <f t="shared" si="427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424"/>
        <v>1.0965</v>
      </c>
      <c r="R3434">
        <f t="shared" si="425"/>
        <v>52.214285714285715</v>
      </c>
      <c r="S3434" t="str">
        <f t="shared" si="428"/>
        <v>theater</v>
      </c>
      <c r="T3434" t="str">
        <f t="shared" si="429"/>
        <v>plays</v>
      </c>
      <c r="U3434" t="str">
        <f t="shared" si="430"/>
        <v>January</v>
      </c>
      <c r="V3434" t="str">
        <f t="shared" si="431"/>
        <v>2016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426"/>
        <v>41776.063136574077</v>
      </c>
      <c r="L3435" s="13">
        <f t="shared" si="427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424"/>
        <v>1.0026315789473683</v>
      </c>
      <c r="R3435">
        <f t="shared" si="425"/>
        <v>134.1549295774648</v>
      </c>
      <c r="S3435" t="str">
        <f t="shared" si="428"/>
        <v>theater</v>
      </c>
      <c r="T3435" t="str">
        <f t="shared" si="429"/>
        <v>plays</v>
      </c>
      <c r="U3435" t="str">
        <f t="shared" si="430"/>
        <v>May</v>
      </c>
      <c r="V3435" t="str">
        <f t="shared" si="431"/>
        <v>2014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426"/>
        <v>41800.380428240744</v>
      </c>
      <c r="L3436" s="13">
        <f t="shared" si="427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424"/>
        <v>1.0555000000000001</v>
      </c>
      <c r="R3436">
        <f t="shared" si="425"/>
        <v>62.827380952380949</v>
      </c>
      <c r="S3436" t="str">
        <f t="shared" si="428"/>
        <v>theater</v>
      </c>
      <c r="T3436" t="str">
        <f t="shared" si="429"/>
        <v>plays</v>
      </c>
      <c r="U3436" t="str">
        <f t="shared" si="430"/>
        <v>June</v>
      </c>
      <c r="V3436" t="str">
        <f t="shared" si="431"/>
        <v>2014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426"/>
        <v>42572.61681712963</v>
      </c>
      <c r="L3437" s="13">
        <f t="shared" si="427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424"/>
        <v>1.1200000000000001</v>
      </c>
      <c r="R3437">
        <f t="shared" si="425"/>
        <v>58.94736842105263</v>
      </c>
      <c r="S3437" t="str">
        <f t="shared" si="428"/>
        <v>theater</v>
      </c>
      <c r="T3437" t="str">
        <f t="shared" si="429"/>
        <v>plays</v>
      </c>
      <c r="U3437" t="str">
        <f t="shared" si="430"/>
        <v>July</v>
      </c>
      <c r="V3437" t="str">
        <f t="shared" si="431"/>
        <v>2016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426"/>
        <v>41851.541585648149</v>
      </c>
      <c r="L3438" s="13">
        <f t="shared" si="427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424"/>
        <v>1.0589999999999999</v>
      </c>
      <c r="R3438">
        <f t="shared" si="425"/>
        <v>143.1081081081081</v>
      </c>
      <c r="S3438" t="str">
        <f t="shared" si="428"/>
        <v>theater</v>
      </c>
      <c r="T3438" t="str">
        <f t="shared" si="429"/>
        <v>plays</v>
      </c>
      <c r="U3438" t="str">
        <f t="shared" si="430"/>
        <v>July</v>
      </c>
      <c r="V3438" t="str">
        <f t="shared" si="431"/>
        <v>2014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426"/>
        <v>42205.710879629631</v>
      </c>
      <c r="L3439" s="13">
        <f t="shared" si="427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424"/>
        <v>1.01</v>
      </c>
      <c r="R3439">
        <f t="shared" si="425"/>
        <v>84.166666666666671</v>
      </c>
      <c r="S3439" t="str">
        <f t="shared" si="428"/>
        <v>theater</v>
      </c>
      <c r="T3439" t="str">
        <f t="shared" si="429"/>
        <v>plays</v>
      </c>
      <c r="U3439" t="str">
        <f t="shared" si="430"/>
        <v>July</v>
      </c>
      <c r="V3439" t="str">
        <f t="shared" si="431"/>
        <v>2015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426"/>
        <v>42100.927858796291</v>
      </c>
      <c r="L3440" s="13">
        <f t="shared" si="427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424"/>
        <v>1.042</v>
      </c>
      <c r="R3440">
        <f t="shared" si="425"/>
        <v>186.07142857142858</v>
      </c>
      <c r="S3440" t="str">
        <f t="shared" si="428"/>
        <v>theater</v>
      </c>
      <c r="T3440" t="str">
        <f t="shared" si="429"/>
        <v>plays</v>
      </c>
      <c r="U3440" t="str">
        <f t="shared" si="430"/>
        <v>April</v>
      </c>
      <c r="V3440" t="str">
        <f t="shared" si="431"/>
        <v>2015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426"/>
        <v>42374.911226851851</v>
      </c>
      <c r="L3441" s="13">
        <f t="shared" si="427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424"/>
        <v>1.3467833333333334</v>
      </c>
      <c r="R3441">
        <f t="shared" si="425"/>
        <v>89.785555555555561</v>
      </c>
      <c r="S3441" t="str">
        <f t="shared" si="428"/>
        <v>theater</v>
      </c>
      <c r="T3441" t="str">
        <f t="shared" si="429"/>
        <v>plays</v>
      </c>
      <c r="U3441" t="str">
        <f t="shared" si="430"/>
        <v>January</v>
      </c>
      <c r="V3441" t="str">
        <f t="shared" si="431"/>
        <v>2016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426"/>
        <v>41809.12300925926</v>
      </c>
      <c r="L3442" s="13">
        <f t="shared" si="427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424"/>
        <v>1.052184</v>
      </c>
      <c r="R3442">
        <f t="shared" si="425"/>
        <v>64.157560975609755</v>
      </c>
      <c r="S3442" t="str">
        <f t="shared" si="428"/>
        <v>theater</v>
      </c>
      <c r="T3442" t="str">
        <f t="shared" si="429"/>
        <v>plays</v>
      </c>
      <c r="U3442" t="str">
        <f t="shared" si="430"/>
        <v>June</v>
      </c>
      <c r="V3442" t="str">
        <f t="shared" si="431"/>
        <v>2014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426"/>
        <v>42294.429641203707</v>
      </c>
      <c r="L3443" s="13">
        <f t="shared" si="427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424"/>
        <v>1.026</v>
      </c>
      <c r="R3443">
        <f t="shared" si="425"/>
        <v>59.651162790697676</v>
      </c>
      <c r="S3443" t="str">
        <f t="shared" si="428"/>
        <v>theater</v>
      </c>
      <c r="T3443" t="str">
        <f t="shared" si="429"/>
        <v>plays</v>
      </c>
      <c r="U3443" t="str">
        <f t="shared" si="430"/>
        <v>October</v>
      </c>
      <c r="V3443" t="str">
        <f t="shared" si="431"/>
        <v>2015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426"/>
        <v>42124.841111111105</v>
      </c>
      <c r="L3444" s="13">
        <f t="shared" si="427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424"/>
        <v>1</v>
      </c>
      <c r="R3444">
        <f t="shared" si="425"/>
        <v>31.25</v>
      </c>
      <c r="S3444" t="str">
        <f t="shared" si="428"/>
        <v>theater</v>
      </c>
      <c r="T3444" t="str">
        <f t="shared" si="429"/>
        <v>plays</v>
      </c>
      <c r="U3444" t="str">
        <f t="shared" si="430"/>
        <v>April</v>
      </c>
      <c r="V3444" t="str">
        <f t="shared" si="431"/>
        <v>2015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426"/>
        <v>41861.524837962963</v>
      </c>
      <c r="L3445" s="13">
        <f t="shared" si="427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424"/>
        <v>1.855</v>
      </c>
      <c r="R3445">
        <f t="shared" si="425"/>
        <v>41.222222222222221</v>
      </c>
      <c r="S3445" t="str">
        <f t="shared" si="428"/>
        <v>theater</v>
      </c>
      <c r="T3445" t="str">
        <f t="shared" si="429"/>
        <v>plays</v>
      </c>
      <c r="U3445" t="str">
        <f t="shared" si="430"/>
        <v>August</v>
      </c>
      <c r="V3445" t="str">
        <f t="shared" si="431"/>
        <v>2014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426"/>
        <v>42521.291504629626</v>
      </c>
      <c r="L3446" s="13">
        <f t="shared" si="427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424"/>
        <v>2.89</v>
      </c>
      <c r="R3446">
        <f t="shared" si="425"/>
        <v>43.35</v>
      </c>
      <c r="S3446" t="str">
        <f t="shared" si="428"/>
        <v>theater</v>
      </c>
      <c r="T3446" t="str">
        <f t="shared" si="429"/>
        <v>plays</v>
      </c>
      <c r="U3446" t="str">
        <f t="shared" si="430"/>
        <v>May</v>
      </c>
      <c r="V3446" t="str">
        <f t="shared" si="431"/>
        <v>2016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426"/>
        <v>42272.530509259261</v>
      </c>
      <c r="L3447" s="13">
        <f t="shared" si="427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424"/>
        <v>1</v>
      </c>
      <c r="R3447">
        <f t="shared" si="425"/>
        <v>64.516129032258064</v>
      </c>
      <c r="S3447" t="str">
        <f t="shared" si="428"/>
        <v>theater</v>
      </c>
      <c r="T3447" t="str">
        <f t="shared" si="429"/>
        <v>plays</v>
      </c>
      <c r="U3447" t="str">
        <f t="shared" si="430"/>
        <v>September</v>
      </c>
      <c r="V3447" t="str">
        <f t="shared" si="431"/>
        <v>2015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426"/>
        <v>42016.832465277781</v>
      </c>
      <c r="L3448" s="13">
        <f t="shared" si="427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424"/>
        <v>1.0820000000000001</v>
      </c>
      <c r="R3448">
        <f t="shared" si="425"/>
        <v>43.28</v>
      </c>
      <c r="S3448" t="str">
        <f t="shared" si="428"/>
        <v>theater</v>
      </c>
      <c r="T3448" t="str">
        <f t="shared" si="429"/>
        <v>plays</v>
      </c>
      <c r="U3448" t="str">
        <f t="shared" si="430"/>
        <v>January</v>
      </c>
      <c r="V3448" t="str">
        <f t="shared" si="431"/>
        <v>2015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426"/>
        <v>42402.889027777783</v>
      </c>
      <c r="L3449" s="13">
        <f t="shared" si="427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424"/>
        <v>1.0780000000000001</v>
      </c>
      <c r="R3449">
        <f t="shared" si="425"/>
        <v>77</v>
      </c>
      <c r="S3449" t="str">
        <f t="shared" si="428"/>
        <v>theater</v>
      </c>
      <c r="T3449" t="str">
        <f t="shared" si="429"/>
        <v>plays</v>
      </c>
      <c r="U3449" t="str">
        <f t="shared" si="430"/>
        <v>February</v>
      </c>
      <c r="V3449" t="str">
        <f t="shared" si="431"/>
        <v>2016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426"/>
        <v>41960.119085648148</v>
      </c>
      <c r="L3450" s="13">
        <f t="shared" si="427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424"/>
        <v>1.0976190476190477</v>
      </c>
      <c r="R3450">
        <f t="shared" si="425"/>
        <v>51.222222222222221</v>
      </c>
      <c r="S3450" t="str">
        <f t="shared" si="428"/>
        <v>theater</v>
      </c>
      <c r="T3450" t="str">
        <f t="shared" si="429"/>
        <v>plays</v>
      </c>
      <c r="U3450" t="str">
        <f t="shared" si="430"/>
        <v>November</v>
      </c>
      <c r="V3450" t="str">
        <f t="shared" si="431"/>
        <v>2014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426"/>
        <v>42532.052523148144</v>
      </c>
      <c r="L3451" s="13">
        <f t="shared" si="427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424"/>
        <v>1.70625</v>
      </c>
      <c r="R3451">
        <f t="shared" si="425"/>
        <v>68.25</v>
      </c>
      <c r="S3451" t="str">
        <f t="shared" si="428"/>
        <v>theater</v>
      </c>
      <c r="T3451" t="str">
        <f t="shared" si="429"/>
        <v>plays</v>
      </c>
      <c r="U3451" t="str">
        <f t="shared" si="430"/>
        <v>June</v>
      </c>
      <c r="V3451" t="str">
        <f t="shared" si="431"/>
        <v>2016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426"/>
        <v>42036.704525462963</v>
      </c>
      <c r="L3452" s="13">
        <f t="shared" si="427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424"/>
        <v>1.52</v>
      </c>
      <c r="R3452">
        <f t="shared" si="425"/>
        <v>19.487179487179485</v>
      </c>
      <c r="S3452" t="str">
        <f t="shared" si="428"/>
        <v>theater</v>
      </c>
      <c r="T3452" t="str">
        <f t="shared" si="429"/>
        <v>plays</v>
      </c>
      <c r="U3452" t="str">
        <f t="shared" si="430"/>
        <v>February</v>
      </c>
      <c r="V3452" t="str">
        <f t="shared" si="431"/>
        <v>2015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426"/>
        <v>42088.723692129628</v>
      </c>
      <c r="L3453" s="13">
        <f t="shared" si="427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424"/>
        <v>1.0123076923076924</v>
      </c>
      <c r="R3453">
        <f t="shared" si="425"/>
        <v>41.125</v>
      </c>
      <c r="S3453" t="str">
        <f t="shared" si="428"/>
        <v>theater</v>
      </c>
      <c r="T3453" t="str">
        <f t="shared" si="429"/>
        <v>plays</v>
      </c>
      <c r="U3453" t="str">
        <f t="shared" si="430"/>
        <v>March</v>
      </c>
      <c r="V3453" t="str">
        <f t="shared" si="431"/>
        <v>2015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426"/>
        <v>41820.639189814814</v>
      </c>
      <c r="L3454" s="13">
        <f t="shared" si="427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424"/>
        <v>1.532</v>
      </c>
      <c r="R3454">
        <f t="shared" si="425"/>
        <v>41.405405405405403</v>
      </c>
      <c r="S3454" t="str">
        <f t="shared" si="428"/>
        <v>theater</v>
      </c>
      <c r="T3454" t="str">
        <f t="shared" si="429"/>
        <v>plays</v>
      </c>
      <c r="U3454" t="str">
        <f t="shared" si="430"/>
        <v>June</v>
      </c>
      <c r="V3454" t="str">
        <f t="shared" si="431"/>
        <v>2014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426"/>
        <v>42535.97865740741</v>
      </c>
      <c r="L3455" s="13">
        <f t="shared" si="427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424"/>
        <v>1.2833333333333334</v>
      </c>
      <c r="R3455">
        <f t="shared" si="425"/>
        <v>27.5</v>
      </c>
      <c r="S3455" t="str">
        <f t="shared" si="428"/>
        <v>theater</v>
      </c>
      <c r="T3455" t="str">
        <f t="shared" si="429"/>
        <v>plays</v>
      </c>
      <c r="U3455" t="str">
        <f t="shared" si="430"/>
        <v>June</v>
      </c>
      <c r="V3455" t="str">
        <f t="shared" si="431"/>
        <v>2016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426"/>
        <v>41821.698599537034</v>
      </c>
      <c r="L3456" s="13">
        <f t="shared" si="427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424"/>
        <v>1.0071428571428571</v>
      </c>
      <c r="R3456">
        <f t="shared" si="425"/>
        <v>33.571428571428569</v>
      </c>
      <c r="S3456" t="str">
        <f t="shared" si="428"/>
        <v>theater</v>
      </c>
      <c r="T3456" t="str">
        <f t="shared" si="429"/>
        <v>plays</v>
      </c>
      <c r="U3456" t="str">
        <f t="shared" si="430"/>
        <v>July</v>
      </c>
      <c r="V3456" t="str">
        <f t="shared" si="431"/>
        <v>2014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426"/>
        <v>42626.7503125</v>
      </c>
      <c r="L3457" s="13">
        <f t="shared" si="427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424"/>
        <v>1.0065</v>
      </c>
      <c r="R3457">
        <f t="shared" si="425"/>
        <v>145.86956521739131</v>
      </c>
      <c r="S3457" t="str">
        <f t="shared" si="428"/>
        <v>theater</v>
      </c>
      <c r="T3457" t="str">
        <f t="shared" si="429"/>
        <v>plays</v>
      </c>
      <c r="U3457" t="str">
        <f t="shared" si="430"/>
        <v>September</v>
      </c>
      <c r="V3457" t="str">
        <f t="shared" si="431"/>
        <v>2016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426"/>
        <v>41821.205636574072</v>
      </c>
      <c r="L3458" s="13">
        <f t="shared" si="427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432">E3458/D3458</f>
        <v>1.913</v>
      </c>
      <c r="R3458">
        <f t="shared" ref="R3458:R3521" si="433">E3458/N3458</f>
        <v>358.6875</v>
      </c>
      <c r="S3458" t="str">
        <f t="shared" si="428"/>
        <v>theater</v>
      </c>
      <c r="T3458" t="str">
        <f t="shared" si="429"/>
        <v>plays</v>
      </c>
      <c r="U3458" t="str">
        <f t="shared" si="430"/>
        <v>July</v>
      </c>
      <c r="V3458" t="str">
        <f t="shared" si="431"/>
        <v>2014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434">(((J3459/60)/60)/24)+DATE(1970,1,1)</f>
        <v>42016.706678240742</v>
      </c>
      <c r="L3459" s="13">
        <f t="shared" ref="L3459:L3522" si="435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432"/>
        <v>1.4019999999999999</v>
      </c>
      <c r="R3459">
        <f t="shared" si="433"/>
        <v>50.981818181818184</v>
      </c>
      <c r="S3459" t="str">
        <f t="shared" ref="S3459:S3522" si="436">LEFT(P3459,FIND("/",P3459)-1)</f>
        <v>theater</v>
      </c>
      <c r="T3459" t="str">
        <f t="shared" ref="T3459:T3522" si="437">RIGHT(P3459,LEN(P3459)-FIND("/",P3459))</f>
        <v>plays</v>
      </c>
      <c r="U3459" t="str">
        <f t="shared" ref="U3459:U3522" si="438">TEXT(K3459,"mmmm")</f>
        <v>January</v>
      </c>
      <c r="V3459" t="str">
        <f t="shared" ref="V3459:V3522" si="439">TEXT(L3459,"YYYY")</f>
        <v>2015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434"/>
        <v>42011.202581018515</v>
      </c>
      <c r="L3460" s="13">
        <f t="shared" si="43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432"/>
        <v>1.2433537832310839</v>
      </c>
      <c r="R3460">
        <f t="shared" si="433"/>
        <v>45.037037037037038</v>
      </c>
      <c r="S3460" t="str">
        <f t="shared" si="436"/>
        <v>theater</v>
      </c>
      <c r="T3460" t="str">
        <f t="shared" si="437"/>
        <v>plays</v>
      </c>
      <c r="U3460" t="str">
        <f t="shared" si="438"/>
        <v>January</v>
      </c>
      <c r="V3460" t="str">
        <f t="shared" si="439"/>
        <v>2015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434"/>
        <v>42480.479861111111</v>
      </c>
      <c r="L3461" s="13">
        <f t="shared" si="43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432"/>
        <v>1.262</v>
      </c>
      <c r="R3461">
        <f t="shared" si="433"/>
        <v>17.527777777777779</v>
      </c>
      <c r="S3461" t="str">
        <f t="shared" si="436"/>
        <v>theater</v>
      </c>
      <c r="T3461" t="str">
        <f t="shared" si="437"/>
        <v>plays</v>
      </c>
      <c r="U3461" t="str">
        <f t="shared" si="438"/>
        <v>April</v>
      </c>
      <c r="V3461" t="str">
        <f t="shared" si="439"/>
        <v>2016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434"/>
        <v>41852.527222222219</v>
      </c>
      <c r="L3462" s="13">
        <f t="shared" si="43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432"/>
        <v>1.9</v>
      </c>
      <c r="R3462">
        <f t="shared" si="433"/>
        <v>50</v>
      </c>
      <c r="S3462" t="str">
        <f t="shared" si="436"/>
        <v>theater</v>
      </c>
      <c r="T3462" t="str">
        <f t="shared" si="437"/>
        <v>plays</v>
      </c>
      <c r="U3462" t="str">
        <f t="shared" si="438"/>
        <v>August</v>
      </c>
      <c r="V3462" t="str">
        <f t="shared" si="439"/>
        <v>2014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434"/>
        <v>42643.632858796293</v>
      </c>
      <c r="L3463" s="13">
        <f t="shared" si="435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432"/>
        <v>1.39</v>
      </c>
      <c r="R3463">
        <f t="shared" si="433"/>
        <v>57.916666666666664</v>
      </c>
      <c r="S3463" t="str">
        <f t="shared" si="436"/>
        <v>theater</v>
      </c>
      <c r="T3463" t="str">
        <f t="shared" si="437"/>
        <v>plays</v>
      </c>
      <c r="U3463" t="str">
        <f t="shared" si="438"/>
        <v>September</v>
      </c>
      <c r="V3463" t="str">
        <f t="shared" si="439"/>
        <v>2016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434"/>
        <v>42179.898472222223</v>
      </c>
      <c r="L3464" s="13">
        <f t="shared" si="435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432"/>
        <v>2.02</v>
      </c>
      <c r="R3464">
        <f t="shared" si="433"/>
        <v>29.705882352941178</v>
      </c>
      <c r="S3464" t="str">
        <f t="shared" si="436"/>
        <v>theater</v>
      </c>
      <c r="T3464" t="str">
        <f t="shared" si="437"/>
        <v>plays</v>
      </c>
      <c r="U3464" t="str">
        <f t="shared" si="438"/>
        <v>June</v>
      </c>
      <c r="V3464" t="str">
        <f t="shared" si="439"/>
        <v>2015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434"/>
        <v>42612.918807870374</v>
      </c>
      <c r="L3465" s="13">
        <f t="shared" si="43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432"/>
        <v>1.0338000000000001</v>
      </c>
      <c r="R3465">
        <f t="shared" si="433"/>
        <v>90.684210526315795</v>
      </c>
      <c r="S3465" t="str">
        <f t="shared" si="436"/>
        <v>theater</v>
      </c>
      <c r="T3465" t="str">
        <f t="shared" si="437"/>
        <v>plays</v>
      </c>
      <c r="U3465" t="str">
        <f t="shared" si="438"/>
        <v>August</v>
      </c>
      <c r="V3465" t="str">
        <f t="shared" si="439"/>
        <v>2016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434"/>
        <v>42575.130057870367</v>
      </c>
      <c r="L3466" s="13">
        <f t="shared" si="43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432"/>
        <v>1.023236</v>
      </c>
      <c r="R3466">
        <f t="shared" si="433"/>
        <v>55.012688172043013</v>
      </c>
      <c r="S3466" t="str">
        <f t="shared" si="436"/>
        <v>theater</v>
      </c>
      <c r="T3466" t="str">
        <f t="shared" si="437"/>
        <v>plays</v>
      </c>
      <c r="U3466" t="str">
        <f t="shared" si="438"/>
        <v>July</v>
      </c>
      <c r="V3466" t="str">
        <f t="shared" si="439"/>
        <v>2016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434"/>
        <v>42200.625833333332</v>
      </c>
      <c r="L3467" s="13">
        <f t="shared" si="43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432"/>
        <v>1.03</v>
      </c>
      <c r="R3467">
        <f t="shared" si="433"/>
        <v>57.222222222222221</v>
      </c>
      <c r="S3467" t="str">
        <f t="shared" si="436"/>
        <v>theater</v>
      </c>
      <c r="T3467" t="str">
        <f t="shared" si="437"/>
        <v>plays</v>
      </c>
      <c r="U3467" t="str">
        <f t="shared" si="438"/>
        <v>July</v>
      </c>
      <c r="V3467" t="str">
        <f t="shared" si="439"/>
        <v>2015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434"/>
        <v>42420.019097222219</v>
      </c>
      <c r="L3468" s="13">
        <f t="shared" si="43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432"/>
        <v>1.2714285714285714</v>
      </c>
      <c r="R3468">
        <f t="shared" si="433"/>
        <v>72.950819672131146</v>
      </c>
      <c r="S3468" t="str">
        <f t="shared" si="436"/>
        <v>theater</v>
      </c>
      <c r="T3468" t="str">
        <f t="shared" si="437"/>
        <v>plays</v>
      </c>
      <c r="U3468" t="str">
        <f t="shared" si="438"/>
        <v>February</v>
      </c>
      <c r="V3468" t="str">
        <f t="shared" si="439"/>
        <v>2016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434"/>
        <v>42053.671666666662</v>
      </c>
      <c r="L3469" s="13">
        <f t="shared" si="43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432"/>
        <v>1.01</v>
      </c>
      <c r="R3469">
        <f t="shared" si="433"/>
        <v>64.468085106382972</v>
      </c>
      <c r="S3469" t="str">
        <f t="shared" si="436"/>
        <v>theater</v>
      </c>
      <c r="T3469" t="str">
        <f t="shared" si="437"/>
        <v>plays</v>
      </c>
      <c r="U3469" t="str">
        <f t="shared" si="438"/>
        <v>February</v>
      </c>
      <c r="V3469" t="str">
        <f t="shared" si="439"/>
        <v>2015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434"/>
        <v>42605.765381944439</v>
      </c>
      <c r="L3470" s="13">
        <f t="shared" si="435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432"/>
        <v>1.2178</v>
      </c>
      <c r="R3470">
        <f t="shared" si="433"/>
        <v>716.35294117647061</v>
      </c>
      <c r="S3470" t="str">
        <f t="shared" si="436"/>
        <v>theater</v>
      </c>
      <c r="T3470" t="str">
        <f t="shared" si="437"/>
        <v>plays</v>
      </c>
      <c r="U3470" t="str">
        <f t="shared" si="438"/>
        <v>August</v>
      </c>
      <c r="V3470" t="str">
        <f t="shared" si="439"/>
        <v>2016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434"/>
        <v>42458.641724537039</v>
      </c>
      <c r="L3471" s="13">
        <f t="shared" si="43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432"/>
        <v>1.1339285714285714</v>
      </c>
      <c r="R3471">
        <f t="shared" si="433"/>
        <v>50.396825396825399</v>
      </c>
      <c r="S3471" t="str">
        <f t="shared" si="436"/>
        <v>theater</v>
      </c>
      <c r="T3471" t="str">
        <f t="shared" si="437"/>
        <v>plays</v>
      </c>
      <c r="U3471" t="str">
        <f t="shared" si="438"/>
        <v>March</v>
      </c>
      <c r="V3471" t="str">
        <f t="shared" si="439"/>
        <v>2016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434"/>
        <v>42529.022013888884</v>
      </c>
      <c r="L3472" s="13">
        <f t="shared" si="43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432"/>
        <v>1.5</v>
      </c>
      <c r="R3472">
        <f t="shared" si="433"/>
        <v>41.666666666666664</v>
      </c>
      <c r="S3472" t="str">
        <f t="shared" si="436"/>
        <v>theater</v>
      </c>
      <c r="T3472" t="str">
        <f t="shared" si="437"/>
        <v>plays</v>
      </c>
      <c r="U3472" t="str">
        <f t="shared" si="438"/>
        <v>June</v>
      </c>
      <c r="V3472" t="str">
        <f t="shared" si="439"/>
        <v>2016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434"/>
        <v>41841.820486111108</v>
      </c>
      <c r="L3473" s="13">
        <f t="shared" si="43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432"/>
        <v>2.1459999999999999</v>
      </c>
      <c r="R3473">
        <f t="shared" si="433"/>
        <v>35.766666666666666</v>
      </c>
      <c r="S3473" t="str">
        <f t="shared" si="436"/>
        <v>theater</v>
      </c>
      <c r="T3473" t="str">
        <f t="shared" si="437"/>
        <v>plays</v>
      </c>
      <c r="U3473" t="str">
        <f t="shared" si="438"/>
        <v>July</v>
      </c>
      <c r="V3473" t="str">
        <f t="shared" si="439"/>
        <v>2014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434"/>
        <v>41928.170497685183</v>
      </c>
      <c r="L3474" s="13">
        <f t="shared" si="43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432"/>
        <v>1.0205</v>
      </c>
      <c r="R3474">
        <f t="shared" si="433"/>
        <v>88.739130434782609</v>
      </c>
      <c r="S3474" t="str">
        <f t="shared" si="436"/>
        <v>theater</v>
      </c>
      <c r="T3474" t="str">
        <f t="shared" si="437"/>
        <v>plays</v>
      </c>
      <c r="U3474" t="str">
        <f t="shared" si="438"/>
        <v>October</v>
      </c>
      <c r="V3474" t="str">
        <f t="shared" si="439"/>
        <v>2014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434"/>
        <v>42062.834444444445</v>
      </c>
      <c r="L3475" s="13">
        <f t="shared" si="43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432"/>
        <v>1</v>
      </c>
      <c r="R3475">
        <f t="shared" si="433"/>
        <v>148.4848484848485</v>
      </c>
      <c r="S3475" t="str">
        <f t="shared" si="436"/>
        <v>theater</v>
      </c>
      <c r="T3475" t="str">
        <f t="shared" si="437"/>
        <v>plays</v>
      </c>
      <c r="U3475" t="str">
        <f t="shared" si="438"/>
        <v>February</v>
      </c>
      <c r="V3475" t="str">
        <f t="shared" si="439"/>
        <v>2015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434"/>
        <v>42541.501516203702</v>
      </c>
      <c r="L3476" s="13">
        <f t="shared" si="43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432"/>
        <v>1.01</v>
      </c>
      <c r="R3476">
        <f t="shared" si="433"/>
        <v>51.794871794871796</v>
      </c>
      <c r="S3476" t="str">
        <f t="shared" si="436"/>
        <v>theater</v>
      </c>
      <c r="T3476" t="str">
        <f t="shared" si="437"/>
        <v>plays</v>
      </c>
      <c r="U3476" t="str">
        <f t="shared" si="438"/>
        <v>June</v>
      </c>
      <c r="V3476" t="str">
        <f t="shared" si="439"/>
        <v>2016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434"/>
        <v>41918.880833333329</v>
      </c>
      <c r="L3477" s="13">
        <f t="shared" si="435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432"/>
        <v>1.1333333333333333</v>
      </c>
      <c r="R3477">
        <f t="shared" si="433"/>
        <v>20</v>
      </c>
      <c r="S3477" t="str">
        <f t="shared" si="436"/>
        <v>theater</v>
      </c>
      <c r="T3477" t="str">
        <f t="shared" si="437"/>
        <v>plays</v>
      </c>
      <c r="U3477" t="str">
        <f t="shared" si="438"/>
        <v>October</v>
      </c>
      <c r="V3477" t="str">
        <f t="shared" si="439"/>
        <v>2014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434"/>
        <v>41921.279976851853</v>
      </c>
      <c r="L3478" s="13">
        <f t="shared" si="435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432"/>
        <v>1.04</v>
      </c>
      <c r="R3478">
        <f t="shared" si="433"/>
        <v>52</v>
      </c>
      <c r="S3478" t="str">
        <f t="shared" si="436"/>
        <v>theater</v>
      </c>
      <c r="T3478" t="str">
        <f t="shared" si="437"/>
        <v>plays</v>
      </c>
      <c r="U3478" t="str">
        <f t="shared" si="438"/>
        <v>October</v>
      </c>
      <c r="V3478" t="str">
        <f t="shared" si="439"/>
        <v>2014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434"/>
        <v>42128.736608796295</v>
      </c>
      <c r="L3479" s="13">
        <f t="shared" si="435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432"/>
        <v>1.1533333333333333</v>
      </c>
      <c r="R3479">
        <f t="shared" si="433"/>
        <v>53.230769230769234</v>
      </c>
      <c r="S3479" t="str">
        <f t="shared" si="436"/>
        <v>theater</v>
      </c>
      <c r="T3479" t="str">
        <f t="shared" si="437"/>
        <v>plays</v>
      </c>
      <c r="U3479" t="str">
        <f t="shared" si="438"/>
        <v>May</v>
      </c>
      <c r="V3479" t="str">
        <f t="shared" si="439"/>
        <v>2015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434"/>
        <v>42053.916921296302</v>
      </c>
      <c r="L3480" s="13">
        <f t="shared" si="435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432"/>
        <v>1.1285000000000001</v>
      </c>
      <c r="R3480">
        <f t="shared" si="433"/>
        <v>39.596491228070178</v>
      </c>
      <c r="S3480" t="str">
        <f t="shared" si="436"/>
        <v>theater</v>
      </c>
      <c r="T3480" t="str">
        <f t="shared" si="437"/>
        <v>plays</v>
      </c>
      <c r="U3480" t="str">
        <f t="shared" si="438"/>
        <v>February</v>
      </c>
      <c r="V3480" t="str">
        <f t="shared" si="439"/>
        <v>2015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434"/>
        <v>41781.855092592588</v>
      </c>
      <c r="L3481" s="13">
        <f t="shared" si="43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432"/>
        <v>1.2786666666666666</v>
      </c>
      <c r="R3481">
        <f t="shared" si="433"/>
        <v>34.25</v>
      </c>
      <c r="S3481" t="str">
        <f t="shared" si="436"/>
        <v>theater</v>
      </c>
      <c r="T3481" t="str">
        <f t="shared" si="437"/>
        <v>plays</v>
      </c>
      <c r="U3481" t="str">
        <f t="shared" si="438"/>
        <v>May</v>
      </c>
      <c r="V3481" t="str">
        <f t="shared" si="439"/>
        <v>2014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434"/>
        <v>42171.317442129628</v>
      </c>
      <c r="L3482" s="13">
        <f t="shared" si="435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432"/>
        <v>1.4266666666666667</v>
      </c>
      <c r="R3482">
        <f t="shared" si="433"/>
        <v>164.61538461538461</v>
      </c>
      <c r="S3482" t="str">
        <f t="shared" si="436"/>
        <v>theater</v>
      </c>
      <c r="T3482" t="str">
        <f t="shared" si="437"/>
        <v>plays</v>
      </c>
      <c r="U3482" t="str">
        <f t="shared" si="438"/>
        <v>June</v>
      </c>
      <c r="V3482" t="str">
        <f t="shared" si="439"/>
        <v>2015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434"/>
        <v>41989.24754629629</v>
      </c>
      <c r="L3483" s="13">
        <f t="shared" si="43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432"/>
        <v>1.1879999999999999</v>
      </c>
      <c r="R3483">
        <f t="shared" si="433"/>
        <v>125.05263157894737</v>
      </c>
      <c r="S3483" t="str">
        <f t="shared" si="436"/>
        <v>theater</v>
      </c>
      <c r="T3483" t="str">
        <f t="shared" si="437"/>
        <v>plays</v>
      </c>
      <c r="U3483" t="str">
        <f t="shared" si="438"/>
        <v>December</v>
      </c>
      <c r="V3483" t="str">
        <f t="shared" si="439"/>
        <v>2015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434"/>
        <v>41796.771597222221</v>
      </c>
      <c r="L3484" s="13">
        <f t="shared" si="43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432"/>
        <v>1.3833333333333333</v>
      </c>
      <c r="R3484">
        <f t="shared" si="433"/>
        <v>51.875</v>
      </c>
      <c r="S3484" t="str">
        <f t="shared" si="436"/>
        <v>theater</v>
      </c>
      <c r="T3484" t="str">
        <f t="shared" si="437"/>
        <v>plays</v>
      </c>
      <c r="U3484" t="str">
        <f t="shared" si="438"/>
        <v>June</v>
      </c>
      <c r="V3484" t="str">
        <f t="shared" si="439"/>
        <v>2014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434"/>
        <v>41793.668761574074</v>
      </c>
      <c r="L3485" s="13">
        <f t="shared" si="43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432"/>
        <v>1.599402985074627</v>
      </c>
      <c r="R3485">
        <f t="shared" si="433"/>
        <v>40.285714285714285</v>
      </c>
      <c r="S3485" t="str">
        <f t="shared" si="436"/>
        <v>theater</v>
      </c>
      <c r="T3485" t="str">
        <f t="shared" si="437"/>
        <v>plays</v>
      </c>
      <c r="U3485" t="str">
        <f t="shared" si="438"/>
        <v>June</v>
      </c>
      <c r="V3485" t="str">
        <f t="shared" si="439"/>
        <v>2014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434"/>
        <v>42506.760405092587</v>
      </c>
      <c r="L3486" s="13">
        <f t="shared" si="43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432"/>
        <v>1.1424000000000001</v>
      </c>
      <c r="R3486">
        <f t="shared" si="433"/>
        <v>64.909090909090907</v>
      </c>
      <c r="S3486" t="str">
        <f t="shared" si="436"/>
        <v>theater</v>
      </c>
      <c r="T3486" t="str">
        <f t="shared" si="437"/>
        <v>plays</v>
      </c>
      <c r="U3486" t="str">
        <f t="shared" si="438"/>
        <v>May</v>
      </c>
      <c r="V3486" t="str">
        <f t="shared" si="439"/>
        <v>2016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434"/>
        <v>42372.693055555559</v>
      </c>
      <c r="L3487" s="13">
        <f t="shared" si="43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432"/>
        <v>1.0060606060606061</v>
      </c>
      <c r="R3487">
        <f t="shared" si="433"/>
        <v>55.333333333333336</v>
      </c>
      <c r="S3487" t="str">
        <f t="shared" si="436"/>
        <v>theater</v>
      </c>
      <c r="T3487" t="str">
        <f t="shared" si="437"/>
        <v>plays</v>
      </c>
      <c r="U3487" t="str">
        <f t="shared" si="438"/>
        <v>January</v>
      </c>
      <c r="V3487" t="str">
        <f t="shared" si="439"/>
        <v>2016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434"/>
        <v>42126.87501157407</v>
      </c>
      <c r="L3488" s="13">
        <f t="shared" si="43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432"/>
        <v>1.552</v>
      </c>
      <c r="R3488">
        <f t="shared" si="433"/>
        <v>83.142857142857139</v>
      </c>
      <c r="S3488" t="str">
        <f t="shared" si="436"/>
        <v>theater</v>
      </c>
      <c r="T3488" t="str">
        <f t="shared" si="437"/>
        <v>plays</v>
      </c>
      <c r="U3488" t="str">
        <f t="shared" si="438"/>
        <v>May</v>
      </c>
      <c r="V3488" t="str">
        <f t="shared" si="439"/>
        <v>2015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434"/>
        <v>42149.940416666665</v>
      </c>
      <c r="L3489" s="13">
        <f t="shared" si="43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432"/>
        <v>1.2775000000000001</v>
      </c>
      <c r="R3489">
        <f t="shared" si="433"/>
        <v>38.712121212121211</v>
      </c>
      <c r="S3489" t="str">
        <f t="shared" si="436"/>
        <v>theater</v>
      </c>
      <c r="T3489" t="str">
        <f t="shared" si="437"/>
        <v>plays</v>
      </c>
      <c r="U3489" t="str">
        <f t="shared" si="438"/>
        <v>May</v>
      </c>
      <c r="V3489" t="str">
        <f t="shared" si="439"/>
        <v>2015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434"/>
        <v>42087.768055555556</v>
      </c>
      <c r="L3490" s="13">
        <f t="shared" si="43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432"/>
        <v>1.212</v>
      </c>
      <c r="R3490">
        <f t="shared" si="433"/>
        <v>125.37931034482759</v>
      </c>
      <c r="S3490" t="str">
        <f t="shared" si="436"/>
        <v>theater</v>
      </c>
      <c r="T3490" t="str">
        <f t="shared" si="437"/>
        <v>plays</v>
      </c>
      <c r="U3490" t="str">
        <f t="shared" si="438"/>
        <v>March</v>
      </c>
      <c r="V3490" t="str">
        <f t="shared" si="439"/>
        <v>2015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434"/>
        <v>41753.635775462964</v>
      </c>
      <c r="L3491" s="13">
        <f t="shared" si="435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432"/>
        <v>1.127</v>
      </c>
      <c r="R3491">
        <f t="shared" si="433"/>
        <v>78.263888888888886</v>
      </c>
      <c r="S3491" t="str">
        <f t="shared" si="436"/>
        <v>theater</v>
      </c>
      <c r="T3491" t="str">
        <f t="shared" si="437"/>
        <v>plays</v>
      </c>
      <c r="U3491" t="str">
        <f t="shared" si="438"/>
        <v>April</v>
      </c>
      <c r="V3491" t="str">
        <f t="shared" si="439"/>
        <v>2014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434"/>
        <v>42443.802361111113</v>
      </c>
      <c r="L3492" s="13">
        <f t="shared" si="43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432"/>
        <v>1.2749999999999999</v>
      </c>
      <c r="R3492">
        <f t="shared" si="433"/>
        <v>47.222222222222221</v>
      </c>
      <c r="S3492" t="str">
        <f t="shared" si="436"/>
        <v>theater</v>
      </c>
      <c r="T3492" t="str">
        <f t="shared" si="437"/>
        <v>plays</v>
      </c>
      <c r="U3492" t="str">
        <f t="shared" si="438"/>
        <v>March</v>
      </c>
      <c r="V3492" t="str">
        <f t="shared" si="439"/>
        <v>2016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434"/>
        <v>42121.249814814815</v>
      </c>
      <c r="L3493" s="13">
        <f t="shared" si="43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432"/>
        <v>1.5820000000000001</v>
      </c>
      <c r="R3493">
        <f t="shared" si="433"/>
        <v>79.099999999999994</v>
      </c>
      <c r="S3493" t="str">
        <f t="shared" si="436"/>
        <v>theater</v>
      </c>
      <c r="T3493" t="str">
        <f t="shared" si="437"/>
        <v>plays</v>
      </c>
      <c r="U3493" t="str">
        <f t="shared" si="438"/>
        <v>April</v>
      </c>
      <c r="V3493" t="str">
        <f t="shared" si="439"/>
        <v>2015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434"/>
        <v>42268.009224537032</v>
      </c>
      <c r="L3494" s="13">
        <f t="shared" si="43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432"/>
        <v>1.0526894736842105</v>
      </c>
      <c r="R3494">
        <f t="shared" si="433"/>
        <v>114.29199999999999</v>
      </c>
      <c r="S3494" t="str">
        <f t="shared" si="436"/>
        <v>theater</v>
      </c>
      <c r="T3494" t="str">
        <f t="shared" si="437"/>
        <v>plays</v>
      </c>
      <c r="U3494" t="str">
        <f t="shared" si="438"/>
        <v>September</v>
      </c>
      <c r="V3494" t="str">
        <f t="shared" si="439"/>
        <v>2015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434"/>
        <v>41848.866157407407</v>
      </c>
      <c r="L3495" s="13">
        <f t="shared" si="43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432"/>
        <v>1</v>
      </c>
      <c r="R3495">
        <f t="shared" si="433"/>
        <v>51.724137931034484</v>
      </c>
      <c r="S3495" t="str">
        <f t="shared" si="436"/>
        <v>theater</v>
      </c>
      <c r="T3495" t="str">
        <f t="shared" si="437"/>
        <v>plays</v>
      </c>
      <c r="U3495" t="str">
        <f t="shared" si="438"/>
        <v>July</v>
      </c>
      <c r="V3495" t="str">
        <f t="shared" si="439"/>
        <v>2014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434"/>
        <v>42689.214988425927</v>
      </c>
      <c r="L3496" s="13">
        <f t="shared" si="435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432"/>
        <v>1</v>
      </c>
      <c r="R3496">
        <f t="shared" si="433"/>
        <v>30.76923076923077</v>
      </c>
      <c r="S3496" t="str">
        <f t="shared" si="436"/>
        <v>theater</v>
      </c>
      <c r="T3496" t="str">
        <f t="shared" si="437"/>
        <v>plays</v>
      </c>
      <c r="U3496" t="str">
        <f t="shared" si="438"/>
        <v>November</v>
      </c>
      <c r="V3496" t="str">
        <f t="shared" si="439"/>
        <v>2016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434"/>
        <v>41915.762835648151</v>
      </c>
      <c r="L3497" s="13">
        <f t="shared" si="43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432"/>
        <v>1.0686</v>
      </c>
      <c r="R3497">
        <f t="shared" si="433"/>
        <v>74.208333333333329</v>
      </c>
      <c r="S3497" t="str">
        <f t="shared" si="436"/>
        <v>theater</v>
      </c>
      <c r="T3497" t="str">
        <f t="shared" si="437"/>
        <v>plays</v>
      </c>
      <c r="U3497" t="str">
        <f t="shared" si="438"/>
        <v>October</v>
      </c>
      <c r="V3497" t="str">
        <f t="shared" si="439"/>
        <v>2014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434"/>
        <v>42584.846828703703</v>
      </c>
      <c r="L3498" s="13">
        <f t="shared" si="43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432"/>
        <v>1.244</v>
      </c>
      <c r="R3498">
        <f t="shared" si="433"/>
        <v>47.846153846153847</v>
      </c>
      <c r="S3498" t="str">
        <f t="shared" si="436"/>
        <v>theater</v>
      </c>
      <c r="T3498" t="str">
        <f t="shared" si="437"/>
        <v>plays</v>
      </c>
      <c r="U3498" t="str">
        <f t="shared" si="438"/>
        <v>August</v>
      </c>
      <c r="V3498" t="str">
        <f t="shared" si="439"/>
        <v>2016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434"/>
        <v>42511.741944444439</v>
      </c>
      <c r="L3499" s="13">
        <f t="shared" si="43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432"/>
        <v>1.0870406189555126</v>
      </c>
      <c r="R3499">
        <f t="shared" si="433"/>
        <v>34.408163265306122</v>
      </c>
      <c r="S3499" t="str">
        <f t="shared" si="436"/>
        <v>theater</v>
      </c>
      <c r="T3499" t="str">
        <f t="shared" si="437"/>
        <v>plays</v>
      </c>
      <c r="U3499" t="str">
        <f t="shared" si="438"/>
        <v>May</v>
      </c>
      <c r="V3499" t="str">
        <f t="shared" si="439"/>
        <v>2016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434"/>
        <v>42459.15861111111</v>
      </c>
      <c r="L3500" s="13">
        <f t="shared" si="43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432"/>
        <v>1.0242424242424242</v>
      </c>
      <c r="R3500">
        <f t="shared" si="433"/>
        <v>40.238095238095241</v>
      </c>
      <c r="S3500" t="str">
        <f t="shared" si="436"/>
        <v>theater</v>
      </c>
      <c r="T3500" t="str">
        <f t="shared" si="437"/>
        <v>plays</v>
      </c>
      <c r="U3500" t="str">
        <f t="shared" si="438"/>
        <v>March</v>
      </c>
      <c r="V3500" t="str">
        <f t="shared" si="439"/>
        <v>2016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434"/>
        <v>42132.036168981482</v>
      </c>
      <c r="L3501" s="13">
        <f t="shared" si="43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432"/>
        <v>1.0549999999999999</v>
      </c>
      <c r="R3501">
        <f t="shared" si="433"/>
        <v>60.285714285714285</v>
      </c>
      <c r="S3501" t="str">
        <f t="shared" si="436"/>
        <v>theater</v>
      </c>
      <c r="T3501" t="str">
        <f t="shared" si="437"/>
        <v>plays</v>
      </c>
      <c r="U3501" t="str">
        <f t="shared" si="438"/>
        <v>May</v>
      </c>
      <c r="V3501" t="str">
        <f t="shared" si="439"/>
        <v>2015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434"/>
        <v>42419.91942129629</v>
      </c>
      <c r="L3502" s="13">
        <f t="shared" si="43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432"/>
        <v>1.0629999999999999</v>
      </c>
      <c r="R3502">
        <f t="shared" si="433"/>
        <v>25.30952380952381</v>
      </c>
      <c r="S3502" t="str">
        <f t="shared" si="436"/>
        <v>theater</v>
      </c>
      <c r="T3502" t="str">
        <f t="shared" si="437"/>
        <v>plays</v>
      </c>
      <c r="U3502" t="str">
        <f t="shared" si="438"/>
        <v>February</v>
      </c>
      <c r="V3502" t="str">
        <f t="shared" si="439"/>
        <v>2016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434"/>
        <v>42233.763831018514</v>
      </c>
      <c r="L3503" s="13">
        <f t="shared" si="43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432"/>
        <v>1.0066666666666666</v>
      </c>
      <c r="R3503">
        <f t="shared" si="433"/>
        <v>35.952380952380949</v>
      </c>
      <c r="S3503" t="str">
        <f t="shared" si="436"/>
        <v>theater</v>
      </c>
      <c r="T3503" t="str">
        <f t="shared" si="437"/>
        <v>plays</v>
      </c>
      <c r="U3503" t="str">
        <f t="shared" si="438"/>
        <v>August</v>
      </c>
      <c r="V3503" t="str">
        <f t="shared" si="439"/>
        <v>2015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434"/>
        <v>42430.839398148149</v>
      </c>
      <c r="L3504" s="13">
        <f t="shared" si="43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432"/>
        <v>1.054</v>
      </c>
      <c r="R3504">
        <f t="shared" si="433"/>
        <v>136</v>
      </c>
      <c r="S3504" t="str">
        <f t="shared" si="436"/>
        <v>theater</v>
      </c>
      <c r="T3504" t="str">
        <f t="shared" si="437"/>
        <v>plays</v>
      </c>
      <c r="U3504" t="str">
        <f t="shared" si="438"/>
        <v>March</v>
      </c>
      <c r="V3504" t="str">
        <f t="shared" si="439"/>
        <v>2016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434"/>
        <v>42545.478333333333</v>
      </c>
      <c r="L3505" s="13">
        <f t="shared" si="43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432"/>
        <v>1.0755999999999999</v>
      </c>
      <c r="R3505">
        <f t="shared" si="433"/>
        <v>70.763157894736835</v>
      </c>
      <c r="S3505" t="str">
        <f t="shared" si="436"/>
        <v>theater</v>
      </c>
      <c r="T3505" t="str">
        <f t="shared" si="437"/>
        <v>plays</v>
      </c>
      <c r="U3505" t="str">
        <f t="shared" si="438"/>
        <v>June</v>
      </c>
      <c r="V3505" t="str">
        <f t="shared" si="439"/>
        <v>2016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434"/>
        <v>42297.748738425929</v>
      </c>
      <c r="L3506" s="13">
        <f t="shared" si="43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432"/>
        <v>1</v>
      </c>
      <c r="R3506">
        <f t="shared" si="433"/>
        <v>125</v>
      </c>
      <c r="S3506" t="str">
        <f t="shared" si="436"/>
        <v>theater</v>
      </c>
      <c r="T3506" t="str">
        <f t="shared" si="437"/>
        <v>plays</v>
      </c>
      <c r="U3506" t="str">
        <f t="shared" si="438"/>
        <v>October</v>
      </c>
      <c r="V3506" t="str">
        <f t="shared" si="439"/>
        <v>2015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434"/>
        <v>41760.935706018521</v>
      </c>
      <c r="L3507" s="13">
        <f t="shared" si="43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432"/>
        <v>1.0376000000000001</v>
      </c>
      <c r="R3507">
        <f t="shared" si="433"/>
        <v>66.512820512820511</v>
      </c>
      <c r="S3507" t="str">
        <f t="shared" si="436"/>
        <v>theater</v>
      </c>
      <c r="T3507" t="str">
        <f t="shared" si="437"/>
        <v>plays</v>
      </c>
      <c r="U3507" t="str">
        <f t="shared" si="438"/>
        <v>May</v>
      </c>
      <c r="V3507" t="str">
        <f t="shared" si="439"/>
        <v>2014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434"/>
        <v>41829.734259259261</v>
      </c>
      <c r="L3508" s="13">
        <f t="shared" si="43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432"/>
        <v>1.0149999999999999</v>
      </c>
      <c r="R3508">
        <f t="shared" si="433"/>
        <v>105</v>
      </c>
      <c r="S3508" t="str">
        <f t="shared" si="436"/>
        <v>theater</v>
      </c>
      <c r="T3508" t="str">
        <f t="shared" si="437"/>
        <v>plays</v>
      </c>
      <c r="U3508" t="str">
        <f t="shared" si="438"/>
        <v>July</v>
      </c>
      <c r="V3508" t="str">
        <f t="shared" si="439"/>
        <v>2014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434"/>
        <v>42491.92288194444</v>
      </c>
      <c r="L3509" s="13">
        <f t="shared" si="43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432"/>
        <v>1.044</v>
      </c>
      <c r="R3509">
        <f t="shared" si="433"/>
        <v>145</v>
      </c>
      <c r="S3509" t="str">
        <f t="shared" si="436"/>
        <v>theater</v>
      </c>
      <c r="T3509" t="str">
        <f t="shared" si="437"/>
        <v>plays</v>
      </c>
      <c r="U3509" t="str">
        <f t="shared" si="438"/>
        <v>May</v>
      </c>
      <c r="V3509" t="str">
        <f t="shared" si="439"/>
        <v>2016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434"/>
        <v>42477.729780092588</v>
      </c>
      <c r="L3510" s="13">
        <f t="shared" si="435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432"/>
        <v>1.8</v>
      </c>
      <c r="R3510">
        <f t="shared" si="433"/>
        <v>12</v>
      </c>
      <c r="S3510" t="str">
        <f t="shared" si="436"/>
        <v>theater</v>
      </c>
      <c r="T3510" t="str">
        <f t="shared" si="437"/>
        <v>plays</v>
      </c>
      <c r="U3510" t="str">
        <f t="shared" si="438"/>
        <v>April</v>
      </c>
      <c r="V3510" t="str">
        <f t="shared" si="439"/>
        <v>2016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434"/>
        <v>41950.859560185185</v>
      </c>
      <c r="L3511" s="13">
        <f t="shared" si="43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432"/>
        <v>1.0633333333333332</v>
      </c>
      <c r="R3511">
        <f t="shared" si="433"/>
        <v>96.666666666666671</v>
      </c>
      <c r="S3511" t="str">
        <f t="shared" si="436"/>
        <v>theater</v>
      </c>
      <c r="T3511" t="str">
        <f t="shared" si="437"/>
        <v>plays</v>
      </c>
      <c r="U3511" t="str">
        <f t="shared" si="438"/>
        <v>November</v>
      </c>
      <c r="V3511" t="str">
        <f t="shared" si="439"/>
        <v>2014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434"/>
        <v>41802.62090277778</v>
      </c>
      <c r="L3512" s="13">
        <f t="shared" si="43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432"/>
        <v>1.0055555555555555</v>
      </c>
      <c r="R3512">
        <f t="shared" si="433"/>
        <v>60.333333333333336</v>
      </c>
      <c r="S3512" t="str">
        <f t="shared" si="436"/>
        <v>theater</v>
      </c>
      <c r="T3512" t="str">
        <f t="shared" si="437"/>
        <v>plays</v>
      </c>
      <c r="U3512" t="str">
        <f t="shared" si="438"/>
        <v>June</v>
      </c>
      <c r="V3512" t="str">
        <f t="shared" si="439"/>
        <v>2014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434"/>
        <v>41927.873784722222</v>
      </c>
      <c r="L3513" s="13">
        <f t="shared" si="43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432"/>
        <v>1.012</v>
      </c>
      <c r="R3513">
        <f t="shared" si="433"/>
        <v>79.89473684210526</v>
      </c>
      <c r="S3513" t="str">
        <f t="shared" si="436"/>
        <v>theater</v>
      </c>
      <c r="T3513" t="str">
        <f t="shared" si="437"/>
        <v>plays</v>
      </c>
      <c r="U3513" t="str">
        <f t="shared" si="438"/>
        <v>October</v>
      </c>
      <c r="V3513" t="str">
        <f t="shared" si="439"/>
        <v>2014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434"/>
        <v>42057.536944444444</v>
      </c>
      <c r="L3514" s="13">
        <f t="shared" si="43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432"/>
        <v>1</v>
      </c>
      <c r="R3514">
        <f t="shared" si="433"/>
        <v>58.823529411764703</v>
      </c>
      <c r="S3514" t="str">
        <f t="shared" si="436"/>
        <v>theater</v>
      </c>
      <c r="T3514" t="str">
        <f t="shared" si="437"/>
        <v>plays</v>
      </c>
      <c r="U3514" t="str">
        <f t="shared" si="438"/>
        <v>February</v>
      </c>
      <c r="V3514" t="str">
        <f t="shared" si="439"/>
        <v>2015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434"/>
        <v>41781.096203703702</v>
      </c>
      <c r="L3515" s="13">
        <f t="shared" si="43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432"/>
        <v>1.1839285714285714</v>
      </c>
      <c r="R3515">
        <f t="shared" si="433"/>
        <v>75.340909090909093</v>
      </c>
      <c r="S3515" t="str">
        <f t="shared" si="436"/>
        <v>theater</v>
      </c>
      <c r="T3515" t="str">
        <f t="shared" si="437"/>
        <v>plays</v>
      </c>
      <c r="U3515" t="str">
        <f t="shared" si="438"/>
        <v>May</v>
      </c>
      <c r="V3515" t="str">
        <f t="shared" si="439"/>
        <v>2014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434"/>
        <v>42020.846666666665</v>
      </c>
      <c r="L3516" s="13">
        <f t="shared" si="43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432"/>
        <v>1.1000000000000001</v>
      </c>
      <c r="R3516">
        <f t="shared" si="433"/>
        <v>55</v>
      </c>
      <c r="S3516" t="str">
        <f t="shared" si="436"/>
        <v>theater</v>
      </c>
      <c r="T3516" t="str">
        <f t="shared" si="437"/>
        <v>plays</v>
      </c>
      <c r="U3516" t="str">
        <f t="shared" si="438"/>
        <v>January</v>
      </c>
      <c r="V3516" t="str">
        <f t="shared" si="439"/>
        <v>2015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434"/>
        <v>42125.772812499999</v>
      </c>
      <c r="L3517" s="13">
        <f t="shared" si="43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432"/>
        <v>1.0266666666666666</v>
      </c>
      <c r="R3517">
        <f t="shared" si="433"/>
        <v>66.956521739130437</v>
      </c>
      <c r="S3517" t="str">
        <f t="shared" si="436"/>
        <v>theater</v>
      </c>
      <c r="T3517" t="str">
        <f t="shared" si="437"/>
        <v>plays</v>
      </c>
      <c r="U3517" t="str">
        <f t="shared" si="438"/>
        <v>May</v>
      </c>
      <c r="V3517" t="str">
        <f t="shared" si="439"/>
        <v>2015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434"/>
        <v>41856.010069444441</v>
      </c>
      <c r="L3518" s="13">
        <f t="shared" si="435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432"/>
        <v>1</v>
      </c>
      <c r="R3518">
        <f t="shared" si="433"/>
        <v>227.27272727272728</v>
      </c>
      <c r="S3518" t="str">
        <f t="shared" si="436"/>
        <v>theater</v>
      </c>
      <c r="T3518" t="str">
        <f t="shared" si="437"/>
        <v>plays</v>
      </c>
      <c r="U3518" t="str">
        <f t="shared" si="438"/>
        <v>August</v>
      </c>
      <c r="V3518" t="str">
        <f t="shared" si="439"/>
        <v>2014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434"/>
        <v>41794.817523148151</v>
      </c>
      <c r="L3519" s="13">
        <f t="shared" si="43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432"/>
        <v>1</v>
      </c>
      <c r="R3519">
        <f t="shared" si="433"/>
        <v>307.69230769230768</v>
      </c>
      <c r="S3519" t="str">
        <f t="shared" si="436"/>
        <v>theater</v>
      </c>
      <c r="T3519" t="str">
        <f t="shared" si="437"/>
        <v>plays</v>
      </c>
      <c r="U3519" t="str">
        <f t="shared" si="438"/>
        <v>June</v>
      </c>
      <c r="V3519" t="str">
        <f t="shared" si="439"/>
        <v>2014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434"/>
        <v>41893.783553240741</v>
      </c>
      <c r="L3520" s="13">
        <f t="shared" si="43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432"/>
        <v>1.10046</v>
      </c>
      <c r="R3520">
        <f t="shared" si="433"/>
        <v>50.020909090909093</v>
      </c>
      <c r="S3520" t="str">
        <f t="shared" si="436"/>
        <v>theater</v>
      </c>
      <c r="T3520" t="str">
        <f t="shared" si="437"/>
        <v>plays</v>
      </c>
      <c r="U3520" t="str">
        <f t="shared" si="438"/>
        <v>September</v>
      </c>
      <c r="V3520" t="str">
        <f t="shared" si="439"/>
        <v>2014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434"/>
        <v>42037.598958333328</v>
      </c>
      <c r="L3521" s="13">
        <f t="shared" si="43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432"/>
        <v>1.0135000000000001</v>
      </c>
      <c r="R3521">
        <f t="shared" si="433"/>
        <v>72.392857142857139</v>
      </c>
      <c r="S3521" t="str">
        <f t="shared" si="436"/>
        <v>theater</v>
      </c>
      <c r="T3521" t="str">
        <f t="shared" si="437"/>
        <v>plays</v>
      </c>
      <c r="U3521" t="str">
        <f t="shared" si="438"/>
        <v>February</v>
      </c>
      <c r="V3521" t="str">
        <f t="shared" si="439"/>
        <v>2015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434"/>
        <v>42227.824212962965</v>
      </c>
      <c r="L3522" s="13">
        <f t="shared" si="43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440">E3522/D3522</f>
        <v>1.0075000000000001</v>
      </c>
      <c r="R3522">
        <f t="shared" ref="R3522:R3585" si="441">E3522/N3522</f>
        <v>95.952380952380949</v>
      </c>
      <c r="S3522" t="str">
        <f t="shared" si="436"/>
        <v>theater</v>
      </c>
      <c r="T3522" t="str">
        <f t="shared" si="437"/>
        <v>plays</v>
      </c>
      <c r="U3522" t="str">
        <f t="shared" si="438"/>
        <v>August</v>
      </c>
      <c r="V3522" t="str">
        <f t="shared" si="439"/>
        <v>2015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442">(((J3523/60)/60)/24)+DATE(1970,1,1)</f>
        <v>41881.361342592594</v>
      </c>
      <c r="L3523" s="13">
        <f t="shared" ref="L3523:L3586" si="44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440"/>
        <v>1.6942857142857144</v>
      </c>
      <c r="R3523">
        <f t="shared" si="441"/>
        <v>45.615384615384613</v>
      </c>
      <c r="S3523" t="str">
        <f t="shared" ref="S3523:S3586" si="444">LEFT(P3523,FIND("/",P3523)-1)</f>
        <v>theater</v>
      </c>
      <c r="T3523" t="str">
        <f t="shared" ref="T3523:T3586" si="445">RIGHT(P3523,LEN(P3523)-FIND("/",P3523))</f>
        <v>plays</v>
      </c>
      <c r="U3523" t="str">
        <f t="shared" ref="U3523:U3586" si="446">TEXT(K3523,"mmmm")</f>
        <v>August</v>
      </c>
      <c r="V3523" t="str">
        <f t="shared" ref="V3523:V3586" si="447">TEXT(L3523,"YYYY")</f>
        <v>2014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442"/>
        <v>42234.789884259255</v>
      </c>
      <c r="L3524" s="13">
        <f t="shared" si="44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440"/>
        <v>1</v>
      </c>
      <c r="R3524">
        <f t="shared" si="441"/>
        <v>41.029411764705884</v>
      </c>
      <c r="S3524" t="str">
        <f t="shared" si="444"/>
        <v>theater</v>
      </c>
      <c r="T3524" t="str">
        <f t="shared" si="445"/>
        <v>plays</v>
      </c>
      <c r="U3524" t="str">
        <f t="shared" si="446"/>
        <v>August</v>
      </c>
      <c r="V3524" t="str">
        <f t="shared" si="447"/>
        <v>2015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442"/>
        <v>42581.397546296299</v>
      </c>
      <c r="L3525" s="13">
        <f t="shared" si="44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440"/>
        <v>1.1365000000000001</v>
      </c>
      <c r="R3525">
        <f t="shared" si="441"/>
        <v>56.825000000000003</v>
      </c>
      <c r="S3525" t="str">
        <f t="shared" si="444"/>
        <v>theater</v>
      </c>
      <c r="T3525" t="str">
        <f t="shared" si="445"/>
        <v>plays</v>
      </c>
      <c r="U3525" t="str">
        <f t="shared" si="446"/>
        <v>July</v>
      </c>
      <c r="V3525" t="str">
        <f t="shared" si="447"/>
        <v>2016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442"/>
        <v>41880.76357638889</v>
      </c>
      <c r="L3526" s="13">
        <f t="shared" si="44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440"/>
        <v>1.0156000000000001</v>
      </c>
      <c r="R3526">
        <f t="shared" si="441"/>
        <v>137.24324324324326</v>
      </c>
      <c r="S3526" t="str">
        <f t="shared" si="444"/>
        <v>theater</v>
      </c>
      <c r="T3526" t="str">
        <f t="shared" si="445"/>
        <v>plays</v>
      </c>
      <c r="U3526" t="str">
        <f t="shared" si="446"/>
        <v>August</v>
      </c>
      <c r="V3526" t="str">
        <f t="shared" si="447"/>
        <v>2014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442"/>
        <v>42214.6956712963</v>
      </c>
      <c r="L3527" s="13">
        <f t="shared" si="44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440"/>
        <v>1.06</v>
      </c>
      <c r="R3527">
        <f t="shared" si="441"/>
        <v>75.714285714285708</v>
      </c>
      <c r="S3527" t="str">
        <f t="shared" si="444"/>
        <v>theater</v>
      </c>
      <c r="T3527" t="str">
        <f t="shared" si="445"/>
        <v>plays</v>
      </c>
      <c r="U3527" t="str">
        <f t="shared" si="446"/>
        <v>July</v>
      </c>
      <c r="V3527" t="str">
        <f t="shared" si="447"/>
        <v>2015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442"/>
        <v>42460.335312499999</v>
      </c>
      <c r="L3528" s="13">
        <f t="shared" si="44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440"/>
        <v>1.02</v>
      </c>
      <c r="R3528">
        <f t="shared" si="441"/>
        <v>99</v>
      </c>
      <c r="S3528" t="str">
        <f t="shared" si="444"/>
        <v>theater</v>
      </c>
      <c r="T3528" t="str">
        <f t="shared" si="445"/>
        <v>plays</v>
      </c>
      <c r="U3528" t="str">
        <f t="shared" si="446"/>
        <v>March</v>
      </c>
      <c r="V3528" t="str">
        <f t="shared" si="447"/>
        <v>2016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442"/>
        <v>42167.023206018523</v>
      </c>
      <c r="L3529" s="13">
        <f t="shared" si="44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440"/>
        <v>1.1691666666666667</v>
      </c>
      <c r="R3529">
        <f t="shared" si="441"/>
        <v>81.569767441860463</v>
      </c>
      <c r="S3529" t="str">
        <f t="shared" si="444"/>
        <v>theater</v>
      </c>
      <c r="T3529" t="str">
        <f t="shared" si="445"/>
        <v>plays</v>
      </c>
      <c r="U3529" t="str">
        <f t="shared" si="446"/>
        <v>June</v>
      </c>
      <c r="V3529" t="str">
        <f t="shared" si="447"/>
        <v>2015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442"/>
        <v>42733.50136574074</v>
      </c>
      <c r="L3530" s="13">
        <f t="shared" si="44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440"/>
        <v>1.0115151515151515</v>
      </c>
      <c r="R3530">
        <f t="shared" si="441"/>
        <v>45.108108108108105</v>
      </c>
      <c r="S3530" t="str">
        <f t="shared" si="444"/>
        <v>theater</v>
      </c>
      <c r="T3530" t="str">
        <f t="shared" si="445"/>
        <v>plays</v>
      </c>
      <c r="U3530" t="str">
        <f t="shared" si="446"/>
        <v>December</v>
      </c>
      <c r="V3530" t="str">
        <f t="shared" si="447"/>
        <v>2017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442"/>
        <v>42177.761782407411</v>
      </c>
      <c r="L3531" s="13">
        <f t="shared" si="44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440"/>
        <v>1.32</v>
      </c>
      <c r="R3531">
        <f t="shared" si="441"/>
        <v>36.666666666666664</v>
      </c>
      <c r="S3531" t="str">
        <f t="shared" si="444"/>
        <v>theater</v>
      </c>
      <c r="T3531" t="str">
        <f t="shared" si="445"/>
        <v>plays</v>
      </c>
      <c r="U3531" t="str">
        <f t="shared" si="446"/>
        <v>June</v>
      </c>
      <c r="V3531" t="str">
        <f t="shared" si="447"/>
        <v>2015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442"/>
        <v>42442.623344907406</v>
      </c>
      <c r="L3532" s="13">
        <f t="shared" si="44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440"/>
        <v>1</v>
      </c>
      <c r="R3532">
        <f t="shared" si="441"/>
        <v>125</v>
      </c>
      <c r="S3532" t="str">
        <f t="shared" si="444"/>
        <v>theater</v>
      </c>
      <c r="T3532" t="str">
        <f t="shared" si="445"/>
        <v>plays</v>
      </c>
      <c r="U3532" t="str">
        <f t="shared" si="446"/>
        <v>March</v>
      </c>
      <c r="V3532" t="str">
        <f t="shared" si="447"/>
        <v>2016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442"/>
        <v>42521.654328703706</v>
      </c>
      <c r="L3533" s="13">
        <f t="shared" si="44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440"/>
        <v>1.28</v>
      </c>
      <c r="R3533">
        <f t="shared" si="441"/>
        <v>49.230769230769234</v>
      </c>
      <c r="S3533" t="str">
        <f t="shared" si="444"/>
        <v>theater</v>
      </c>
      <c r="T3533" t="str">
        <f t="shared" si="445"/>
        <v>plays</v>
      </c>
      <c r="U3533" t="str">
        <f t="shared" si="446"/>
        <v>May</v>
      </c>
      <c r="V3533" t="str">
        <f t="shared" si="447"/>
        <v>2016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442"/>
        <v>41884.599849537037</v>
      </c>
      <c r="L3534" s="13">
        <f t="shared" si="44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440"/>
        <v>1.1895833333333334</v>
      </c>
      <c r="R3534">
        <f t="shared" si="441"/>
        <v>42.296296296296298</v>
      </c>
      <c r="S3534" t="str">
        <f t="shared" si="444"/>
        <v>theater</v>
      </c>
      <c r="T3534" t="str">
        <f t="shared" si="445"/>
        <v>plays</v>
      </c>
      <c r="U3534" t="str">
        <f t="shared" si="446"/>
        <v>September</v>
      </c>
      <c r="V3534" t="str">
        <f t="shared" si="447"/>
        <v>2014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442"/>
        <v>42289.761192129634</v>
      </c>
      <c r="L3535" s="13">
        <f t="shared" si="44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440"/>
        <v>1.262</v>
      </c>
      <c r="R3535">
        <f t="shared" si="441"/>
        <v>78.875</v>
      </c>
      <c r="S3535" t="str">
        <f t="shared" si="444"/>
        <v>theater</v>
      </c>
      <c r="T3535" t="str">
        <f t="shared" si="445"/>
        <v>plays</v>
      </c>
      <c r="U3535" t="str">
        <f t="shared" si="446"/>
        <v>October</v>
      </c>
      <c r="V3535" t="str">
        <f t="shared" si="447"/>
        <v>2015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442"/>
        <v>42243.6252662037</v>
      </c>
      <c r="L3536" s="13">
        <f t="shared" si="44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440"/>
        <v>1.5620000000000001</v>
      </c>
      <c r="R3536">
        <f t="shared" si="441"/>
        <v>38.284313725490193</v>
      </c>
      <c r="S3536" t="str">
        <f t="shared" si="444"/>
        <v>theater</v>
      </c>
      <c r="T3536" t="str">
        <f t="shared" si="445"/>
        <v>plays</v>
      </c>
      <c r="U3536" t="str">
        <f t="shared" si="446"/>
        <v>August</v>
      </c>
      <c r="V3536" t="str">
        <f t="shared" si="447"/>
        <v>2015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442"/>
        <v>42248.640162037031</v>
      </c>
      <c r="L3537" s="13">
        <f t="shared" si="443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440"/>
        <v>1.0315000000000001</v>
      </c>
      <c r="R3537">
        <f t="shared" si="441"/>
        <v>44.847826086956523</v>
      </c>
      <c r="S3537" t="str">
        <f t="shared" si="444"/>
        <v>theater</v>
      </c>
      <c r="T3537" t="str">
        <f t="shared" si="445"/>
        <v>plays</v>
      </c>
      <c r="U3537" t="str">
        <f t="shared" si="446"/>
        <v>September</v>
      </c>
      <c r="V3537" t="str">
        <f t="shared" si="447"/>
        <v>2015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442"/>
        <v>42328.727141203708</v>
      </c>
      <c r="L3538" s="13">
        <f t="shared" si="44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440"/>
        <v>1.5333333333333334</v>
      </c>
      <c r="R3538">
        <f t="shared" si="441"/>
        <v>13.529411764705882</v>
      </c>
      <c r="S3538" t="str">
        <f t="shared" si="444"/>
        <v>theater</v>
      </c>
      <c r="T3538" t="str">
        <f t="shared" si="445"/>
        <v>plays</v>
      </c>
      <c r="U3538" t="str">
        <f t="shared" si="446"/>
        <v>November</v>
      </c>
      <c r="V3538" t="str">
        <f t="shared" si="447"/>
        <v>2015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442"/>
        <v>41923.354351851849</v>
      </c>
      <c r="L3539" s="13">
        <f t="shared" si="44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440"/>
        <v>1.8044444444444445</v>
      </c>
      <c r="R3539">
        <f t="shared" si="441"/>
        <v>43.5</v>
      </c>
      <c r="S3539" t="str">
        <f t="shared" si="444"/>
        <v>theater</v>
      </c>
      <c r="T3539" t="str">
        <f t="shared" si="445"/>
        <v>plays</v>
      </c>
      <c r="U3539" t="str">
        <f t="shared" si="446"/>
        <v>October</v>
      </c>
      <c r="V3539" t="str">
        <f t="shared" si="447"/>
        <v>2014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442"/>
        <v>42571.420601851853</v>
      </c>
      <c r="L3540" s="13">
        <f t="shared" si="44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440"/>
        <v>1.2845</v>
      </c>
      <c r="R3540">
        <f t="shared" si="441"/>
        <v>30.951807228915662</v>
      </c>
      <c r="S3540" t="str">
        <f t="shared" si="444"/>
        <v>theater</v>
      </c>
      <c r="T3540" t="str">
        <f t="shared" si="445"/>
        <v>plays</v>
      </c>
      <c r="U3540" t="str">
        <f t="shared" si="446"/>
        <v>July</v>
      </c>
      <c r="V3540" t="str">
        <f t="shared" si="447"/>
        <v>2016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442"/>
        <v>42600.756041666667</v>
      </c>
      <c r="L3541" s="13">
        <f t="shared" si="44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440"/>
        <v>1.1966666666666668</v>
      </c>
      <c r="R3541">
        <f t="shared" si="441"/>
        <v>55.230769230769234</v>
      </c>
      <c r="S3541" t="str">
        <f t="shared" si="444"/>
        <v>theater</v>
      </c>
      <c r="T3541" t="str">
        <f t="shared" si="445"/>
        <v>plays</v>
      </c>
      <c r="U3541" t="str">
        <f t="shared" si="446"/>
        <v>August</v>
      </c>
      <c r="V3541" t="str">
        <f t="shared" si="447"/>
        <v>2016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442"/>
        <v>42517.003368055557</v>
      </c>
      <c r="L3542" s="13">
        <f t="shared" si="44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440"/>
        <v>1.23</v>
      </c>
      <c r="R3542">
        <f t="shared" si="441"/>
        <v>46.125</v>
      </c>
      <c r="S3542" t="str">
        <f t="shared" si="444"/>
        <v>theater</v>
      </c>
      <c r="T3542" t="str">
        <f t="shared" si="445"/>
        <v>plays</v>
      </c>
      <c r="U3542" t="str">
        <f t="shared" si="446"/>
        <v>May</v>
      </c>
      <c r="V3542" t="str">
        <f t="shared" si="447"/>
        <v>2016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442"/>
        <v>42222.730034722219</v>
      </c>
      <c r="L3543" s="13">
        <f t="shared" si="44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440"/>
        <v>1.05</v>
      </c>
      <c r="R3543">
        <f t="shared" si="441"/>
        <v>39.375</v>
      </c>
      <c r="S3543" t="str">
        <f t="shared" si="444"/>
        <v>theater</v>
      </c>
      <c r="T3543" t="str">
        <f t="shared" si="445"/>
        <v>plays</v>
      </c>
      <c r="U3543" t="str">
        <f t="shared" si="446"/>
        <v>August</v>
      </c>
      <c r="V3543" t="str">
        <f t="shared" si="447"/>
        <v>2015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442"/>
        <v>41829.599791666667</v>
      </c>
      <c r="L3544" s="13">
        <f t="shared" si="44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440"/>
        <v>1.0223636363636364</v>
      </c>
      <c r="R3544">
        <f t="shared" si="441"/>
        <v>66.152941176470591</v>
      </c>
      <c r="S3544" t="str">
        <f t="shared" si="444"/>
        <v>theater</v>
      </c>
      <c r="T3544" t="str">
        <f t="shared" si="445"/>
        <v>plays</v>
      </c>
      <c r="U3544" t="str">
        <f t="shared" si="446"/>
        <v>July</v>
      </c>
      <c r="V3544" t="str">
        <f t="shared" si="447"/>
        <v>2014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442"/>
        <v>42150.755312499998</v>
      </c>
      <c r="L3545" s="13">
        <f t="shared" si="44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440"/>
        <v>1.0466666666666666</v>
      </c>
      <c r="R3545">
        <f t="shared" si="441"/>
        <v>54.137931034482762</v>
      </c>
      <c r="S3545" t="str">
        <f t="shared" si="444"/>
        <v>theater</v>
      </c>
      <c r="T3545" t="str">
        <f t="shared" si="445"/>
        <v>plays</v>
      </c>
      <c r="U3545" t="str">
        <f t="shared" si="446"/>
        <v>May</v>
      </c>
      <c r="V3545" t="str">
        <f t="shared" si="447"/>
        <v>2015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442"/>
        <v>42040.831678240742</v>
      </c>
      <c r="L3546" s="13">
        <f t="shared" si="44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440"/>
        <v>1</v>
      </c>
      <c r="R3546">
        <f t="shared" si="441"/>
        <v>104.16666666666667</v>
      </c>
      <c r="S3546" t="str">
        <f t="shared" si="444"/>
        <v>theater</v>
      </c>
      <c r="T3546" t="str">
        <f t="shared" si="445"/>
        <v>plays</v>
      </c>
      <c r="U3546" t="str">
        <f t="shared" si="446"/>
        <v>February</v>
      </c>
      <c r="V3546" t="str">
        <f t="shared" si="447"/>
        <v>2015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442"/>
        <v>42075.807395833333</v>
      </c>
      <c r="L3547" s="13">
        <f t="shared" si="44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440"/>
        <v>1.004</v>
      </c>
      <c r="R3547">
        <f t="shared" si="441"/>
        <v>31.375</v>
      </c>
      <c r="S3547" t="str">
        <f t="shared" si="444"/>
        <v>theater</v>
      </c>
      <c r="T3547" t="str">
        <f t="shared" si="445"/>
        <v>plays</v>
      </c>
      <c r="U3547" t="str">
        <f t="shared" si="446"/>
        <v>March</v>
      </c>
      <c r="V3547" t="str">
        <f t="shared" si="447"/>
        <v>2015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442"/>
        <v>42073.660694444443</v>
      </c>
      <c r="L3548" s="13">
        <f t="shared" si="44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440"/>
        <v>1.0227272727272727</v>
      </c>
      <c r="R3548">
        <f t="shared" si="441"/>
        <v>59.210526315789473</v>
      </c>
      <c r="S3548" t="str">
        <f t="shared" si="444"/>
        <v>theater</v>
      </c>
      <c r="T3548" t="str">
        <f t="shared" si="445"/>
        <v>plays</v>
      </c>
      <c r="U3548" t="str">
        <f t="shared" si="446"/>
        <v>March</v>
      </c>
      <c r="V3548" t="str">
        <f t="shared" si="447"/>
        <v>2015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442"/>
        <v>42480.078715277778</v>
      </c>
      <c r="L3549" s="13">
        <f t="shared" si="44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440"/>
        <v>1.1440928571428572</v>
      </c>
      <c r="R3549">
        <f t="shared" si="441"/>
        <v>119.17633928571429</v>
      </c>
      <c r="S3549" t="str">
        <f t="shared" si="444"/>
        <v>theater</v>
      </c>
      <c r="T3549" t="str">
        <f t="shared" si="445"/>
        <v>plays</v>
      </c>
      <c r="U3549" t="str">
        <f t="shared" si="446"/>
        <v>April</v>
      </c>
      <c r="V3549" t="str">
        <f t="shared" si="447"/>
        <v>2016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442"/>
        <v>42411.942291666666</v>
      </c>
      <c r="L3550" s="13">
        <f t="shared" si="44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440"/>
        <v>1.019047619047619</v>
      </c>
      <c r="R3550">
        <f t="shared" si="441"/>
        <v>164.61538461538461</v>
      </c>
      <c r="S3550" t="str">
        <f t="shared" si="444"/>
        <v>theater</v>
      </c>
      <c r="T3550" t="str">
        <f t="shared" si="445"/>
        <v>plays</v>
      </c>
      <c r="U3550" t="str">
        <f t="shared" si="446"/>
        <v>February</v>
      </c>
      <c r="V3550" t="str">
        <f t="shared" si="447"/>
        <v>2016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442"/>
        <v>42223.394363425927</v>
      </c>
      <c r="L3551" s="13">
        <f t="shared" si="44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440"/>
        <v>1.02</v>
      </c>
      <c r="R3551">
        <f t="shared" si="441"/>
        <v>24.285714285714285</v>
      </c>
      <c r="S3551" t="str">
        <f t="shared" si="444"/>
        <v>theater</v>
      </c>
      <c r="T3551" t="str">
        <f t="shared" si="445"/>
        <v>plays</v>
      </c>
      <c r="U3551" t="str">
        <f t="shared" si="446"/>
        <v>August</v>
      </c>
      <c r="V3551" t="str">
        <f t="shared" si="447"/>
        <v>2015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442"/>
        <v>42462.893495370372</v>
      </c>
      <c r="L3552" s="13">
        <f t="shared" si="44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440"/>
        <v>1.048</v>
      </c>
      <c r="R3552">
        <f t="shared" si="441"/>
        <v>40.9375</v>
      </c>
      <c r="S3552" t="str">
        <f t="shared" si="444"/>
        <v>theater</v>
      </c>
      <c r="T3552" t="str">
        <f t="shared" si="445"/>
        <v>plays</v>
      </c>
      <c r="U3552" t="str">
        <f t="shared" si="446"/>
        <v>April</v>
      </c>
      <c r="V3552" t="str">
        <f t="shared" si="447"/>
        <v>2016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442"/>
        <v>41753.515856481477</v>
      </c>
      <c r="L3553" s="13">
        <f t="shared" si="44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440"/>
        <v>1.0183333333333333</v>
      </c>
      <c r="R3553">
        <f t="shared" si="441"/>
        <v>61.1</v>
      </c>
      <c r="S3553" t="str">
        <f t="shared" si="444"/>
        <v>theater</v>
      </c>
      <c r="T3553" t="str">
        <f t="shared" si="445"/>
        <v>plays</v>
      </c>
      <c r="U3553" t="str">
        <f t="shared" si="446"/>
        <v>April</v>
      </c>
      <c r="V3553" t="str">
        <f t="shared" si="447"/>
        <v>2014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442"/>
        <v>41788.587083333332</v>
      </c>
      <c r="L3554" s="13">
        <f t="shared" si="44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440"/>
        <v>1</v>
      </c>
      <c r="R3554">
        <f t="shared" si="441"/>
        <v>38.65</v>
      </c>
      <c r="S3554" t="str">
        <f t="shared" si="444"/>
        <v>theater</v>
      </c>
      <c r="T3554" t="str">
        <f t="shared" si="445"/>
        <v>plays</v>
      </c>
      <c r="U3554" t="str">
        <f t="shared" si="446"/>
        <v>May</v>
      </c>
      <c r="V3554" t="str">
        <f t="shared" si="447"/>
        <v>2014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442"/>
        <v>42196.028703703705</v>
      </c>
      <c r="L3555" s="13">
        <f t="shared" si="443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440"/>
        <v>1.0627272727272727</v>
      </c>
      <c r="R3555">
        <f t="shared" si="441"/>
        <v>56.20192307692308</v>
      </c>
      <c r="S3555" t="str">
        <f t="shared" si="444"/>
        <v>theater</v>
      </c>
      <c r="T3555" t="str">
        <f t="shared" si="445"/>
        <v>plays</v>
      </c>
      <c r="U3555" t="str">
        <f t="shared" si="446"/>
        <v>July</v>
      </c>
      <c r="V3555" t="str">
        <f t="shared" si="447"/>
        <v>2015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442"/>
        <v>42016.050451388888</v>
      </c>
      <c r="L3556" s="13">
        <f t="shared" si="44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440"/>
        <v>1.1342219999999998</v>
      </c>
      <c r="R3556">
        <f t="shared" si="441"/>
        <v>107.00207547169811</v>
      </c>
      <c r="S3556" t="str">
        <f t="shared" si="444"/>
        <v>theater</v>
      </c>
      <c r="T3556" t="str">
        <f t="shared" si="445"/>
        <v>plays</v>
      </c>
      <c r="U3556" t="str">
        <f t="shared" si="446"/>
        <v>January</v>
      </c>
      <c r="V3556" t="str">
        <f t="shared" si="447"/>
        <v>2015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442"/>
        <v>42661.442060185189</v>
      </c>
      <c r="L3557" s="13">
        <f t="shared" si="44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440"/>
        <v>1</v>
      </c>
      <c r="R3557">
        <f t="shared" si="441"/>
        <v>171.42857142857142</v>
      </c>
      <c r="S3557" t="str">
        <f t="shared" si="444"/>
        <v>theater</v>
      </c>
      <c r="T3557" t="str">
        <f t="shared" si="445"/>
        <v>plays</v>
      </c>
      <c r="U3557" t="str">
        <f t="shared" si="446"/>
        <v>October</v>
      </c>
      <c r="V3557" t="str">
        <f t="shared" si="447"/>
        <v>2016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442"/>
        <v>41808.649583333332</v>
      </c>
      <c r="L3558" s="13">
        <f t="shared" si="44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440"/>
        <v>1.0045454545454546</v>
      </c>
      <c r="R3558">
        <f t="shared" si="441"/>
        <v>110.5</v>
      </c>
      <c r="S3558" t="str">
        <f t="shared" si="444"/>
        <v>theater</v>
      </c>
      <c r="T3558" t="str">
        <f t="shared" si="445"/>
        <v>plays</v>
      </c>
      <c r="U3558" t="str">
        <f t="shared" si="446"/>
        <v>June</v>
      </c>
      <c r="V3558" t="str">
        <f t="shared" si="447"/>
        <v>2014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442"/>
        <v>41730.276747685188</v>
      </c>
      <c r="L3559" s="13">
        <f t="shared" si="44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440"/>
        <v>1.0003599999999999</v>
      </c>
      <c r="R3559">
        <f t="shared" si="441"/>
        <v>179.27598566308242</v>
      </c>
      <c r="S3559" t="str">
        <f t="shared" si="444"/>
        <v>theater</v>
      </c>
      <c r="T3559" t="str">
        <f t="shared" si="445"/>
        <v>plays</v>
      </c>
      <c r="U3559" t="str">
        <f t="shared" si="446"/>
        <v>April</v>
      </c>
      <c r="V3559" t="str">
        <f t="shared" si="447"/>
        <v>2014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442"/>
        <v>42139.816840277781</v>
      </c>
      <c r="L3560" s="13">
        <f t="shared" si="443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440"/>
        <v>1.44</v>
      </c>
      <c r="R3560">
        <f t="shared" si="441"/>
        <v>22.90909090909091</v>
      </c>
      <c r="S3560" t="str">
        <f t="shared" si="444"/>
        <v>theater</v>
      </c>
      <c r="T3560" t="str">
        <f t="shared" si="445"/>
        <v>plays</v>
      </c>
      <c r="U3560" t="str">
        <f t="shared" si="446"/>
        <v>May</v>
      </c>
      <c r="V3560" t="str">
        <f t="shared" si="447"/>
        <v>2015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442"/>
        <v>42194.096157407403</v>
      </c>
      <c r="L3561" s="13">
        <f t="shared" si="44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440"/>
        <v>1.0349999999999999</v>
      </c>
      <c r="R3561">
        <f t="shared" si="441"/>
        <v>43.125</v>
      </c>
      <c r="S3561" t="str">
        <f t="shared" si="444"/>
        <v>theater</v>
      </c>
      <c r="T3561" t="str">
        <f t="shared" si="445"/>
        <v>plays</v>
      </c>
      <c r="U3561" t="str">
        <f t="shared" si="446"/>
        <v>July</v>
      </c>
      <c r="V3561" t="str">
        <f t="shared" si="447"/>
        <v>2015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442"/>
        <v>42115.889652777783</v>
      </c>
      <c r="L3562" s="13">
        <f t="shared" si="44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440"/>
        <v>1.0843750000000001</v>
      </c>
      <c r="R3562">
        <f t="shared" si="441"/>
        <v>46.891891891891895</v>
      </c>
      <c r="S3562" t="str">
        <f t="shared" si="444"/>
        <v>theater</v>
      </c>
      <c r="T3562" t="str">
        <f t="shared" si="445"/>
        <v>plays</v>
      </c>
      <c r="U3562" t="str">
        <f t="shared" si="446"/>
        <v>April</v>
      </c>
      <c r="V3562" t="str">
        <f t="shared" si="447"/>
        <v>2015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442"/>
        <v>42203.680300925931</v>
      </c>
      <c r="L3563" s="13">
        <f t="shared" si="44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440"/>
        <v>1.024</v>
      </c>
      <c r="R3563">
        <f t="shared" si="441"/>
        <v>47.407407407407405</v>
      </c>
      <c r="S3563" t="str">
        <f t="shared" si="444"/>
        <v>theater</v>
      </c>
      <c r="T3563" t="str">
        <f t="shared" si="445"/>
        <v>plays</v>
      </c>
      <c r="U3563" t="str">
        <f t="shared" si="446"/>
        <v>July</v>
      </c>
      <c r="V3563" t="str">
        <f t="shared" si="447"/>
        <v>2015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442"/>
        <v>42433.761886574073</v>
      </c>
      <c r="L3564" s="13">
        <f t="shared" si="44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440"/>
        <v>1.4888888888888889</v>
      </c>
      <c r="R3564">
        <f t="shared" si="441"/>
        <v>15.129032258064516</v>
      </c>
      <c r="S3564" t="str">
        <f t="shared" si="444"/>
        <v>theater</v>
      </c>
      <c r="T3564" t="str">
        <f t="shared" si="445"/>
        <v>plays</v>
      </c>
      <c r="U3564" t="str">
        <f t="shared" si="446"/>
        <v>March</v>
      </c>
      <c r="V3564" t="str">
        <f t="shared" si="447"/>
        <v>2016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442"/>
        <v>42555.671944444446</v>
      </c>
      <c r="L3565" s="13">
        <f t="shared" si="44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440"/>
        <v>1.0549000000000002</v>
      </c>
      <c r="R3565">
        <f t="shared" si="441"/>
        <v>21.098000000000003</v>
      </c>
      <c r="S3565" t="str">
        <f t="shared" si="444"/>
        <v>theater</v>
      </c>
      <c r="T3565" t="str">
        <f t="shared" si="445"/>
        <v>plays</v>
      </c>
      <c r="U3565" t="str">
        <f t="shared" si="446"/>
        <v>July</v>
      </c>
      <c r="V3565" t="str">
        <f t="shared" si="447"/>
        <v>2016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442"/>
        <v>42236.623252314821</v>
      </c>
      <c r="L3566" s="13">
        <f t="shared" si="44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440"/>
        <v>1.0049999999999999</v>
      </c>
      <c r="R3566">
        <f t="shared" si="441"/>
        <v>59.117647058823529</v>
      </c>
      <c r="S3566" t="str">
        <f t="shared" si="444"/>
        <v>theater</v>
      </c>
      <c r="T3566" t="str">
        <f t="shared" si="445"/>
        <v>plays</v>
      </c>
      <c r="U3566" t="str">
        <f t="shared" si="446"/>
        <v>August</v>
      </c>
      <c r="V3566" t="str">
        <f t="shared" si="447"/>
        <v>2015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442"/>
        <v>41974.743148148147</v>
      </c>
      <c r="L3567" s="13">
        <f t="shared" si="44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440"/>
        <v>1.3055555555555556</v>
      </c>
      <c r="R3567">
        <f t="shared" si="441"/>
        <v>97.916666666666671</v>
      </c>
      <c r="S3567" t="str">
        <f t="shared" si="444"/>
        <v>theater</v>
      </c>
      <c r="T3567" t="str">
        <f t="shared" si="445"/>
        <v>plays</v>
      </c>
      <c r="U3567" t="str">
        <f t="shared" si="446"/>
        <v>December</v>
      </c>
      <c r="V3567" t="str">
        <f t="shared" si="447"/>
        <v>2014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442"/>
        <v>41997.507905092592</v>
      </c>
      <c r="L3568" s="13">
        <f t="shared" si="44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440"/>
        <v>1.0475000000000001</v>
      </c>
      <c r="R3568">
        <f t="shared" si="441"/>
        <v>55.131578947368418</v>
      </c>
      <c r="S3568" t="str">
        <f t="shared" si="444"/>
        <v>theater</v>
      </c>
      <c r="T3568" t="str">
        <f t="shared" si="445"/>
        <v>plays</v>
      </c>
      <c r="U3568" t="str">
        <f t="shared" si="446"/>
        <v>December</v>
      </c>
      <c r="V3568" t="str">
        <f t="shared" si="447"/>
        <v>2015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442"/>
        <v>42135.810694444444</v>
      </c>
      <c r="L3569" s="13">
        <f t="shared" si="44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440"/>
        <v>1.0880000000000001</v>
      </c>
      <c r="R3569">
        <f t="shared" si="441"/>
        <v>26.536585365853657</v>
      </c>
      <c r="S3569" t="str">
        <f t="shared" si="444"/>
        <v>theater</v>
      </c>
      <c r="T3569" t="str">
        <f t="shared" si="445"/>
        <v>plays</v>
      </c>
      <c r="U3569" t="str">
        <f t="shared" si="446"/>
        <v>May</v>
      </c>
      <c r="V3569" t="str">
        <f t="shared" si="447"/>
        <v>2015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442"/>
        <v>41869.740671296298</v>
      </c>
      <c r="L3570" s="13">
        <f t="shared" si="44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440"/>
        <v>1.1100000000000001</v>
      </c>
      <c r="R3570">
        <f t="shared" si="441"/>
        <v>58.421052631578945</v>
      </c>
      <c r="S3570" t="str">
        <f t="shared" si="444"/>
        <v>theater</v>
      </c>
      <c r="T3570" t="str">
        <f t="shared" si="445"/>
        <v>plays</v>
      </c>
      <c r="U3570" t="str">
        <f t="shared" si="446"/>
        <v>August</v>
      </c>
      <c r="V3570" t="str">
        <f t="shared" si="447"/>
        <v>2014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442"/>
        <v>41982.688611111109</v>
      </c>
      <c r="L3571" s="13">
        <f t="shared" si="44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440"/>
        <v>1.0047999999999999</v>
      </c>
      <c r="R3571">
        <f t="shared" si="441"/>
        <v>122.53658536585365</v>
      </c>
      <c r="S3571" t="str">
        <f t="shared" si="444"/>
        <v>theater</v>
      </c>
      <c r="T3571" t="str">
        <f t="shared" si="445"/>
        <v>plays</v>
      </c>
      <c r="U3571" t="str">
        <f t="shared" si="446"/>
        <v>December</v>
      </c>
      <c r="V3571" t="str">
        <f t="shared" si="447"/>
        <v>2015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442"/>
        <v>41976.331979166673</v>
      </c>
      <c r="L3572" s="13">
        <f t="shared" si="44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440"/>
        <v>1.1435</v>
      </c>
      <c r="R3572">
        <f t="shared" si="441"/>
        <v>87.961538461538467</v>
      </c>
      <c r="S3572" t="str">
        <f t="shared" si="444"/>
        <v>theater</v>
      </c>
      <c r="T3572" t="str">
        <f t="shared" si="445"/>
        <v>plays</v>
      </c>
      <c r="U3572" t="str">
        <f t="shared" si="446"/>
        <v>December</v>
      </c>
      <c r="V3572" t="str">
        <f t="shared" si="447"/>
        <v>2014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442"/>
        <v>41912.858946759261</v>
      </c>
      <c r="L3573" s="13">
        <f t="shared" si="44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440"/>
        <v>1.2206666666666666</v>
      </c>
      <c r="R3573">
        <f t="shared" si="441"/>
        <v>73.239999999999995</v>
      </c>
      <c r="S3573" t="str">
        <f t="shared" si="444"/>
        <v>theater</v>
      </c>
      <c r="T3573" t="str">
        <f t="shared" si="445"/>
        <v>plays</v>
      </c>
      <c r="U3573" t="str">
        <f t="shared" si="446"/>
        <v>September</v>
      </c>
      <c r="V3573" t="str">
        <f t="shared" si="447"/>
        <v>2014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442"/>
        <v>42146.570393518516</v>
      </c>
      <c r="L3574" s="13">
        <f t="shared" si="44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440"/>
        <v>1</v>
      </c>
      <c r="R3574">
        <f t="shared" si="441"/>
        <v>55.555555555555557</v>
      </c>
      <c r="S3574" t="str">
        <f t="shared" si="444"/>
        <v>theater</v>
      </c>
      <c r="T3574" t="str">
        <f t="shared" si="445"/>
        <v>plays</v>
      </c>
      <c r="U3574" t="str">
        <f t="shared" si="446"/>
        <v>May</v>
      </c>
      <c r="V3574" t="str">
        <f t="shared" si="447"/>
        <v>2015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442"/>
        <v>41921.375532407408</v>
      </c>
      <c r="L3575" s="13">
        <f t="shared" si="44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440"/>
        <v>1.028</v>
      </c>
      <c r="R3575">
        <f t="shared" si="441"/>
        <v>39.53846153846154</v>
      </c>
      <c r="S3575" t="str">
        <f t="shared" si="444"/>
        <v>theater</v>
      </c>
      <c r="T3575" t="str">
        <f t="shared" si="445"/>
        <v>plays</v>
      </c>
      <c r="U3575" t="str">
        <f t="shared" si="446"/>
        <v>October</v>
      </c>
      <c r="V3575" t="str">
        <f t="shared" si="447"/>
        <v>2014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442"/>
        <v>41926.942685185182</v>
      </c>
      <c r="L3576" s="13">
        <f t="shared" si="44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440"/>
        <v>1.0612068965517241</v>
      </c>
      <c r="R3576">
        <f t="shared" si="441"/>
        <v>136.77777777777777</v>
      </c>
      <c r="S3576" t="str">
        <f t="shared" si="444"/>
        <v>theater</v>
      </c>
      <c r="T3576" t="str">
        <f t="shared" si="445"/>
        <v>plays</v>
      </c>
      <c r="U3576" t="str">
        <f t="shared" si="446"/>
        <v>October</v>
      </c>
      <c r="V3576" t="str">
        <f t="shared" si="447"/>
        <v>2014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442"/>
        <v>42561.783877314811</v>
      </c>
      <c r="L3577" s="13">
        <f t="shared" si="44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440"/>
        <v>1.0133000000000001</v>
      </c>
      <c r="R3577">
        <f t="shared" si="441"/>
        <v>99.343137254901961</v>
      </c>
      <c r="S3577" t="str">
        <f t="shared" si="444"/>
        <v>theater</v>
      </c>
      <c r="T3577" t="str">
        <f t="shared" si="445"/>
        <v>plays</v>
      </c>
      <c r="U3577" t="str">
        <f t="shared" si="446"/>
        <v>July</v>
      </c>
      <c r="V3577" t="str">
        <f t="shared" si="447"/>
        <v>2016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442"/>
        <v>42649.54923611111</v>
      </c>
      <c r="L3578" s="13">
        <f t="shared" si="44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440"/>
        <v>1</v>
      </c>
      <c r="R3578">
        <f t="shared" si="441"/>
        <v>20</v>
      </c>
      <c r="S3578" t="str">
        <f t="shared" si="444"/>
        <v>theater</v>
      </c>
      <c r="T3578" t="str">
        <f t="shared" si="445"/>
        <v>plays</v>
      </c>
      <c r="U3578" t="str">
        <f t="shared" si="446"/>
        <v>October</v>
      </c>
      <c r="V3578" t="str">
        <f t="shared" si="447"/>
        <v>2016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442"/>
        <v>42093.786840277782</v>
      </c>
      <c r="L3579" s="13">
        <f t="shared" si="44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440"/>
        <v>1.3</v>
      </c>
      <c r="R3579">
        <f t="shared" si="441"/>
        <v>28.888888888888889</v>
      </c>
      <c r="S3579" t="str">
        <f t="shared" si="444"/>
        <v>theater</v>
      </c>
      <c r="T3579" t="str">
        <f t="shared" si="445"/>
        <v>plays</v>
      </c>
      <c r="U3579" t="str">
        <f t="shared" si="446"/>
        <v>March</v>
      </c>
      <c r="V3579" t="str">
        <f t="shared" si="447"/>
        <v>2015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442"/>
        <v>42460.733530092592</v>
      </c>
      <c r="L3580" s="13">
        <f t="shared" si="44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440"/>
        <v>1.0001333333333333</v>
      </c>
      <c r="R3580">
        <f t="shared" si="441"/>
        <v>40.545945945945945</v>
      </c>
      <c r="S3580" t="str">
        <f t="shared" si="444"/>
        <v>theater</v>
      </c>
      <c r="T3580" t="str">
        <f t="shared" si="445"/>
        <v>plays</v>
      </c>
      <c r="U3580" t="str">
        <f t="shared" si="446"/>
        <v>March</v>
      </c>
      <c r="V3580" t="str">
        <f t="shared" si="447"/>
        <v>2016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442"/>
        <v>42430.762222222227</v>
      </c>
      <c r="L3581" s="13">
        <f t="shared" si="44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440"/>
        <v>1</v>
      </c>
      <c r="R3581">
        <f t="shared" si="441"/>
        <v>35.714285714285715</v>
      </c>
      <c r="S3581" t="str">
        <f t="shared" si="444"/>
        <v>theater</v>
      </c>
      <c r="T3581" t="str">
        <f t="shared" si="445"/>
        <v>plays</v>
      </c>
      <c r="U3581" t="str">
        <f t="shared" si="446"/>
        <v>March</v>
      </c>
      <c r="V3581" t="str">
        <f t="shared" si="447"/>
        <v>2016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442"/>
        <v>42026.176180555558</v>
      </c>
      <c r="L3582" s="13">
        <f t="shared" si="44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440"/>
        <v>1.1388888888888888</v>
      </c>
      <c r="R3582">
        <f t="shared" si="441"/>
        <v>37.962962962962962</v>
      </c>
      <c r="S3582" t="str">
        <f t="shared" si="444"/>
        <v>theater</v>
      </c>
      <c r="T3582" t="str">
        <f t="shared" si="445"/>
        <v>plays</v>
      </c>
      <c r="U3582" t="str">
        <f t="shared" si="446"/>
        <v>January</v>
      </c>
      <c r="V3582" t="str">
        <f t="shared" si="447"/>
        <v>2015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442"/>
        <v>41836.471180555556</v>
      </c>
      <c r="L3583" s="13">
        <f t="shared" si="44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440"/>
        <v>1</v>
      </c>
      <c r="R3583">
        <f t="shared" si="441"/>
        <v>33.333333333333336</v>
      </c>
      <c r="S3583" t="str">
        <f t="shared" si="444"/>
        <v>theater</v>
      </c>
      <c r="T3583" t="str">
        <f t="shared" si="445"/>
        <v>plays</v>
      </c>
      <c r="U3583" t="str">
        <f t="shared" si="446"/>
        <v>July</v>
      </c>
      <c r="V3583" t="str">
        <f t="shared" si="447"/>
        <v>2014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442"/>
        <v>42451.095856481479</v>
      </c>
      <c r="L3584" s="13">
        <f t="shared" si="44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440"/>
        <v>2.87</v>
      </c>
      <c r="R3584">
        <f t="shared" si="441"/>
        <v>58.571428571428569</v>
      </c>
      <c r="S3584" t="str">
        <f t="shared" si="444"/>
        <v>theater</v>
      </c>
      <c r="T3584" t="str">
        <f t="shared" si="445"/>
        <v>plays</v>
      </c>
      <c r="U3584" t="str">
        <f t="shared" si="446"/>
        <v>March</v>
      </c>
      <c r="V3584" t="str">
        <f t="shared" si="447"/>
        <v>2016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442"/>
        <v>42418.425983796296</v>
      </c>
      <c r="L3585" s="13">
        <f t="shared" si="44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440"/>
        <v>1.085</v>
      </c>
      <c r="R3585">
        <f t="shared" si="441"/>
        <v>135.625</v>
      </c>
      <c r="S3585" t="str">
        <f t="shared" si="444"/>
        <v>theater</v>
      </c>
      <c r="T3585" t="str">
        <f t="shared" si="445"/>
        <v>plays</v>
      </c>
      <c r="U3585" t="str">
        <f t="shared" si="446"/>
        <v>February</v>
      </c>
      <c r="V3585" t="str">
        <f t="shared" si="447"/>
        <v>2016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442"/>
        <v>42168.316481481481</v>
      </c>
      <c r="L3586" s="13">
        <f t="shared" si="44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448">E3586/D3586</f>
        <v>1.155</v>
      </c>
      <c r="R3586">
        <f t="shared" ref="R3586:R3649" si="449">E3586/N3586</f>
        <v>30.9375</v>
      </c>
      <c r="S3586" t="str">
        <f t="shared" si="444"/>
        <v>theater</v>
      </c>
      <c r="T3586" t="str">
        <f t="shared" si="445"/>
        <v>plays</v>
      </c>
      <c r="U3586" t="str">
        <f t="shared" si="446"/>
        <v>June</v>
      </c>
      <c r="V3586" t="str">
        <f t="shared" si="447"/>
        <v>2015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450">(((J3587/60)/60)/24)+DATE(1970,1,1)</f>
        <v>41964.716319444444</v>
      </c>
      <c r="L3587" s="13">
        <f t="shared" ref="L3587:L3650" si="451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448"/>
        <v>1.1911764705882353</v>
      </c>
      <c r="R3587">
        <f t="shared" si="449"/>
        <v>176.08695652173913</v>
      </c>
      <c r="S3587" t="str">
        <f t="shared" ref="S3587:S3650" si="452">LEFT(P3587,FIND("/",P3587)-1)</f>
        <v>theater</v>
      </c>
      <c r="T3587" t="str">
        <f t="shared" ref="T3587:T3650" si="453">RIGHT(P3587,LEN(P3587)-FIND("/",P3587))</f>
        <v>plays</v>
      </c>
      <c r="U3587" t="str">
        <f t="shared" ref="U3587:U3650" si="454">TEXT(K3587,"mmmm")</f>
        <v>November</v>
      </c>
      <c r="V3587" t="str">
        <f t="shared" ref="V3587:V3650" si="455">TEXT(L3587,"YYYY")</f>
        <v>2014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450"/>
        <v>42576.697569444441</v>
      </c>
      <c r="L3588" s="13">
        <f t="shared" si="451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448"/>
        <v>1.0942666666666667</v>
      </c>
      <c r="R3588">
        <f t="shared" si="449"/>
        <v>151.9814814814815</v>
      </c>
      <c r="S3588" t="str">
        <f t="shared" si="452"/>
        <v>theater</v>
      </c>
      <c r="T3588" t="str">
        <f t="shared" si="453"/>
        <v>plays</v>
      </c>
      <c r="U3588" t="str">
        <f t="shared" si="454"/>
        <v>July</v>
      </c>
      <c r="V3588" t="str">
        <f t="shared" si="455"/>
        <v>2016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450"/>
        <v>42503.539976851855</v>
      </c>
      <c r="L3589" s="13">
        <f t="shared" si="451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448"/>
        <v>1.266</v>
      </c>
      <c r="R3589">
        <f t="shared" si="449"/>
        <v>22.607142857142858</v>
      </c>
      <c r="S3589" t="str">
        <f t="shared" si="452"/>
        <v>theater</v>
      </c>
      <c r="T3589" t="str">
        <f t="shared" si="453"/>
        <v>plays</v>
      </c>
      <c r="U3589" t="str">
        <f t="shared" si="454"/>
        <v>May</v>
      </c>
      <c r="V3589" t="str">
        <f t="shared" si="455"/>
        <v>2016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450"/>
        <v>42101.828819444447</v>
      </c>
      <c r="L3590" s="13">
        <f t="shared" si="451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448"/>
        <v>1.0049999999999999</v>
      </c>
      <c r="R3590">
        <f t="shared" si="449"/>
        <v>18.272727272727273</v>
      </c>
      <c r="S3590" t="str">
        <f t="shared" si="452"/>
        <v>theater</v>
      </c>
      <c r="T3590" t="str">
        <f t="shared" si="453"/>
        <v>plays</v>
      </c>
      <c r="U3590" t="str">
        <f t="shared" si="454"/>
        <v>April</v>
      </c>
      <c r="V3590" t="str">
        <f t="shared" si="455"/>
        <v>2015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450"/>
        <v>42125.647534722222</v>
      </c>
      <c r="L3591" s="13">
        <f t="shared" si="451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448"/>
        <v>1.2749999999999999</v>
      </c>
      <c r="R3591">
        <f t="shared" si="449"/>
        <v>82.258064516129039</v>
      </c>
      <c r="S3591" t="str">
        <f t="shared" si="452"/>
        <v>theater</v>
      </c>
      <c r="T3591" t="str">
        <f t="shared" si="453"/>
        <v>plays</v>
      </c>
      <c r="U3591" t="str">
        <f t="shared" si="454"/>
        <v>May</v>
      </c>
      <c r="V3591" t="str">
        <f t="shared" si="455"/>
        <v>2015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450"/>
        <v>41902.333726851852</v>
      </c>
      <c r="L3592" s="13">
        <f t="shared" si="451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448"/>
        <v>1.0005999999999999</v>
      </c>
      <c r="R3592">
        <f t="shared" si="449"/>
        <v>68.534246575342465</v>
      </c>
      <c r="S3592" t="str">
        <f t="shared" si="452"/>
        <v>theater</v>
      </c>
      <c r="T3592" t="str">
        <f t="shared" si="453"/>
        <v>plays</v>
      </c>
      <c r="U3592" t="str">
        <f t="shared" si="454"/>
        <v>September</v>
      </c>
      <c r="V3592" t="str">
        <f t="shared" si="455"/>
        <v>2014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450"/>
        <v>42003.948425925926</v>
      </c>
      <c r="L3593" s="13">
        <f t="shared" si="451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448"/>
        <v>1.75</v>
      </c>
      <c r="R3593">
        <f t="shared" si="449"/>
        <v>68.055555555555557</v>
      </c>
      <c r="S3593" t="str">
        <f t="shared" si="452"/>
        <v>theater</v>
      </c>
      <c r="T3593" t="str">
        <f t="shared" si="453"/>
        <v>plays</v>
      </c>
      <c r="U3593" t="str">
        <f t="shared" si="454"/>
        <v>December</v>
      </c>
      <c r="V3593" t="str">
        <f t="shared" si="455"/>
        <v>2015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450"/>
        <v>41988.829942129625</v>
      </c>
      <c r="L3594" s="13">
        <f t="shared" si="451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448"/>
        <v>1.2725</v>
      </c>
      <c r="R3594">
        <f t="shared" si="449"/>
        <v>72.714285714285708</v>
      </c>
      <c r="S3594" t="str">
        <f t="shared" si="452"/>
        <v>theater</v>
      </c>
      <c r="T3594" t="str">
        <f t="shared" si="453"/>
        <v>plays</v>
      </c>
      <c r="U3594" t="str">
        <f t="shared" si="454"/>
        <v>December</v>
      </c>
      <c r="V3594" t="str">
        <f t="shared" si="455"/>
        <v>2015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450"/>
        <v>41974.898599537039</v>
      </c>
      <c r="L3595" s="13">
        <f t="shared" si="451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448"/>
        <v>1.1063333333333334</v>
      </c>
      <c r="R3595">
        <f t="shared" si="449"/>
        <v>77.186046511627907</v>
      </c>
      <c r="S3595" t="str">
        <f t="shared" si="452"/>
        <v>theater</v>
      </c>
      <c r="T3595" t="str">
        <f t="shared" si="453"/>
        <v>plays</v>
      </c>
      <c r="U3595" t="str">
        <f t="shared" si="454"/>
        <v>December</v>
      </c>
      <c r="V3595" t="str">
        <f t="shared" si="455"/>
        <v>2015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450"/>
        <v>42592.066921296297</v>
      </c>
      <c r="L3596" s="13">
        <f t="shared" si="451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448"/>
        <v>1.2593749999999999</v>
      </c>
      <c r="R3596">
        <f t="shared" si="449"/>
        <v>55.972222222222221</v>
      </c>
      <c r="S3596" t="str">
        <f t="shared" si="452"/>
        <v>theater</v>
      </c>
      <c r="T3596" t="str">
        <f t="shared" si="453"/>
        <v>plays</v>
      </c>
      <c r="U3596" t="str">
        <f t="shared" si="454"/>
        <v>August</v>
      </c>
      <c r="V3596" t="str">
        <f t="shared" si="455"/>
        <v>2016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450"/>
        <v>42050.008368055554</v>
      </c>
      <c r="L3597" s="13">
        <f t="shared" si="451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448"/>
        <v>1.1850000000000001</v>
      </c>
      <c r="R3597">
        <f t="shared" si="449"/>
        <v>49.693548387096776</v>
      </c>
      <c r="S3597" t="str">
        <f t="shared" si="452"/>
        <v>theater</v>
      </c>
      <c r="T3597" t="str">
        <f t="shared" si="453"/>
        <v>plays</v>
      </c>
      <c r="U3597" t="str">
        <f t="shared" si="454"/>
        <v>February</v>
      </c>
      <c r="V3597" t="str">
        <f t="shared" si="455"/>
        <v>2015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450"/>
        <v>41856.715069444443</v>
      </c>
      <c r="L3598" s="13">
        <f t="shared" si="451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448"/>
        <v>1.0772727272727274</v>
      </c>
      <c r="R3598">
        <f t="shared" si="449"/>
        <v>79</v>
      </c>
      <c r="S3598" t="str">
        <f t="shared" si="452"/>
        <v>theater</v>
      </c>
      <c r="T3598" t="str">
        <f t="shared" si="453"/>
        <v>plays</v>
      </c>
      <c r="U3598" t="str">
        <f t="shared" si="454"/>
        <v>August</v>
      </c>
      <c r="V3598" t="str">
        <f t="shared" si="455"/>
        <v>2014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450"/>
        <v>42417.585532407407</v>
      </c>
      <c r="L3599" s="13">
        <f t="shared" si="451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448"/>
        <v>1.026</v>
      </c>
      <c r="R3599">
        <f t="shared" si="449"/>
        <v>77.727272727272734</v>
      </c>
      <c r="S3599" t="str">
        <f t="shared" si="452"/>
        <v>theater</v>
      </c>
      <c r="T3599" t="str">
        <f t="shared" si="453"/>
        <v>plays</v>
      </c>
      <c r="U3599" t="str">
        <f t="shared" si="454"/>
        <v>February</v>
      </c>
      <c r="V3599" t="str">
        <f t="shared" si="455"/>
        <v>2016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450"/>
        <v>41866.79886574074</v>
      </c>
      <c r="L3600" s="13">
        <f t="shared" si="451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448"/>
        <v>1.101</v>
      </c>
      <c r="R3600">
        <f t="shared" si="449"/>
        <v>40.777777777777779</v>
      </c>
      <c r="S3600" t="str">
        <f t="shared" si="452"/>
        <v>theater</v>
      </c>
      <c r="T3600" t="str">
        <f t="shared" si="453"/>
        <v>plays</v>
      </c>
      <c r="U3600" t="str">
        <f t="shared" si="454"/>
        <v>August</v>
      </c>
      <c r="V3600" t="str">
        <f t="shared" si="455"/>
        <v>2014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450"/>
        <v>42220.79487268519</v>
      </c>
      <c r="L3601" s="13">
        <f t="shared" si="451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448"/>
        <v>2.02</v>
      </c>
      <c r="R3601">
        <f t="shared" si="449"/>
        <v>59.411764705882355</v>
      </c>
      <c r="S3601" t="str">
        <f t="shared" si="452"/>
        <v>theater</v>
      </c>
      <c r="T3601" t="str">
        <f t="shared" si="453"/>
        <v>plays</v>
      </c>
      <c r="U3601" t="str">
        <f t="shared" si="454"/>
        <v>August</v>
      </c>
      <c r="V3601" t="str">
        <f t="shared" si="455"/>
        <v>2015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450"/>
        <v>42628.849120370374</v>
      </c>
      <c r="L3602" s="13">
        <f t="shared" si="451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448"/>
        <v>1.3</v>
      </c>
      <c r="R3602">
        <f t="shared" si="449"/>
        <v>3.25</v>
      </c>
      <c r="S3602" t="str">
        <f t="shared" si="452"/>
        <v>theater</v>
      </c>
      <c r="T3602" t="str">
        <f t="shared" si="453"/>
        <v>plays</v>
      </c>
      <c r="U3602" t="str">
        <f t="shared" si="454"/>
        <v>September</v>
      </c>
      <c r="V3602" t="str">
        <f t="shared" si="455"/>
        <v>2016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450"/>
        <v>41990.99863425926</v>
      </c>
      <c r="L3603" s="13">
        <f t="shared" si="451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448"/>
        <v>1.0435000000000001</v>
      </c>
      <c r="R3603">
        <f t="shared" si="449"/>
        <v>39.377358490566039</v>
      </c>
      <c r="S3603" t="str">
        <f t="shared" si="452"/>
        <v>theater</v>
      </c>
      <c r="T3603" t="str">
        <f t="shared" si="453"/>
        <v>plays</v>
      </c>
      <c r="U3603" t="str">
        <f t="shared" si="454"/>
        <v>December</v>
      </c>
      <c r="V3603" t="str">
        <f t="shared" si="455"/>
        <v>2015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450"/>
        <v>42447.894432870366</v>
      </c>
      <c r="L3604" s="13">
        <f t="shared" si="451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448"/>
        <v>1.0004999999999999</v>
      </c>
      <c r="R3604">
        <f t="shared" si="449"/>
        <v>81.673469387755105</v>
      </c>
      <c r="S3604" t="str">
        <f t="shared" si="452"/>
        <v>theater</v>
      </c>
      <c r="T3604" t="str">
        <f t="shared" si="453"/>
        <v>plays</v>
      </c>
      <c r="U3604" t="str">
        <f t="shared" si="454"/>
        <v>March</v>
      </c>
      <c r="V3604" t="str">
        <f t="shared" si="455"/>
        <v>2016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450"/>
        <v>42283.864351851851</v>
      </c>
      <c r="L3605" s="13">
        <f t="shared" si="451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448"/>
        <v>1.7066666666666668</v>
      </c>
      <c r="R3605">
        <f t="shared" si="449"/>
        <v>44.912280701754383</v>
      </c>
      <c r="S3605" t="str">
        <f t="shared" si="452"/>
        <v>theater</v>
      </c>
      <c r="T3605" t="str">
        <f t="shared" si="453"/>
        <v>plays</v>
      </c>
      <c r="U3605" t="str">
        <f t="shared" si="454"/>
        <v>October</v>
      </c>
      <c r="V3605" t="str">
        <f t="shared" si="455"/>
        <v>2015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450"/>
        <v>42483.015694444446</v>
      </c>
      <c r="L3606" s="13">
        <f t="shared" si="451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448"/>
        <v>1.1283333333333334</v>
      </c>
      <c r="R3606">
        <f t="shared" si="449"/>
        <v>49.05797101449275</v>
      </c>
      <c r="S3606" t="str">
        <f t="shared" si="452"/>
        <v>theater</v>
      </c>
      <c r="T3606" t="str">
        <f t="shared" si="453"/>
        <v>plays</v>
      </c>
      <c r="U3606" t="str">
        <f t="shared" si="454"/>
        <v>April</v>
      </c>
      <c r="V3606" t="str">
        <f t="shared" si="455"/>
        <v>2016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450"/>
        <v>42383.793124999997</v>
      </c>
      <c r="L3607" s="13">
        <f t="shared" si="451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448"/>
        <v>1.84</v>
      </c>
      <c r="R3607">
        <f t="shared" si="449"/>
        <v>30.666666666666668</v>
      </c>
      <c r="S3607" t="str">
        <f t="shared" si="452"/>
        <v>theater</v>
      </c>
      <c r="T3607" t="str">
        <f t="shared" si="453"/>
        <v>plays</v>
      </c>
      <c r="U3607" t="str">
        <f t="shared" si="454"/>
        <v>January</v>
      </c>
      <c r="V3607" t="str">
        <f t="shared" si="455"/>
        <v>2016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450"/>
        <v>42566.604826388888</v>
      </c>
      <c r="L3608" s="13">
        <f t="shared" si="451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448"/>
        <v>1.3026666666666666</v>
      </c>
      <c r="R3608">
        <f t="shared" si="449"/>
        <v>61.0625</v>
      </c>
      <c r="S3608" t="str">
        <f t="shared" si="452"/>
        <v>theater</v>
      </c>
      <c r="T3608" t="str">
        <f t="shared" si="453"/>
        <v>plays</v>
      </c>
      <c r="U3608" t="str">
        <f t="shared" si="454"/>
        <v>July</v>
      </c>
      <c r="V3608" t="str">
        <f t="shared" si="455"/>
        <v>2016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450"/>
        <v>42338.963912037041</v>
      </c>
      <c r="L3609" s="13">
        <f t="shared" si="451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448"/>
        <v>1.0545454545454545</v>
      </c>
      <c r="R3609">
        <f t="shared" si="449"/>
        <v>29</v>
      </c>
      <c r="S3609" t="str">
        <f t="shared" si="452"/>
        <v>theater</v>
      </c>
      <c r="T3609" t="str">
        <f t="shared" si="453"/>
        <v>plays</v>
      </c>
      <c r="U3609" t="str">
        <f t="shared" si="454"/>
        <v>November</v>
      </c>
      <c r="V3609" t="str">
        <f t="shared" si="455"/>
        <v>2015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450"/>
        <v>42506.709375000006</v>
      </c>
      <c r="L3610" s="13">
        <f t="shared" si="451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448"/>
        <v>1</v>
      </c>
      <c r="R3610">
        <f t="shared" si="449"/>
        <v>29.62962962962963</v>
      </c>
      <c r="S3610" t="str">
        <f t="shared" si="452"/>
        <v>theater</v>
      </c>
      <c r="T3610" t="str">
        <f t="shared" si="453"/>
        <v>plays</v>
      </c>
      <c r="U3610" t="str">
        <f t="shared" si="454"/>
        <v>May</v>
      </c>
      <c r="V3610" t="str">
        <f t="shared" si="455"/>
        <v>2016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450"/>
        <v>42429.991724537031</v>
      </c>
      <c r="L3611" s="13">
        <f t="shared" si="451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448"/>
        <v>1.5331632653061225</v>
      </c>
      <c r="R3611">
        <f t="shared" si="449"/>
        <v>143.0952380952381</v>
      </c>
      <c r="S3611" t="str">
        <f t="shared" si="452"/>
        <v>theater</v>
      </c>
      <c r="T3611" t="str">
        <f t="shared" si="453"/>
        <v>plays</v>
      </c>
      <c r="U3611" t="str">
        <f t="shared" si="454"/>
        <v>February</v>
      </c>
      <c r="V3611" t="str">
        <f t="shared" si="455"/>
        <v>2016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450"/>
        <v>42203.432129629626</v>
      </c>
      <c r="L3612" s="13">
        <f t="shared" si="451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448"/>
        <v>1.623</v>
      </c>
      <c r="R3612">
        <f t="shared" si="449"/>
        <v>52.354838709677416</v>
      </c>
      <c r="S3612" t="str">
        <f t="shared" si="452"/>
        <v>theater</v>
      </c>
      <c r="T3612" t="str">
        <f t="shared" si="453"/>
        <v>plays</v>
      </c>
      <c r="U3612" t="str">
        <f t="shared" si="454"/>
        <v>July</v>
      </c>
      <c r="V3612" t="str">
        <f t="shared" si="455"/>
        <v>2015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450"/>
        <v>42072.370381944449</v>
      </c>
      <c r="L3613" s="13">
        <f t="shared" si="451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448"/>
        <v>1.36</v>
      </c>
      <c r="R3613">
        <f t="shared" si="449"/>
        <v>66.666666666666671</v>
      </c>
      <c r="S3613" t="str">
        <f t="shared" si="452"/>
        <v>theater</v>
      </c>
      <c r="T3613" t="str">
        <f t="shared" si="453"/>
        <v>plays</v>
      </c>
      <c r="U3613" t="str">
        <f t="shared" si="454"/>
        <v>March</v>
      </c>
      <c r="V3613" t="str">
        <f t="shared" si="455"/>
        <v>2015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450"/>
        <v>41789.726979166669</v>
      </c>
      <c r="L3614" s="13">
        <f t="shared" si="451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448"/>
        <v>1.444</v>
      </c>
      <c r="R3614">
        <f t="shared" si="449"/>
        <v>126.66666666666667</v>
      </c>
      <c r="S3614" t="str">
        <f t="shared" si="452"/>
        <v>theater</v>
      </c>
      <c r="T3614" t="str">
        <f t="shared" si="453"/>
        <v>plays</v>
      </c>
      <c r="U3614" t="str">
        <f t="shared" si="454"/>
        <v>May</v>
      </c>
      <c r="V3614" t="str">
        <f t="shared" si="455"/>
        <v>2014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450"/>
        <v>41788.58997685185</v>
      </c>
      <c r="L3615" s="13">
        <f t="shared" si="451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448"/>
        <v>1</v>
      </c>
      <c r="R3615">
        <f t="shared" si="449"/>
        <v>62.5</v>
      </c>
      <c r="S3615" t="str">
        <f t="shared" si="452"/>
        <v>theater</v>
      </c>
      <c r="T3615" t="str">
        <f t="shared" si="453"/>
        <v>plays</v>
      </c>
      <c r="U3615" t="str">
        <f t="shared" si="454"/>
        <v>May</v>
      </c>
      <c r="V3615" t="str">
        <f t="shared" si="455"/>
        <v>2014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450"/>
        <v>42144.041851851856</v>
      </c>
      <c r="L3616" s="13">
        <f t="shared" si="451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448"/>
        <v>1.008</v>
      </c>
      <c r="R3616">
        <f t="shared" si="449"/>
        <v>35.492957746478872</v>
      </c>
      <c r="S3616" t="str">
        <f t="shared" si="452"/>
        <v>theater</v>
      </c>
      <c r="T3616" t="str">
        <f t="shared" si="453"/>
        <v>plays</v>
      </c>
      <c r="U3616" t="str">
        <f t="shared" si="454"/>
        <v>May</v>
      </c>
      <c r="V3616" t="str">
        <f t="shared" si="455"/>
        <v>2015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450"/>
        <v>42318.593703703707</v>
      </c>
      <c r="L3617" s="13">
        <f t="shared" si="451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448"/>
        <v>1.0680000000000001</v>
      </c>
      <c r="R3617">
        <f t="shared" si="449"/>
        <v>37.083333333333336</v>
      </c>
      <c r="S3617" t="str">
        <f t="shared" si="452"/>
        <v>theater</v>
      </c>
      <c r="T3617" t="str">
        <f t="shared" si="453"/>
        <v>plays</v>
      </c>
      <c r="U3617" t="str">
        <f t="shared" si="454"/>
        <v>November</v>
      </c>
      <c r="V3617" t="str">
        <f t="shared" si="455"/>
        <v>2015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450"/>
        <v>42052.949814814812</v>
      </c>
      <c r="L3618" s="13">
        <f t="shared" si="451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448"/>
        <v>1.248</v>
      </c>
      <c r="R3618">
        <f t="shared" si="449"/>
        <v>69.333333333333329</v>
      </c>
      <c r="S3618" t="str">
        <f t="shared" si="452"/>
        <v>theater</v>
      </c>
      <c r="T3618" t="str">
        <f t="shared" si="453"/>
        <v>plays</v>
      </c>
      <c r="U3618" t="str">
        <f t="shared" si="454"/>
        <v>February</v>
      </c>
      <c r="V3618" t="str">
        <f t="shared" si="455"/>
        <v>2015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450"/>
        <v>42779.610289351855</v>
      </c>
      <c r="L3619" s="13">
        <f t="shared" si="451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448"/>
        <v>1.1891891891891893</v>
      </c>
      <c r="R3619">
        <f t="shared" si="449"/>
        <v>17.254901960784313</v>
      </c>
      <c r="S3619" t="str">
        <f t="shared" si="452"/>
        <v>theater</v>
      </c>
      <c r="T3619" t="str">
        <f t="shared" si="453"/>
        <v>plays</v>
      </c>
      <c r="U3619" t="str">
        <f t="shared" si="454"/>
        <v>February</v>
      </c>
      <c r="V3619" t="str">
        <f t="shared" si="455"/>
        <v>2017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450"/>
        <v>42128.627893518518</v>
      </c>
      <c r="L3620" s="13">
        <f t="shared" si="451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448"/>
        <v>1.01</v>
      </c>
      <c r="R3620">
        <f t="shared" si="449"/>
        <v>36.071428571428569</v>
      </c>
      <c r="S3620" t="str">
        <f t="shared" si="452"/>
        <v>theater</v>
      </c>
      <c r="T3620" t="str">
        <f t="shared" si="453"/>
        <v>plays</v>
      </c>
      <c r="U3620" t="str">
        <f t="shared" si="454"/>
        <v>May</v>
      </c>
      <c r="V3620" t="str">
        <f t="shared" si="455"/>
        <v>2015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450"/>
        <v>42661.132245370376</v>
      </c>
      <c r="L3621" s="13">
        <f t="shared" si="451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448"/>
        <v>1.1299999999999999</v>
      </c>
      <c r="R3621">
        <f t="shared" si="449"/>
        <v>66.470588235294116</v>
      </c>
      <c r="S3621" t="str">
        <f t="shared" si="452"/>
        <v>theater</v>
      </c>
      <c r="T3621" t="str">
        <f t="shared" si="453"/>
        <v>plays</v>
      </c>
      <c r="U3621" t="str">
        <f t="shared" si="454"/>
        <v>October</v>
      </c>
      <c r="V3621" t="str">
        <f t="shared" si="455"/>
        <v>2016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450"/>
        <v>42037.938206018516</v>
      </c>
      <c r="L3622" s="13">
        <f t="shared" si="451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448"/>
        <v>1.0519047619047619</v>
      </c>
      <c r="R3622">
        <f t="shared" si="449"/>
        <v>56.065989847715734</v>
      </c>
      <c r="S3622" t="str">
        <f t="shared" si="452"/>
        <v>theater</v>
      </c>
      <c r="T3622" t="str">
        <f t="shared" si="453"/>
        <v>plays</v>
      </c>
      <c r="U3622" t="str">
        <f t="shared" si="454"/>
        <v>February</v>
      </c>
      <c r="V3622" t="str">
        <f t="shared" si="455"/>
        <v>2015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450"/>
        <v>42619.935694444444</v>
      </c>
      <c r="L3623" s="13">
        <f t="shared" si="451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448"/>
        <v>1.0973333333333333</v>
      </c>
      <c r="R3623">
        <f t="shared" si="449"/>
        <v>47.028571428571432</v>
      </c>
      <c r="S3623" t="str">
        <f t="shared" si="452"/>
        <v>theater</v>
      </c>
      <c r="T3623" t="str">
        <f t="shared" si="453"/>
        <v>plays</v>
      </c>
      <c r="U3623" t="str">
        <f t="shared" si="454"/>
        <v>September</v>
      </c>
      <c r="V3623" t="str">
        <f t="shared" si="455"/>
        <v>2016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450"/>
        <v>41877.221886574072</v>
      </c>
      <c r="L3624" s="13">
        <f t="shared" si="451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448"/>
        <v>1.00099</v>
      </c>
      <c r="R3624">
        <f t="shared" si="449"/>
        <v>47.666190476190479</v>
      </c>
      <c r="S3624" t="str">
        <f t="shared" si="452"/>
        <v>theater</v>
      </c>
      <c r="T3624" t="str">
        <f t="shared" si="453"/>
        <v>plays</v>
      </c>
      <c r="U3624" t="str">
        <f t="shared" si="454"/>
        <v>August</v>
      </c>
      <c r="V3624" t="str">
        <f t="shared" si="455"/>
        <v>2014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450"/>
        <v>41828.736921296295</v>
      </c>
      <c r="L3625" s="13">
        <f t="shared" si="451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448"/>
        <v>1.2</v>
      </c>
      <c r="R3625">
        <f t="shared" si="449"/>
        <v>88.235294117647058</v>
      </c>
      <c r="S3625" t="str">
        <f t="shared" si="452"/>
        <v>theater</v>
      </c>
      <c r="T3625" t="str">
        <f t="shared" si="453"/>
        <v>plays</v>
      </c>
      <c r="U3625" t="str">
        <f t="shared" si="454"/>
        <v>July</v>
      </c>
      <c r="V3625" t="str">
        <f t="shared" si="455"/>
        <v>2014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450"/>
        <v>42545.774189814809</v>
      </c>
      <c r="L3626" s="13">
        <f t="shared" si="451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448"/>
        <v>1.0493333333333332</v>
      </c>
      <c r="R3626">
        <f t="shared" si="449"/>
        <v>80.717948717948715</v>
      </c>
      <c r="S3626" t="str">
        <f t="shared" si="452"/>
        <v>theater</v>
      </c>
      <c r="T3626" t="str">
        <f t="shared" si="453"/>
        <v>plays</v>
      </c>
      <c r="U3626" t="str">
        <f t="shared" si="454"/>
        <v>June</v>
      </c>
      <c r="V3626" t="str">
        <f t="shared" si="455"/>
        <v>2016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450"/>
        <v>42157.652511574073</v>
      </c>
      <c r="L3627" s="13">
        <f t="shared" si="451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448"/>
        <v>1.0266666666666666</v>
      </c>
      <c r="R3627">
        <f t="shared" si="449"/>
        <v>39.487179487179489</v>
      </c>
      <c r="S3627" t="str">
        <f t="shared" si="452"/>
        <v>theater</v>
      </c>
      <c r="T3627" t="str">
        <f t="shared" si="453"/>
        <v>plays</v>
      </c>
      <c r="U3627" t="str">
        <f t="shared" si="454"/>
        <v>June</v>
      </c>
      <c r="V3627" t="str">
        <f t="shared" si="455"/>
        <v>2015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450"/>
        <v>41846.667326388888</v>
      </c>
      <c r="L3628" s="13">
        <f t="shared" si="451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448"/>
        <v>1.0182500000000001</v>
      </c>
      <c r="R3628">
        <f t="shared" si="449"/>
        <v>84.854166666666671</v>
      </c>
      <c r="S3628" t="str">
        <f t="shared" si="452"/>
        <v>theater</v>
      </c>
      <c r="T3628" t="str">
        <f t="shared" si="453"/>
        <v>plays</v>
      </c>
      <c r="U3628" t="str">
        <f t="shared" si="454"/>
        <v>July</v>
      </c>
      <c r="V3628" t="str">
        <f t="shared" si="455"/>
        <v>2014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450"/>
        <v>42460.741747685184</v>
      </c>
      <c r="L3629" s="13">
        <f t="shared" si="451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448"/>
        <v>1</v>
      </c>
      <c r="R3629">
        <f t="shared" si="449"/>
        <v>68.965517241379317</v>
      </c>
      <c r="S3629" t="str">
        <f t="shared" si="452"/>
        <v>theater</v>
      </c>
      <c r="T3629" t="str">
        <f t="shared" si="453"/>
        <v>plays</v>
      </c>
      <c r="U3629" t="str">
        <f t="shared" si="454"/>
        <v>March</v>
      </c>
      <c r="V3629" t="str">
        <f t="shared" si="455"/>
        <v>2016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450"/>
        <v>42291.833287037036</v>
      </c>
      <c r="L3630" s="13">
        <f t="shared" si="451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448"/>
        <v>0</v>
      </c>
      <c r="R3630" t="e">
        <f t="shared" si="449"/>
        <v>#DIV/0!</v>
      </c>
      <c r="S3630" t="str">
        <f t="shared" si="452"/>
        <v>theater</v>
      </c>
      <c r="T3630" t="str">
        <f t="shared" si="453"/>
        <v>musical</v>
      </c>
      <c r="U3630" t="str">
        <f t="shared" si="454"/>
        <v>October</v>
      </c>
      <c r="V3630" t="str">
        <f t="shared" si="455"/>
        <v>2015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450"/>
        <v>42437.094490740739</v>
      </c>
      <c r="L3631" s="13">
        <f t="shared" si="451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448"/>
        <v>1.9999999999999999E-6</v>
      </c>
      <c r="R3631">
        <f t="shared" si="449"/>
        <v>1</v>
      </c>
      <c r="S3631" t="str">
        <f t="shared" si="452"/>
        <v>theater</v>
      </c>
      <c r="T3631" t="str">
        <f t="shared" si="453"/>
        <v>musical</v>
      </c>
      <c r="U3631" t="str">
        <f t="shared" si="454"/>
        <v>March</v>
      </c>
      <c r="V3631" t="str">
        <f t="shared" si="455"/>
        <v>2016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450"/>
        <v>41942.84710648148</v>
      </c>
      <c r="L3632" s="13">
        <f t="shared" si="451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448"/>
        <v>3.3333333333333332E-4</v>
      </c>
      <c r="R3632">
        <f t="shared" si="449"/>
        <v>1</v>
      </c>
      <c r="S3632" t="str">
        <f t="shared" si="452"/>
        <v>theater</v>
      </c>
      <c r="T3632" t="str">
        <f t="shared" si="453"/>
        <v>musical</v>
      </c>
      <c r="U3632" t="str">
        <f t="shared" si="454"/>
        <v>October</v>
      </c>
      <c r="V3632" t="str">
        <f t="shared" si="455"/>
        <v>2014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450"/>
        <v>41880.753437499996</v>
      </c>
      <c r="L3633" s="13">
        <f t="shared" si="451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448"/>
        <v>0.51023391812865493</v>
      </c>
      <c r="R3633">
        <f t="shared" si="449"/>
        <v>147.88135593220338</v>
      </c>
      <c r="S3633" t="str">
        <f t="shared" si="452"/>
        <v>theater</v>
      </c>
      <c r="T3633" t="str">
        <f t="shared" si="453"/>
        <v>musical</v>
      </c>
      <c r="U3633" t="str">
        <f t="shared" si="454"/>
        <v>August</v>
      </c>
      <c r="V3633" t="str">
        <f t="shared" si="455"/>
        <v>2014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450"/>
        <v>41946.936909722222</v>
      </c>
      <c r="L3634" s="13">
        <f t="shared" si="451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448"/>
        <v>0.2</v>
      </c>
      <c r="R3634">
        <f t="shared" si="449"/>
        <v>100</v>
      </c>
      <c r="S3634" t="str">
        <f t="shared" si="452"/>
        <v>theater</v>
      </c>
      <c r="T3634" t="str">
        <f t="shared" si="453"/>
        <v>musical</v>
      </c>
      <c r="U3634" t="str">
        <f t="shared" si="454"/>
        <v>November</v>
      </c>
      <c r="V3634" t="str">
        <f t="shared" si="455"/>
        <v>2014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450"/>
        <v>42649.623460648145</v>
      </c>
      <c r="L3635" s="13">
        <f t="shared" si="451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448"/>
        <v>0.35239999999999999</v>
      </c>
      <c r="R3635">
        <f t="shared" si="449"/>
        <v>56.838709677419352</v>
      </c>
      <c r="S3635" t="str">
        <f t="shared" si="452"/>
        <v>theater</v>
      </c>
      <c r="T3635" t="str">
        <f t="shared" si="453"/>
        <v>musical</v>
      </c>
      <c r="U3635" t="str">
        <f t="shared" si="454"/>
        <v>October</v>
      </c>
      <c r="V3635" t="str">
        <f t="shared" si="455"/>
        <v>2016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450"/>
        <v>42701.166365740741</v>
      </c>
      <c r="L3636" s="13">
        <f t="shared" si="451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448"/>
        <v>4.2466666666666666E-2</v>
      </c>
      <c r="R3636">
        <f t="shared" si="449"/>
        <v>176.94444444444446</v>
      </c>
      <c r="S3636" t="str">
        <f t="shared" si="452"/>
        <v>theater</v>
      </c>
      <c r="T3636" t="str">
        <f t="shared" si="453"/>
        <v>musical</v>
      </c>
      <c r="U3636" t="str">
        <f t="shared" si="454"/>
        <v>November</v>
      </c>
      <c r="V3636" t="str">
        <f t="shared" si="455"/>
        <v>2017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450"/>
        <v>42450.88282407407</v>
      </c>
      <c r="L3637" s="13">
        <f t="shared" si="451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448"/>
        <v>0.36457142857142855</v>
      </c>
      <c r="R3637">
        <f t="shared" si="449"/>
        <v>127.6</v>
      </c>
      <c r="S3637" t="str">
        <f t="shared" si="452"/>
        <v>theater</v>
      </c>
      <c r="T3637" t="str">
        <f t="shared" si="453"/>
        <v>musical</v>
      </c>
      <c r="U3637" t="str">
        <f t="shared" si="454"/>
        <v>March</v>
      </c>
      <c r="V3637" t="str">
        <f t="shared" si="455"/>
        <v>2016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450"/>
        <v>42226.694780092599</v>
      </c>
      <c r="L3638" s="13">
        <f t="shared" si="451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448"/>
        <v>0</v>
      </c>
      <c r="R3638" t="e">
        <f t="shared" si="449"/>
        <v>#DIV/0!</v>
      </c>
      <c r="S3638" t="str">
        <f t="shared" si="452"/>
        <v>theater</v>
      </c>
      <c r="T3638" t="str">
        <f t="shared" si="453"/>
        <v>musical</v>
      </c>
      <c r="U3638" t="str">
        <f t="shared" si="454"/>
        <v>August</v>
      </c>
      <c r="V3638" t="str">
        <f t="shared" si="455"/>
        <v>2015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450"/>
        <v>41975.700636574074</v>
      </c>
      <c r="L3639" s="13">
        <f t="shared" si="451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448"/>
        <v>0.30866666666666664</v>
      </c>
      <c r="R3639">
        <f t="shared" si="449"/>
        <v>66.142857142857139</v>
      </c>
      <c r="S3639" t="str">
        <f t="shared" si="452"/>
        <v>theater</v>
      </c>
      <c r="T3639" t="str">
        <f t="shared" si="453"/>
        <v>musical</v>
      </c>
      <c r="U3639" t="str">
        <f t="shared" si="454"/>
        <v>December</v>
      </c>
      <c r="V3639" t="str">
        <f t="shared" si="455"/>
        <v>2015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450"/>
        <v>42053.672824074078</v>
      </c>
      <c r="L3640" s="13">
        <f t="shared" si="451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448"/>
        <v>6.545454545454546E-2</v>
      </c>
      <c r="R3640">
        <f t="shared" si="449"/>
        <v>108</v>
      </c>
      <c r="S3640" t="str">
        <f t="shared" si="452"/>
        <v>theater</v>
      </c>
      <c r="T3640" t="str">
        <f t="shared" si="453"/>
        <v>musical</v>
      </c>
      <c r="U3640" t="str">
        <f t="shared" si="454"/>
        <v>February</v>
      </c>
      <c r="V3640" t="str">
        <f t="shared" si="455"/>
        <v>2015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450"/>
        <v>42590.677152777775</v>
      </c>
      <c r="L3641" s="13">
        <f t="shared" si="451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448"/>
        <v>4.0000000000000003E-5</v>
      </c>
      <c r="R3641">
        <f t="shared" si="449"/>
        <v>1</v>
      </c>
      <c r="S3641" t="str">
        <f t="shared" si="452"/>
        <v>theater</v>
      </c>
      <c r="T3641" t="str">
        <f t="shared" si="453"/>
        <v>musical</v>
      </c>
      <c r="U3641" t="str">
        <f t="shared" si="454"/>
        <v>August</v>
      </c>
      <c r="V3641" t="str">
        <f t="shared" si="455"/>
        <v>2016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450"/>
        <v>42104.781597222223</v>
      </c>
      <c r="L3642" s="13">
        <f t="shared" si="451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448"/>
        <v>5.5E-2</v>
      </c>
      <c r="R3642">
        <f t="shared" si="449"/>
        <v>18.333333333333332</v>
      </c>
      <c r="S3642" t="str">
        <f t="shared" si="452"/>
        <v>theater</v>
      </c>
      <c r="T3642" t="str">
        <f t="shared" si="453"/>
        <v>musical</v>
      </c>
      <c r="U3642" t="str">
        <f t="shared" si="454"/>
        <v>April</v>
      </c>
      <c r="V3642" t="str">
        <f t="shared" si="455"/>
        <v>2015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450"/>
        <v>41899.627071759263</v>
      </c>
      <c r="L3643" s="13">
        <f t="shared" si="451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448"/>
        <v>0</v>
      </c>
      <c r="R3643" t="e">
        <f t="shared" si="449"/>
        <v>#DIV/0!</v>
      </c>
      <c r="S3643" t="str">
        <f t="shared" si="452"/>
        <v>theater</v>
      </c>
      <c r="T3643" t="str">
        <f t="shared" si="453"/>
        <v>musical</v>
      </c>
      <c r="U3643" t="str">
        <f t="shared" si="454"/>
        <v>September</v>
      </c>
      <c r="V3643" t="str">
        <f t="shared" si="455"/>
        <v>2014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450"/>
        <v>42297.816284722227</v>
      </c>
      <c r="L3644" s="13">
        <f t="shared" si="451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448"/>
        <v>2.1428571428571429E-2</v>
      </c>
      <c r="R3644">
        <f t="shared" si="449"/>
        <v>7.5</v>
      </c>
      <c r="S3644" t="str">
        <f t="shared" si="452"/>
        <v>theater</v>
      </c>
      <c r="T3644" t="str">
        <f t="shared" si="453"/>
        <v>musical</v>
      </c>
      <c r="U3644" t="str">
        <f t="shared" si="454"/>
        <v>October</v>
      </c>
      <c r="V3644" t="str">
        <f t="shared" si="455"/>
        <v>2015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450"/>
        <v>42285.143969907411</v>
      </c>
      <c r="L3645" s="13">
        <f t="shared" si="451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448"/>
        <v>0</v>
      </c>
      <c r="R3645" t="e">
        <f t="shared" si="449"/>
        <v>#DIV/0!</v>
      </c>
      <c r="S3645" t="str">
        <f t="shared" si="452"/>
        <v>theater</v>
      </c>
      <c r="T3645" t="str">
        <f t="shared" si="453"/>
        <v>musical</v>
      </c>
      <c r="U3645" t="str">
        <f t="shared" si="454"/>
        <v>October</v>
      </c>
      <c r="V3645" t="str">
        <f t="shared" si="455"/>
        <v>2015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450"/>
        <v>42409.241747685184</v>
      </c>
      <c r="L3646" s="13">
        <f t="shared" si="451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448"/>
        <v>0.16420000000000001</v>
      </c>
      <c r="R3646">
        <f t="shared" si="449"/>
        <v>68.416666666666671</v>
      </c>
      <c r="S3646" t="str">
        <f t="shared" si="452"/>
        <v>theater</v>
      </c>
      <c r="T3646" t="str">
        <f t="shared" si="453"/>
        <v>musical</v>
      </c>
      <c r="U3646" t="str">
        <f t="shared" si="454"/>
        <v>February</v>
      </c>
      <c r="V3646" t="str">
        <f t="shared" si="455"/>
        <v>2016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450"/>
        <v>42665.970347222217</v>
      </c>
      <c r="L3647" s="13">
        <f t="shared" si="451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448"/>
        <v>1E-3</v>
      </c>
      <c r="R3647">
        <f t="shared" si="449"/>
        <v>1</v>
      </c>
      <c r="S3647" t="str">
        <f t="shared" si="452"/>
        <v>theater</v>
      </c>
      <c r="T3647" t="str">
        <f t="shared" si="453"/>
        <v>musical</v>
      </c>
      <c r="U3647" t="str">
        <f t="shared" si="454"/>
        <v>October</v>
      </c>
      <c r="V3647" t="str">
        <f t="shared" si="455"/>
        <v>2016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450"/>
        <v>42140.421319444446</v>
      </c>
      <c r="L3648" s="13">
        <f t="shared" si="451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448"/>
        <v>4.8099999999999997E-2</v>
      </c>
      <c r="R3648">
        <f t="shared" si="449"/>
        <v>60.125</v>
      </c>
      <c r="S3648" t="str">
        <f t="shared" si="452"/>
        <v>theater</v>
      </c>
      <c r="T3648" t="str">
        <f t="shared" si="453"/>
        <v>musical</v>
      </c>
      <c r="U3648" t="str">
        <f t="shared" si="454"/>
        <v>May</v>
      </c>
      <c r="V3648" t="str">
        <f t="shared" si="455"/>
        <v>2015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450"/>
        <v>42598.749155092592</v>
      </c>
      <c r="L3649" s="13">
        <f t="shared" si="451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448"/>
        <v>0.06</v>
      </c>
      <c r="R3649">
        <f t="shared" si="449"/>
        <v>15</v>
      </c>
      <c r="S3649" t="str">
        <f t="shared" si="452"/>
        <v>theater</v>
      </c>
      <c r="T3649" t="str">
        <f t="shared" si="453"/>
        <v>musical</v>
      </c>
      <c r="U3649" t="str">
        <f t="shared" si="454"/>
        <v>August</v>
      </c>
      <c r="V3649" t="str">
        <f t="shared" si="455"/>
        <v>2016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450"/>
        <v>41887.292187500003</v>
      </c>
      <c r="L3650" s="13">
        <f t="shared" si="451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456">E3650/D3650</f>
        <v>1.003825</v>
      </c>
      <c r="R3650">
        <f t="shared" ref="R3650:R3713" si="457">E3650/N3650</f>
        <v>550.04109589041093</v>
      </c>
      <c r="S3650" t="str">
        <f t="shared" si="452"/>
        <v>theater</v>
      </c>
      <c r="T3650" t="str">
        <f t="shared" si="453"/>
        <v>plays</v>
      </c>
      <c r="U3650" t="str">
        <f t="shared" si="454"/>
        <v>September</v>
      </c>
      <c r="V3650" t="str">
        <f t="shared" si="455"/>
        <v>2014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458">(((J3651/60)/60)/24)+DATE(1970,1,1)</f>
        <v>41780.712893518517</v>
      </c>
      <c r="L3651" s="13">
        <f t="shared" ref="L3651:L3714" si="45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456"/>
        <v>1.04</v>
      </c>
      <c r="R3651">
        <f t="shared" si="457"/>
        <v>97.5</v>
      </c>
      <c r="S3651" t="str">
        <f t="shared" ref="S3651:S3714" si="460">LEFT(P3651,FIND("/",P3651)-1)</f>
        <v>theater</v>
      </c>
      <c r="T3651" t="str">
        <f t="shared" ref="T3651:T3714" si="461">RIGHT(P3651,LEN(P3651)-FIND("/",P3651))</f>
        <v>plays</v>
      </c>
      <c r="U3651" t="str">
        <f t="shared" ref="U3651:U3714" si="462">TEXT(K3651,"mmmm")</f>
        <v>May</v>
      </c>
      <c r="V3651" t="str">
        <f t="shared" ref="V3651:V3714" si="463">TEXT(L3651,"YYYY")</f>
        <v>2014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458"/>
        <v>42381.478981481487</v>
      </c>
      <c r="L3652" s="13">
        <f t="shared" si="45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456"/>
        <v>1</v>
      </c>
      <c r="R3652">
        <f t="shared" si="457"/>
        <v>29.411764705882351</v>
      </c>
      <c r="S3652" t="str">
        <f t="shared" si="460"/>
        <v>theater</v>
      </c>
      <c r="T3652" t="str">
        <f t="shared" si="461"/>
        <v>plays</v>
      </c>
      <c r="U3652" t="str">
        <f t="shared" si="462"/>
        <v>January</v>
      </c>
      <c r="V3652" t="str">
        <f t="shared" si="463"/>
        <v>2016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458"/>
        <v>41828.646319444444</v>
      </c>
      <c r="L3653" s="13">
        <f t="shared" si="45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456"/>
        <v>1.04</v>
      </c>
      <c r="R3653">
        <f t="shared" si="457"/>
        <v>57.777777777777779</v>
      </c>
      <c r="S3653" t="str">
        <f t="shared" si="460"/>
        <v>theater</v>
      </c>
      <c r="T3653" t="str">
        <f t="shared" si="461"/>
        <v>plays</v>
      </c>
      <c r="U3653" t="str">
        <f t="shared" si="462"/>
        <v>July</v>
      </c>
      <c r="V3653" t="str">
        <f t="shared" si="463"/>
        <v>2014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458"/>
        <v>42596.644699074073</v>
      </c>
      <c r="L3654" s="13">
        <f t="shared" si="45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456"/>
        <v>2.5066666666666668</v>
      </c>
      <c r="R3654">
        <f t="shared" si="457"/>
        <v>44.235294117647058</v>
      </c>
      <c r="S3654" t="str">
        <f t="shared" si="460"/>
        <v>theater</v>
      </c>
      <c r="T3654" t="str">
        <f t="shared" si="461"/>
        <v>plays</v>
      </c>
      <c r="U3654" t="str">
        <f t="shared" si="462"/>
        <v>August</v>
      </c>
      <c r="V3654" t="str">
        <f t="shared" si="463"/>
        <v>2016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458"/>
        <v>42191.363506944443</v>
      </c>
      <c r="L3655" s="13">
        <f t="shared" si="45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456"/>
        <v>1.0049999999999999</v>
      </c>
      <c r="R3655">
        <f t="shared" si="457"/>
        <v>60.909090909090907</v>
      </c>
      <c r="S3655" t="str">
        <f t="shared" si="460"/>
        <v>theater</v>
      </c>
      <c r="T3655" t="str">
        <f t="shared" si="461"/>
        <v>plays</v>
      </c>
      <c r="U3655" t="str">
        <f t="shared" si="462"/>
        <v>July</v>
      </c>
      <c r="V3655" t="str">
        <f t="shared" si="463"/>
        <v>2015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458"/>
        <v>42440.416504629626</v>
      </c>
      <c r="L3656" s="13">
        <f t="shared" si="45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456"/>
        <v>1.744</v>
      </c>
      <c r="R3656">
        <f t="shared" si="457"/>
        <v>68.84210526315789</v>
      </c>
      <c r="S3656" t="str">
        <f t="shared" si="460"/>
        <v>theater</v>
      </c>
      <c r="T3656" t="str">
        <f t="shared" si="461"/>
        <v>plays</v>
      </c>
      <c r="U3656" t="str">
        <f t="shared" si="462"/>
        <v>March</v>
      </c>
      <c r="V3656" t="str">
        <f t="shared" si="463"/>
        <v>2016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458"/>
        <v>42173.803217592591</v>
      </c>
      <c r="L3657" s="13">
        <f t="shared" si="45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456"/>
        <v>1.1626000000000001</v>
      </c>
      <c r="R3657">
        <f t="shared" si="457"/>
        <v>73.582278481012665</v>
      </c>
      <c r="S3657" t="str">
        <f t="shared" si="460"/>
        <v>theater</v>
      </c>
      <c r="T3657" t="str">
        <f t="shared" si="461"/>
        <v>plays</v>
      </c>
      <c r="U3657" t="str">
        <f t="shared" si="462"/>
        <v>June</v>
      </c>
      <c r="V3657" t="str">
        <f t="shared" si="463"/>
        <v>2015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458"/>
        <v>42737.910138888896</v>
      </c>
      <c r="L3658" s="13">
        <f t="shared" si="45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456"/>
        <v>1.0582</v>
      </c>
      <c r="R3658">
        <f t="shared" si="457"/>
        <v>115.02173913043478</v>
      </c>
      <c r="S3658" t="str">
        <f t="shared" si="460"/>
        <v>theater</v>
      </c>
      <c r="T3658" t="str">
        <f t="shared" si="461"/>
        <v>plays</v>
      </c>
      <c r="U3658" t="str">
        <f t="shared" si="462"/>
        <v>January</v>
      </c>
      <c r="V3658" t="str">
        <f t="shared" si="463"/>
        <v>2017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458"/>
        <v>42499.629849537043</v>
      </c>
      <c r="L3659" s="13">
        <f t="shared" si="45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456"/>
        <v>1.1074999999999999</v>
      </c>
      <c r="R3659">
        <f t="shared" si="457"/>
        <v>110.75</v>
      </c>
      <c r="S3659" t="str">
        <f t="shared" si="460"/>
        <v>theater</v>
      </c>
      <c r="T3659" t="str">
        <f t="shared" si="461"/>
        <v>plays</v>
      </c>
      <c r="U3659" t="str">
        <f t="shared" si="462"/>
        <v>May</v>
      </c>
      <c r="V3659" t="str">
        <f t="shared" si="463"/>
        <v>2016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458"/>
        <v>41775.858564814815</v>
      </c>
      <c r="L3660" s="13">
        <f t="shared" si="45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456"/>
        <v>1.0066666666666666</v>
      </c>
      <c r="R3660">
        <f t="shared" si="457"/>
        <v>75.5</v>
      </c>
      <c r="S3660" t="str">
        <f t="shared" si="460"/>
        <v>theater</v>
      </c>
      <c r="T3660" t="str">
        <f t="shared" si="461"/>
        <v>plays</v>
      </c>
      <c r="U3660" t="str">
        <f t="shared" si="462"/>
        <v>May</v>
      </c>
      <c r="V3660" t="str">
        <f t="shared" si="463"/>
        <v>2014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458"/>
        <v>42055.277199074073</v>
      </c>
      <c r="L3661" s="13">
        <f t="shared" si="45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456"/>
        <v>1.0203333333333333</v>
      </c>
      <c r="R3661">
        <f t="shared" si="457"/>
        <v>235.46153846153845</v>
      </c>
      <c r="S3661" t="str">
        <f t="shared" si="460"/>
        <v>theater</v>
      </c>
      <c r="T3661" t="str">
        <f t="shared" si="461"/>
        <v>plays</v>
      </c>
      <c r="U3661" t="str">
        <f t="shared" si="462"/>
        <v>February</v>
      </c>
      <c r="V3661" t="str">
        <f t="shared" si="463"/>
        <v>2015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458"/>
        <v>41971.881076388891</v>
      </c>
      <c r="L3662" s="13">
        <f t="shared" si="45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456"/>
        <v>1</v>
      </c>
      <c r="R3662">
        <f t="shared" si="457"/>
        <v>11.363636363636363</v>
      </c>
      <c r="S3662" t="str">
        <f t="shared" si="460"/>
        <v>theater</v>
      </c>
      <c r="T3662" t="str">
        <f t="shared" si="461"/>
        <v>plays</v>
      </c>
      <c r="U3662" t="str">
        <f t="shared" si="462"/>
        <v>November</v>
      </c>
      <c r="V3662" t="str">
        <f t="shared" si="463"/>
        <v>2014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458"/>
        <v>42447.896666666667</v>
      </c>
      <c r="L3663" s="13">
        <f t="shared" si="45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456"/>
        <v>1.1100000000000001</v>
      </c>
      <c r="R3663">
        <f t="shared" si="457"/>
        <v>92.5</v>
      </c>
      <c r="S3663" t="str">
        <f t="shared" si="460"/>
        <v>theater</v>
      </c>
      <c r="T3663" t="str">
        <f t="shared" si="461"/>
        <v>plays</v>
      </c>
      <c r="U3663" t="str">
        <f t="shared" si="462"/>
        <v>March</v>
      </c>
      <c r="V3663" t="str">
        <f t="shared" si="463"/>
        <v>2016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458"/>
        <v>42064.220069444447</v>
      </c>
      <c r="L3664" s="13">
        <f t="shared" si="45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456"/>
        <v>1.0142500000000001</v>
      </c>
      <c r="R3664">
        <f t="shared" si="457"/>
        <v>202.85</v>
      </c>
      <c r="S3664" t="str">
        <f t="shared" si="460"/>
        <v>theater</v>
      </c>
      <c r="T3664" t="str">
        <f t="shared" si="461"/>
        <v>plays</v>
      </c>
      <c r="U3664" t="str">
        <f t="shared" si="462"/>
        <v>March</v>
      </c>
      <c r="V3664" t="str">
        <f t="shared" si="463"/>
        <v>2015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458"/>
        <v>42665.451736111107</v>
      </c>
      <c r="L3665" s="13">
        <f t="shared" si="45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456"/>
        <v>1.04</v>
      </c>
      <c r="R3665">
        <f t="shared" si="457"/>
        <v>26</v>
      </c>
      <c r="S3665" t="str">
        <f t="shared" si="460"/>
        <v>theater</v>
      </c>
      <c r="T3665" t="str">
        <f t="shared" si="461"/>
        <v>plays</v>
      </c>
      <c r="U3665" t="str">
        <f t="shared" si="462"/>
        <v>October</v>
      </c>
      <c r="V3665" t="str">
        <f t="shared" si="463"/>
        <v>2016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458"/>
        <v>42523.248715277776</v>
      </c>
      <c r="L3666" s="13">
        <f t="shared" si="45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456"/>
        <v>1.09375</v>
      </c>
      <c r="R3666">
        <f t="shared" si="457"/>
        <v>46.05263157894737</v>
      </c>
      <c r="S3666" t="str">
        <f t="shared" si="460"/>
        <v>theater</v>
      </c>
      <c r="T3666" t="str">
        <f t="shared" si="461"/>
        <v>plays</v>
      </c>
      <c r="U3666" t="str">
        <f t="shared" si="462"/>
        <v>June</v>
      </c>
      <c r="V3666" t="str">
        <f t="shared" si="463"/>
        <v>2016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458"/>
        <v>42294.808124999996</v>
      </c>
      <c r="L3667" s="13">
        <f t="shared" si="45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456"/>
        <v>1.1516129032258065</v>
      </c>
      <c r="R3667">
        <f t="shared" si="457"/>
        <v>51</v>
      </c>
      <c r="S3667" t="str">
        <f t="shared" si="460"/>
        <v>theater</v>
      </c>
      <c r="T3667" t="str">
        <f t="shared" si="461"/>
        <v>plays</v>
      </c>
      <c r="U3667" t="str">
        <f t="shared" si="462"/>
        <v>October</v>
      </c>
      <c r="V3667" t="str">
        <f t="shared" si="463"/>
        <v>2015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458"/>
        <v>41822.90488425926</v>
      </c>
      <c r="L3668" s="13">
        <f t="shared" si="45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456"/>
        <v>1</v>
      </c>
      <c r="R3668">
        <f t="shared" si="457"/>
        <v>31.578947368421051</v>
      </c>
      <c r="S3668" t="str">
        <f t="shared" si="460"/>
        <v>theater</v>
      </c>
      <c r="T3668" t="str">
        <f t="shared" si="461"/>
        <v>plays</v>
      </c>
      <c r="U3668" t="str">
        <f t="shared" si="462"/>
        <v>July</v>
      </c>
      <c r="V3668" t="str">
        <f t="shared" si="463"/>
        <v>2014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458"/>
        <v>42173.970127314817</v>
      </c>
      <c r="L3669" s="13">
        <f t="shared" si="45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456"/>
        <v>1.0317033333333334</v>
      </c>
      <c r="R3669">
        <f t="shared" si="457"/>
        <v>53.363965517241382</v>
      </c>
      <c r="S3669" t="str">
        <f t="shared" si="460"/>
        <v>theater</v>
      </c>
      <c r="T3669" t="str">
        <f t="shared" si="461"/>
        <v>plays</v>
      </c>
      <c r="U3669" t="str">
        <f t="shared" si="462"/>
        <v>June</v>
      </c>
      <c r="V3669" t="str">
        <f t="shared" si="463"/>
        <v>2015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458"/>
        <v>42185.556157407409</v>
      </c>
      <c r="L3670" s="13">
        <f t="shared" si="45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456"/>
        <v>1.0349999999999999</v>
      </c>
      <c r="R3670">
        <f t="shared" si="457"/>
        <v>36.964285714285715</v>
      </c>
      <c r="S3670" t="str">
        <f t="shared" si="460"/>
        <v>theater</v>
      </c>
      <c r="T3670" t="str">
        <f t="shared" si="461"/>
        <v>plays</v>
      </c>
      <c r="U3670" t="str">
        <f t="shared" si="462"/>
        <v>June</v>
      </c>
      <c r="V3670" t="str">
        <f t="shared" si="463"/>
        <v>2015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458"/>
        <v>42136.675196759257</v>
      </c>
      <c r="L3671" s="13">
        <f t="shared" si="45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456"/>
        <v>1.3819999999999999</v>
      </c>
      <c r="R3671">
        <f t="shared" si="457"/>
        <v>81.294117647058826</v>
      </c>
      <c r="S3671" t="str">
        <f t="shared" si="460"/>
        <v>theater</v>
      </c>
      <c r="T3671" t="str">
        <f t="shared" si="461"/>
        <v>plays</v>
      </c>
      <c r="U3671" t="str">
        <f t="shared" si="462"/>
        <v>May</v>
      </c>
      <c r="V3671" t="str">
        <f t="shared" si="463"/>
        <v>2015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458"/>
        <v>42142.514016203699</v>
      </c>
      <c r="L3672" s="13">
        <f t="shared" si="45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456"/>
        <v>1.0954545454545455</v>
      </c>
      <c r="R3672">
        <f t="shared" si="457"/>
        <v>20.083333333333332</v>
      </c>
      <c r="S3672" t="str">
        <f t="shared" si="460"/>
        <v>theater</v>
      </c>
      <c r="T3672" t="str">
        <f t="shared" si="461"/>
        <v>plays</v>
      </c>
      <c r="U3672" t="str">
        <f t="shared" si="462"/>
        <v>May</v>
      </c>
      <c r="V3672" t="str">
        <f t="shared" si="463"/>
        <v>2015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458"/>
        <v>41820.62809027778</v>
      </c>
      <c r="L3673" s="13">
        <f t="shared" si="45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456"/>
        <v>1.0085714285714287</v>
      </c>
      <c r="R3673">
        <f t="shared" si="457"/>
        <v>88.25</v>
      </c>
      <c r="S3673" t="str">
        <f t="shared" si="460"/>
        <v>theater</v>
      </c>
      <c r="T3673" t="str">
        <f t="shared" si="461"/>
        <v>plays</v>
      </c>
      <c r="U3673" t="str">
        <f t="shared" si="462"/>
        <v>June</v>
      </c>
      <c r="V3673" t="str">
        <f t="shared" si="463"/>
        <v>2014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458"/>
        <v>41878.946574074071</v>
      </c>
      <c r="L3674" s="13">
        <f t="shared" si="45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456"/>
        <v>1.0153333333333334</v>
      </c>
      <c r="R3674">
        <f t="shared" si="457"/>
        <v>53.438596491228068</v>
      </c>
      <c r="S3674" t="str">
        <f t="shared" si="460"/>
        <v>theater</v>
      </c>
      <c r="T3674" t="str">
        <f t="shared" si="461"/>
        <v>plays</v>
      </c>
      <c r="U3674" t="str">
        <f t="shared" si="462"/>
        <v>August</v>
      </c>
      <c r="V3674" t="str">
        <f t="shared" si="463"/>
        <v>2014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458"/>
        <v>41914.295104166667</v>
      </c>
      <c r="L3675" s="13">
        <f t="shared" si="45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456"/>
        <v>1.13625</v>
      </c>
      <c r="R3675">
        <f t="shared" si="457"/>
        <v>39.868421052631582</v>
      </c>
      <c r="S3675" t="str">
        <f t="shared" si="460"/>
        <v>theater</v>
      </c>
      <c r="T3675" t="str">
        <f t="shared" si="461"/>
        <v>plays</v>
      </c>
      <c r="U3675" t="str">
        <f t="shared" si="462"/>
        <v>October</v>
      </c>
      <c r="V3675" t="str">
        <f t="shared" si="463"/>
        <v>2014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458"/>
        <v>42556.873020833329</v>
      </c>
      <c r="L3676" s="13">
        <f t="shared" si="45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456"/>
        <v>1</v>
      </c>
      <c r="R3676">
        <f t="shared" si="457"/>
        <v>145.16129032258064</v>
      </c>
      <c r="S3676" t="str">
        <f t="shared" si="460"/>
        <v>theater</v>
      </c>
      <c r="T3676" t="str">
        <f t="shared" si="461"/>
        <v>plays</v>
      </c>
      <c r="U3676" t="str">
        <f t="shared" si="462"/>
        <v>July</v>
      </c>
      <c r="V3676" t="str">
        <f t="shared" si="463"/>
        <v>2016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458"/>
        <v>42493.597013888888</v>
      </c>
      <c r="L3677" s="13">
        <f t="shared" si="45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456"/>
        <v>1.4</v>
      </c>
      <c r="R3677">
        <f t="shared" si="457"/>
        <v>23.333333333333332</v>
      </c>
      <c r="S3677" t="str">
        <f t="shared" si="460"/>
        <v>theater</v>
      </c>
      <c r="T3677" t="str">
        <f t="shared" si="461"/>
        <v>plays</v>
      </c>
      <c r="U3677" t="str">
        <f t="shared" si="462"/>
        <v>May</v>
      </c>
      <c r="V3677" t="str">
        <f t="shared" si="463"/>
        <v>2016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458"/>
        <v>41876.815787037034</v>
      </c>
      <c r="L3678" s="13">
        <f t="shared" si="45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456"/>
        <v>1.2875000000000001</v>
      </c>
      <c r="R3678">
        <f t="shared" si="457"/>
        <v>64.375</v>
      </c>
      <c r="S3678" t="str">
        <f t="shared" si="460"/>
        <v>theater</v>
      </c>
      <c r="T3678" t="str">
        <f t="shared" si="461"/>
        <v>plays</v>
      </c>
      <c r="U3678" t="str">
        <f t="shared" si="462"/>
        <v>August</v>
      </c>
      <c r="V3678" t="str">
        <f t="shared" si="463"/>
        <v>2014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458"/>
        <v>41802.574282407404</v>
      </c>
      <c r="L3679" s="13">
        <f t="shared" si="45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456"/>
        <v>1.0290416666666666</v>
      </c>
      <c r="R3679">
        <f t="shared" si="457"/>
        <v>62.052763819095475</v>
      </c>
      <c r="S3679" t="str">
        <f t="shared" si="460"/>
        <v>theater</v>
      </c>
      <c r="T3679" t="str">
        <f t="shared" si="461"/>
        <v>plays</v>
      </c>
      <c r="U3679" t="str">
        <f t="shared" si="462"/>
        <v>June</v>
      </c>
      <c r="V3679" t="str">
        <f t="shared" si="463"/>
        <v>2014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458"/>
        <v>42120.531226851846</v>
      </c>
      <c r="L3680" s="13">
        <f t="shared" si="45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456"/>
        <v>1.0249999999999999</v>
      </c>
      <c r="R3680">
        <f t="shared" si="457"/>
        <v>66.129032258064512</v>
      </c>
      <c r="S3680" t="str">
        <f t="shared" si="460"/>
        <v>theater</v>
      </c>
      <c r="T3680" t="str">
        <f t="shared" si="461"/>
        <v>plays</v>
      </c>
      <c r="U3680" t="str">
        <f t="shared" si="462"/>
        <v>April</v>
      </c>
      <c r="V3680" t="str">
        <f t="shared" si="463"/>
        <v>2015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458"/>
        <v>41786.761354166665</v>
      </c>
      <c r="L3681" s="13">
        <f t="shared" si="45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456"/>
        <v>1.101</v>
      </c>
      <c r="R3681">
        <f t="shared" si="457"/>
        <v>73.400000000000006</v>
      </c>
      <c r="S3681" t="str">
        <f t="shared" si="460"/>
        <v>theater</v>
      </c>
      <c r="T3681" t="str">
        <f t="shared" si="461"/>
        <v>plays</v>
      </c>
      <c r="U3681" t="str">
        <f t="shared" si="462"/>
        <v>May</v>
      </c>
      <c r="V3681" t="str">
        <f t="shared" si="463"/>
        <v>2014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458"/>
        <v>42627.454097222217</v>
      </c>
      <c r="L3682" s="13">
        <f t="shared" si="45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456"/>
        <v>1.1276666666666666</v>
      </c>
      <c r="R3682">
        <f t="shared" si="457"/>
        <v>99.5</v>
      </c>
      <c r="S3682" t="str">
        <f t="shared" si="460"/>
        <v>theater</v>
      </c>
      <c r="T3682" t="str">
        <f t="shared" si="461"/>
        <v>plays</v>
      </c>
      <c r="U3682" t="str">
        <f t="shared" si="462"/>
        <v>September</v>
      </c>
      <c r="V3682" t="str">
        <f t="shared" si="463"/>
        <v>2016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458"/>
        <v>42374.651504629626</v>
      </c>
      <c r="L3683" s="13">
        <f t="shared" si="45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456"/>
        <v>1.119</v>
      </c>
      <c r="R3683">
        <f t="shared" si="457"/>
        <v>62.166666666666664</v>
      </c>
      <c r="S3683" t="str">
        <f t="shared" si="460"/>
        <v>theater</v>
      </c>
      <c r="T3683" t="str">
        <f t="shared" si="461"/>
        <v>plays</v>
      </c>
      <c r="U3683" t="str">
        <f t="shared" si="462"/>
        <v>January</v>
      </c>
      <c r="V3683" t="str">
        <f t="shared" si="463"/>
        <v>2016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458"/>
        <v>41772.685393518521</v>
      </c>
      <c r="L3684" s="13">
        <f t="shared" si="45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456"/>
        <v>1.3919999999999999</v>
      </c>
      <c r="R3684">
        <f t="shared" si="457"/>
        <v>62.328358208955223</v>
      </c>
      <c r="S3684" t="str">
        <f t="shared" si="460"/>
        <v>theater</v>
      </c>
      <c r="T3684" t="str">
        <f t="shared" si="461"/>
        <v>plays</v>
      </c>
      <c r="U3684" t="str">
        <f t="shared" si="462"/>
        <v>May</v>
      </c>
      <c r="V3684" t="str">
        <f t="shared" si="463"/>
        <v>2014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458"/>
        <v>42633.116851851853</v>
      </c>
      <c r="L3685" s="13">
        <f t="shared" si="45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456"/>
        <v>1.1085714285714285</v>
      </c>
      <c r="R3685">
        <f t="shared" si="457"/>
        <v>58.787878787878789</v>
      </c>
      <c r="S3685" t="str">
        <f t="shared" si="460"/>
        <v>theater</v>
      </c>
      <c r="T3685" t="str">
        <f t="shared" si="461"/>
        <v>plays</v>
      </c>
      <c r="U3685" t="str">
        <f t="shared" si="462"/>
        <v>September</v>
      </c>
      <c r="V3685" t="str">
        <f t="shared" si="463"/>
        <v>2016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458"/>
        <v>42219.180393518516</v>
      </c>
      <c r="L3686" s="13">
        <f t="shared" si="45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456"/>
        <v>1.3906666666666667</v>
      </c>
      <c r="R3686">
        <f t="shared" si="457"/>
        <v>45.347826086956523</v>
      </c>
      <c r="S3686" t="str">
        <f t="shared" si="460"/>
        <v>theater</v>
      </c>
      <c r="T3686" t="str">
        <f t="shared" si="461"/>
        <v>plays</v>
      </c>
      <c r="U3686" t="str">
        <f t="shared" si="462"/>
        <v>August</v>
      </c>
      <c r="V3686" t="str">
        <f t="shared" si="463"/>
        <v>2015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458"/>
        <v>41753.593275462961</v>
      </c>
      <c r="L3687" s="13">
        <f t="shared" si="459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456"/>
        <v>1.0569999999999999</v>
      </c>
      <c r="R3687">
        <f t="shared" si="457"/>
        <v>41.944444444444443</v>
      </c>
      <c r="S3687" t="str">
        <f t="shared" si="460"/>
        <v>theater</v>
      </c>
      <c r="T3687" t="str">
        <f t="shared" si="461"/>
        <v>plays</v>
      </c>
      <c r="U3687" t="str">
        <f t="shared" si="462"/>
        <v>April</v>
      </c>
      <c r="V3687" t="str">
        <f t="shared" si="463"/>
        <v>2014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458"/>
        <v>42230.662731481483</v>
      </c>
      <c r="L3688" s="13">
        <f t="shared" si="45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456"/>
        <v>1.0142857142857142</v>
      </c>
      <c r="R3688">
        <f t="shared" si="457"/>
        <v>59.166666666666664</v>
      </c>
      <c r="S3688" t="str">
        <f t="shared" si="460"/>
        <v>theater</v>
      </c>
      <c r="T3688" t="str">
        <f t="shared" si="461"/>
        <v>plays</v>
      </c>
      <c r="U3688" t="str">
        <f t="shared" si="462"/>
        <v>August</v>
      </c>
      <c r="V3688" t="str">
        <f t="shared" si="463"/>
        <v>2015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458"/>
        <v>41787.218229166669</v>
      </c>
      <c r="L3689" s="13">
        <f t="shared" si="45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456"/>
        <v>1.0024500000000001</v>
      </c>
      <c r="R3689">
        <f t="shared" si="457"/>
        <v>200.49</v>
      </c>
      <c r="S3689" t="str">
        <f t="shared" si="460"/>
        <v>theater</v>
      </c>
      <c r="T3689" t="str">
        <f t="shared" si="461"/>
        <v>plays</v>
      </c>
      <c r="U3689" t="str">
        <f t="shared" si="462"/>
        <v>May</v>
      </c>
      <c r="V3689" t="str">
        <f t="shared" si="463"/>
        <v>2014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458"/>
        <v>41829.787083333329</v>
      </c>
      <c r="L3690" s="13">
        <f t="shared" si="45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456"/>
        <v>1.0916666666666666</v>
      </c>
      <c r="R3690">
        <f t="shared" si="457"/>
        <v>83.974358974358978</v>
      </c>
      <c r="S3690" t="str">
        <f t="shared" si="460"/>
        <v>theater</v>
      </c>
      <c r="T3690" t="str">
        <f t="shared" si="461"/>
        <v>plays</v>
      </c>
      <c r="U3690" t="str">
        <f t="shared" si="462"/>
        <v>July</v>
      </c>
      <c r="V3690" t="str">
        <f t="shared" si="463"/>
        <v>2014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458"/>
        <v>42147.826840277776</v>
      </c>
      <c r="L3691" s="13">
        <f t="shared" si="45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456"/>
        <v>1.1833333333333333</v>
      </c>
      <c r="R3691">
        <f t="shared" si="457"/>
        <v>57.258064516129032</v>
      </c>
      <c r="S3691" t="str">
        <f t="shared" si="460"/>
        <v>theater</v>
      </c>
      <c r="T3691" t="str">
        <f t="shared" si="461"/>
        <v>plays</v>
      </c>
      <c r="U3691" t="str">
        <f t="shared" si="462"/>
        <v>May</v>
      </c>
      <c r="V3691" t="str">
        <f t="shared" si="463"/>
        <v>2015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458"/>
        <v>41940.598182870373</v>
      </c>
      <c r="L3692" s="13">
        <f t="shared" si="45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456"/>
        <v>1.2</v>
      </c>
      <c r="R3692">
        <f t="shared" si="457"/>
        <v>58.064516129032256</v>
      </c>
      <c r="S3692" t="str">
        <f t="shared" si="460"/>
        <v>theater</v>
      </c>
      <c r="T3692" t="str">
        <f t="shared" si="461"/>
        <v>plays</v>
      </c>
      <c r="U3692" t="str">
        <f t="shared" si="462"/>
        <v>October</v>
      </c>
      <c r="V3692" t="str">
        <f t="shared" si="463"/>
        <v>2014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458"/>
        <v>42020.700567129628</v>
      </c>
      <c r="L3693" s="13">
        <f t="shared" si="45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456"/>
        <v>1.2796000000000001</v>
      </c>
      <c r="R3693">
        <f t="shared" si="457"/>
        <v>186.80291970802921</v>
      </c>
      <c r="S3693" t="str">
        <f t="shared" si="460"/>
        <v>theater</v>
      </c>
      <c r="T3693" t="str">
        <f t="shared" si="461"/>
        <v>plays</v>
      </c>
      <c r="U3693" t="str">
        <f t="shared" si="462"/>
        <v>January</v>
      </c>
      <c r="V3693" t="str">
        <f t="shared" si="463"/>
        <v>2015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458"/>
        <v>41891.96503472222</v>
      </c>
      <c r="L3694" s="13">
        <f t="shared" si="459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456"/>
        <v>1.26</v>
      </c>
      <c r="R3694">
        <f t="shared" si="457"/>
        <v>74.117647058823536</v>
      </c>
      <c r="S3694" t="str">
        <f t="shared" si="460"/>
        <v>theater</v>
      </c>
      <c r="T3694" t="str">
        <f t="shared" si="461"/>
        <v>plays</v>
      </c>
      <c r="U3694" t="str">
        <f t="shared" si="462"/>
        <v>September</v>
      </c>
      <c r="V3694" t="str">
        <f t="shared" si="463"/>
        <v>2014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458"/>
        <v>42309.191307870366</v>
      </c>
      <c r="L3695" s="13">
        <f t="shared" si="459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456"/>
        <v>1.2912912912912913</v>
      </c>
      <c r="R3695">
        <f t="shared" si="457"/>
        <v>30.714285714285715</v>
      </c>
      <c r="S3695" t="str">
        <f t="shared" si="460"/>
        <v>theater</v>
      </c>
      <c r="T3695" t="str">
        <f t="shared" si="461"/>
        <v>plays</v>
      </c>
      <c r="U3695" t="str">
        <f t="shared" si="462"/>
        <v>November</v>
      </c>
      <c r="V3695" t="str">
        <f t="shared" si="463"/>
        <v>2015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458"/>
        <v>42490.133877314816</v>
      </c>
      <c r="L3696" s="13">
        <f t="shared" si="45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456"/>
        <v>1.0742857142857143</v>
      </c>
      <c r="R3696">
        <f t="shared" si="457"/>
        <v>62.666666666666664</v>
      </c>
      <c r="S3696" t="str">
        <f t="shared" si="460"/>
        <v>theater</v>
      </c>
      <c r="T3696" t="str">
        <f t="shared" si="461"/>
        <v>plays</v>
      </c>
      <c r="U3696" t="str">
        <f t="shared" si="462"/>
        <v>April</v>
      </c>
      <c r="V3696" t="str">
        <f t="shared" si="463"/>
        <v>2016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458"/>
        <v>41995.870486111111</v>
      </c>
      <c r="L3697" s="13">
        <f t="shared" si="45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456"/>
        <v>1.00125</v>
      </c>
      <c r="R3697">
        <f t="shared" si="457"/>
        <v>121.36363636363636</v>
      </c>
      <c r="S3697" t="str">
        <f t="shared" si="460"/>
        <v>theater</v>
      </c>
      <c r="T3697" t="str">
        <f t="shared" si="461"/>
        <v>plays</v>
      </c>
      <c r="U3697" t="str">
        <f t="shared" si="462"/>
        <v>December</v>
      </c>
      <c r="V3697" t="str">
        <f t="shared" si="463"/>
        <v>2015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458"/>
        <v>41988.617083333331</v>
      </c>
      <c r="L3698" s="13">
        <f t="shared" si="45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456"/>
        <v>1.55</v>
      </c>
      <c r="R3698">
        <f t="shared" si="457"/>
        <v>39.743589743589745</v>
      </c>
      <c r="S3698" t="str">
        <f t="shared" si="460"/>
        <v>theater</v>
      </c>
      <c r="T3698" t="str">
        <f t="shared" si="461"/>
        <v>plays</v>
      </c>
      <c r="U3698" t="str">
        <f t="shared" si="462"/>
        <v>December</v>
      </c>
      <c r="V3698" t="str">
        <f t="shared" si="463"/>
        <v>2015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458"/>
        <v>42479.465833333335</v>
      </c>
      <c r="L3699" s="13">
        <f t="shared" si="45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456"/>
        <v>1.08</v>
      </c>
      <c r="R3699">
        <f t="shared" si="457"/>
        <v>72</v>
      </c>
      <c r="S3699" t="str">
        <f t="shared" si="460"/>
        <v>theater</v>
      </c>
      <c r="T3699" t="str">
        <f t="shared" si="461"/>
        <v>plays</v>
      </c>
      <c r="U3699" t="str">
        <f t="shared" si="462"/>
        <v>April</v>
      </c>
      <c r="V3699" t="str">
        <f t="shared" si="463"/>
        <v>2016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458"/>
        <v>42401.806562500002</v>
      </c>
      <c r="L3700" s="13">
        <f t="shared" si="45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456"/>
        <v>1.1052</v>
      </c>
      <c r="R3700">
        <f t="shared" si="457"/>
        <v>40.632352941176471</v>
      </c>
      <c r="S3700" t="str">
        <f t="shared" si="460"/>
        <v>theater</v>
      </c>
      <c r="T3700" t="str">
        <f t="shared" si="461"/>
        <v>plays</v>
      </c>
      <c r="U3700" t="str">
        <f t="shared" si="462"/>
        <v>February</v>
      </c>
      <c r="V3700" t="str">
        <f t="shared" si="463"/>
        <v>2016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458"/>
        <v>41897.602037037039</v>
      </c>
      <c r="L3701" s="13">
        <f t="shared" si="45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456"/>
        <v>1.008</v>
      </c>
      <c r="R3701">
        <f t="shared" si="457"/>
        <v>63</v>
      </c>
      <c r="S3701" t="str">
        <f t="shared" si="460"/>
        <v>theater</v>
      </c>
      <c r="T3701" t="str">
        <f t="shared" si="461"/>
        <v>plays</v>
      </c>
      <c r="U3701" t="str">
        <f t="shared" si="462"/>
        <v>September</v>
      </c>
      <c r="V3701" t="str">
        <f t="shared" si="463"/>
        <v>2014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458"/>
        <v>41882.585648148146</v>
      </c>
      <c r="L3702" s="13">
        <f t="shared" si="45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456"/>
        <v>1.212</v>
      </c>
      <c r="R3702">
        <f t="shared" si="457"/>
        <v>33.666666666666664</v>
      </c>
      <c r="S3702" t="str">
        <f t="shared" si="460"/>
        <v>theater</v>
      </c>
      <c r="T3702" t="str">
        <f t="shared" si="461"/>
        <v>plays</v>
      </c>
      <c r="U3702" t="str">
        <f t="shared" si="462"/>
        <v>August</v>
      </c>
      <c r="V3702" t="str">
        <f t="shared" si="463"/>
        <v>2014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458"/>
        <v>42129.541585648149</v>
      </c>
      <c r="L3703" s="13">
        <f t="shared" si="45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456"/>
        <v>1.0033333333333334</v>
      </c>
      <c r="R3703">
        <f t="shared" si="457"/>
        <v>38.589743589743591</v>
      </c>
      <c r="S3703" t="str">
        <f t="shared" si="460"/>
        <v>theater</v>
      </c>
      <c r="T3703" t="str">
        <f t="shared" si="461"/>
        <v>plays</v>
      </c>
      <c r="U3703" t="str">
        <f t="shared" si="462"/>
        <v>May</v>
      </c>
      <c r="V3703" t="str">
        <f t="shared" si="463"/>
        <v>2015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458"/>
        <v>42524.53800925926</v>
      </c>
      <c r="L3704" s="13">
        <f t="shared" si="45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456"/>
        <v>1.0916666666666666</v>
      </c>
      <c r="R3704">
        <f t="shared" si="457"/>
        <v>155.95238095238096</v>
      </c>
      <c r="S3704" t="str">
        <f t="shared" si="460"/>
        <v>theater</v>
      </c>
      <c r="T3704" t="str">
        <f t="shared" si="461"/>
        <v>plays</v>
      </c>
      <c r="U3704" t="str">
        <f t="shared" si="462"/>
        <v>June</v>
      </c>
      <c r="V3704" t="str">
        <f t="shared" si="463"/>
        <v>2016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458"/>
        <v>42556.504490740743</v>
      </c>
      <c r="L3705" s="13">
        <f t="shared" si="45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456"/>
        <v>1.2342857142857142</v>
      </c>
      <c r="R3705">
        <f t="shared" si="457"/>
        <v>43.2</v>
      </c>
      <c r="S3705" t="str">
        <f t="shared" si="460"/>
        <v>theater</v>
      </c>
      <c r="T3705" t="str">
        <f t="shared" si="461"/>
        <v>plays</v>
      </c>
      <c r="U3705" t="str">
        <f t="shared" si="462"/>
        <v>July</v>
      </c>
      <c r="V3705" t="str">
        <f t="shared" si="463"/>
        <v>2016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458"/>
        <v>42461.689745370371</v>
      </c>
      <c r="L3706" s="13">
        <f t="shared" si="45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456"/>
        <v>1.3633666666666666</v>
      </c>
      <c r="R3706">
        <f t="shared" si="457"/>
        <v>15.148518518518518</v>
      </c>
      <c r="S3706" t="str">
        <f t="shared" si="460"/>
        <v>theater</v>
      </c>
      <c r="T3706" t="str">
        <f t="shared" si="461"/>
        <v>plays</v>
      </c>
      <c r="U3706" t="str">
        <f t="shared" si="462"/>
        <v>April</v>
      </c>
      <c r="V3706" t="str">
        <f t="shared" si="463"/>
        <v>2016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458"/>
        <v>41792.542986111112</v>
      </c>
      <c r="L3707" s="13">
        <f t="shared" si="459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456"/>
        <v>1.0346657233816767</v>
      </c>
      <c r="R3707">
        <f t="shared" si="457"/>
        <v>83.571428571428569</v>
      </c>
      <c r="S3707" t="str">
        <f t="shared" si="460"/>
        <v>theater</v>
      </c>
      <c r="T3707" t="str">
        <f t="shared" si="461"/>
        <v>plays</v>
      </c>
      <c r="U3707" t="str">
        <f t="shared" si="462"/>
        <v>June</v>
      </c>
      <c r="V3707" t="str">
        <f t="shared" si="463"/>
        <v>2014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458"/>
        <v>41879.913761574076</v>
      </c>
      <c r="L3708" s="13">
        <f t="shared" si="45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456"/>
        <v>1.2133333333333334</v>
      </c>
      <c r="R3708">
        <f t="shared" si="457"/>
        <v>140</v>
      </c>
      <c r="S3708" t="str">
        <f t="shared" si="460"/>
        <v>theater</v>
      </c>
      <c r="T3708" t="str">
        <f t="shared" si="461"/>
        <v>plays</v>
      </c>
      <c r="U3708" t="str">
        <f t="shared" si="462"/>
        <v>August</v>
      </c>
      <c r="V3708" t="str">
        <f t="shared" si="463"/>
        <v>2014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458"/>
        <v>42552.048356481479</v>
      </c>
      <c r="L3709" s="13">
        <f t="shared" si="45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456"/>
        <v>1.86</v>
      </c>
      <c r="R3709">
        <f t="shared" si="457"/>
        <v>80.869565217391298</v>
      </c>
      <c r="S3709" t="str">
        <f t="shared" si="460"/>
        <v>theater</v>
      </c>
      <c r="T3709" t="str">
        <f t="shared" si="461"/>
        <v>plays</v>
      </c>
      <c r="U3709" t="str">
        <f t="shared" si="462"/>
        <v>July</v>
      </c>
      <c r="V3709" t="str">
        <f t="shared" si="463"/>
        <v>2016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458"/>
        <v>41810.142199074071</v>
      </c>
      <c r="L3710" s="13">
        <f t="shared" si="45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456"/>
        <v>3</v>
      </c>
      <c r="R3710">
        <f t="shared" si="457"/>
        <v>53.846153846153847</v>
      </c>
      <c r="S3710" t="str">
        <f t="shared" si="460"/>
        <v>theater</v>
      </c>
      <c r="T3710" t="str">
        <f t="shared" si="461"/>
        <v>plays</v>
      </c>
      <c r="U3710" t="str">
        <f t="shared" si="462"/>
        <v>June</v>
      </c>
      <c r="V3710" t="str">
        <f t="shared" si="463"/>
        <v>2014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458"/>
        <v>41785.707708333335</v>
      </c>
      <c r="L3711" s="13">
        <f t="shared" si="45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456"/>
        <v>1.0825</v>
      </c>
      <c r="R3711">
        <f t="shared" si="457"/>
        <v>30.928571428571427</v>
      </c>
      <c r="S3711" t="str">
        <f t="shared" si="460"/>
        <v>theater</v>
      </c>
      <c r="T3711" t="str">
        <f t="shared" si="461"/>
        <v>plays</v>
      </c>
      <c r="U3711" t="str">
        <f t="shared" si="462"/>
        <v>May</v>
      </c>
      <c r="V3711" t="str">
        <f t="shared" si="463"/>
        <v>2014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458"/>
        <v>42072.576249999998</v>
      </c>
      <c r="L3712" s="13">
        <f t="shared" si="45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456"/>
        <v>1.4115384615384616</v>
      </c>
      <c r="R3712">
        <f t="shared" si="457"/>
        <v>67.962962962962962</v>
      </c>
      <c r="S3712" t="str">
        <f t="shared" si="460"/>
        <v>theater</v>
      </c>
      <c r="T3712" t="str">
        <f t="shared" si="461"/>
        <v>plays</v>
      </c>
      <c r="U3712" t="str">
        <f t="shared" si="462"/>
        <v>March</v>
      </c>
      <c r="V3712" t="str">
        <f t="shared" si="463"/>
        <v>2015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458"/>
        <v>41779.724224537036</v>
      </c>
      <c r="L3713" s="13">
        <f t="shared" si="45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456"/>
        <v>1.1399999999999999</v>
      </c>
      <c r="R3713">
        <f t="shared" si="457"/>
        <v>27.142857142857142</v>
      </c>
      <c r="S3713" t="str">
        <f t="shared" si="460"/>
        <v>theater</v>
      </c>
      <c r="T3713" t="str">
        <f t="shared" si="461"/>
        <v>plays</v>
      </c>
      <c r="U3713" t="str">
        <f t="shared" si="462"/>
        <v>May</v>
      </c>
      <c r="V3713" t="str">
        <f t="shared" si="463"/>
        <v>2014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458"/>
        <v>42134.172071759262</v>
      </c>
      <c r="L3714" s="13">
        <f t="shared" si="45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464">E3714/D3714</f>
        <v>1.5373333333333334</v>
      </c>
      <c r="R3714">
        <f t="shared" ref="R3714:R3777" si="465">E3714/N3714</f>
        <v>110.86538461538461</v>
      </c>
      <c r="S3714" t="str">
        <f t="shared" si="460"/>
        <v>theater</v>
      </c>
      <c r="T3714" t="str">
        <f t="shared" si="461"/>
        <v>plays</v>
      </c>
      <c r="U3714" t="str">
        <f t="shared" si="462"/>
        <v>May</v>
      </c>
      <c r="V3714" t="str">
        <f t="shared" si="463"/>
        <v>2015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466">(((J3715/60)/60)/24)+DATE(1970,1,1)</f>
        <v>42505.738032407404</v>
      </c>
      <c r="L3715" s="13">
        <f t="shared" ref="L3715:L3778" si="467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464"/>
        <v>1.0149999999999999</v>
      </c>
      <c r="R3715">
        <f t="shared" si="465"/>
        <v>106.84210526315789</v>
      </c>
      <c r="S3715" t="str">
        <f t="shared" ref="S3715:S3778" si="468">LEFT(P3715,FIND("/",P3715)-1)</f>
        <v>theater</v>
      </c>
      <c r="T3715" t="str">
        <f t="shared" ref="T3715:T3778" si="469">RIGHT(P3715,LEN(P3715)-FIND("/",P3715))</f>
        <v>plays</v>
      </c>
      <c r="U3715" t="str">
        <f t="shared" ref="U3715:U3778" si="470">TEXT(K3715,"mmmm")</f>
        <v>May</v>
      </c>
      <c r="V3715" t="str">
        <f t="shared" ref="V3715:V3778" si="471">TEXT(L3715,"YYYY")</f>
        <v>2016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466"/>
        <v>42118.556331018524</v>
      </c>
      <c r="L3716" s="13">
        <f t="shared" si="467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464"/>
        <v>1.0235000000000001</v>
      </c>
      <c r="R3716">
        <f t="shared" si="465"/>
        <v>105.51546391752578</v>
      </c>
      <c r="S3716" t="str">
        <f t="shared" si="468"/>
        <v>theater</v>
      </c>
      <c r="T3716" t="str">
        <f t="shared" si="469"/>
        <v>plays</v>
      </c>
      <c r="U3716" t="str">
        <f t="shared" si="470"/>
        <v>April</v>
      </c>
      <c r="V3716" t="str">
        <f t="shared" si="471"/>
        <v>2015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466"/>
        <v>42036.995590277773</v>
      </c>
      <c r="L3717" s="13">
        <f t="shared" si="467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464"/>
        <v>1.0257142857142858</v>
      </c>
      <c r="R3717">
        <f t="shared" si="465"/>
        <v>132.96296296296296</v>
      </c>
      <c r="S3717" t="str">
        <f t="shared" si="468"/>
        <v>theater</v>
      </c>
      <c r="T3717" t="str">
        <f t="shared" si="469"/>
        <v>plays</v>
      </c>
      <c r="U3717" t="str">
        <f t="shared" si="470"/>
        <v>February</v>
      </c>
      <c r="V3717" t="str">
        <f t="shared" si="471"/>
        <v>2015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466"/>
        <v>42360.887835648144</v>
      </c>
      <c r="L3718" s="13">
        <f t="shared" si="467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464"/>
        <v>1.5575000000000001</v>
      </c>
      <c r="R3718">
        <f t="shared" si="465"/>
        <v>51.916666666666664</v>
      </c>
      <c r="S3718" t="str">
        <f t="shared" si="468"/>
        <v>theater</v>
      </c>
      <c r="T3718" t="str">
        <f t="shared" si="469"/>
        <v>plays</v>
      </c>
      <c r="U3718" t="str">
        <f t="shared" si="470"/>
        <v>December</v>
      </c>
      <c r="V3718" t="str">
        <f t="shared" si="471"/>
        <v>2016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466"/>
        <v>42102.866307870368</v>
      </c>
      <c r="L3719" s="13">
        <f t="shared" si="467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464"/>
        <v>1.0075000000000001</v>
      </c>
      <c r="R3719">
        <f t="shared" si="465"/>
        <v>310</v>
      </c>
      <c r="S3719" t="str">
        <f t="shared" si="468"/>
        <v>theater</v>
      </c>
      <c r="T3719" t="str">
        <f t="shared" si="469"/>
        <v>plays</v>
      </c>
      <c r="U3719" t="str">
        <f t="shared" si="470"/>
        <v>April</v>
      </c>
      <c r="V3719" t="str">
        <f t="shared" si="471"/>
        <v>2015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466"/>
        <v>42032.716145833328</v>
      </c>
      <c r="L3720" s="13">
        <f t="shared" si="467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464"/>
        <v>2.3940000000000001</v>
      </c>
      <c r="R3720">
        <f t="shared" si="465"/>
        <v>26.021739130434781</v>
      </c>
      <c r="S3720" t="str">
        <f t="shared" si="468"/>
        <v>theater</v>
      </c>
      <c r="T3720" t="str">
        <f t="shared" si="469"/>
        <v>plays</v>
      </c>
      <c r="U3720" t="str">
        <f t="shared" si="470"/>
        <v>January</v>
      </c>
      <c r="V3720" t="str">
        <f t="shared" si="471"/>
        <v>2015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466"/>
        <v>42147.729930555557</v>
      </c>
      <c r="L3721" s="13">
        <f t="shared" si="467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464"/>
        <v>2.1</v>
      </c>
      <c r="R3721">
        <f t="shared" si="465"/>
        <v>105</v>
      </c>
      <c r="S3721" t="str">
        <f t="shared" si="468"/>
        <v>theater</v>
      </c>
      <c r="T3721" t="str">
        <f t="shared" si="469"/>
        <v>plays</v>
      </c>
      <c r="U3721" t="str">
        <f t="shared" si="470"/>
        <v>May</v>
      </c>
      <c r="V3721" t="str">
        <f t="shared" si="471"/>
        <v>2015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466"/>
        <v>42165.993125000001</v>
      </c>
      <c r="L3722" s="13">
        <f t="shared" si="467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464"/>
        <v>1.0451515151515152</v>
      </c>
      <c r="R3722">
        <f t="shared" si="465"/>
        <v>86.224999999999994</v>
      </c>
      <c r="S3722" t="str">
        <f t="shared" si="468"/>
        <v>theater</v>
      </c>
      <c r="T3722" t="str">
        <f t="shared" si="469"/>
        <v>plays</v>
      </c>
      <c r="U3722" t="str">
        <f t="shared" si="470"/>
        <v>June</v>
      </c>
      <c r="V3722" t="str">
        <f t="shared" si="471"/>
        <v>2015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466"/>
        <v>41927.936157407406</v>
      </c>
      <c r="L3723" s="13">
        <f t="shared" si="467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464"/>
        <v>1.008</v>
      </c>
      <c r="R3723">
        <f t="shared" si="465"/>
        <v>114.54545454545455</v>
      </c>
      <c r="S3723" t="str">
        <f t="shared" si="468"/>
        <v>theater</v>
      </c>
      <c r="T3723" t="str">
        <f t="shared" si="469"/>
        <v>plays</v>
      </c>
      <c r="U3723" t="str">
        <f t="shared" si="470"/>
        <v>October</v>
      </c>
      <c r="V3723" t="str">
        <f t="shared" si="471"/>
        <v>2014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466"/>
        <v>42381.671840277777</v>
      </c>
      <c r="L3724" s="13">
        <f t="shared" si="467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464"/>
        <v>1.1120000000000001</v>
      </c>
      <c r="R3724">
        <f t="shared" si="465"/>
        <v>47.657142857142858</v>
      </c>
      <c r="S3724" t="str">
        <f t="shared" si="468"/>
        <v>theater</v>
      </c>
      <c r="T3724" t="str">
        <f t="shared" si="469"/>
        <v>plays</v>
      </c>
      <c r="U3724" t="str">
        <f t="shared" si="470"/>
        <v>January</v>
      </c>
      <c r="V3724" t="str">
        <f t="shared" si="471"/>
        <v>2016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466"/>
        <v>41943.753032407411</v>
      </c>
      <c r="L3725" s="13">
        <f t="shared" si="467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464"/>
        <v>1.0204444444444445</v>
      </c>
      <c r="R3725">
        <f t="shared" si="465"/>
        <v>72.888888888888886</v>
      </c>
      <c r="S3725" t="str">
        <f t="shared" si="468"/>
        <v>theater</v>
      </c>
      <c r="T3725" t="str">
        <f t="shared" si="469"/>
        <v>plays</v>
      </c>
      <c r="U3725" t="str">
        <f t="shared" si="470"/>
        <v>October</v>
      </c>
      <c r="V3725" t="str">
        <f t="shared" si="471"/>
        <v>2014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466"/>
        <v>42465.491435185191</v>
      </c>
      <c r="L3726" s="13">
        <f t="shared" si="467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464"/>
        <v>1.0254767441860466</v>
      </c>
      <c r="R3726">
        <f t="shared" si="465"/>
        <v>49.545505617977533</v>
      </c>
      <c r="S3726" t="str">
        <f t="shared" si="468"/>
        <v>theater</v>
      </c>
      <c r="T3726" t="str">
        <f t="shared" si="469"/>
        <v>plays</v>
      </c>
      <c r="U3726" t="str">
        <f t="shared" si="470"/>
        <v>April</v>
      </c>
      <c r="V3726" t="str">
        <f t="shared" si="471"/>
        <v>2016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466"/>
        <v>42401.945219907408</v>
      </c>
      <c r="L3727" s="13">
        <f t="shared" si="467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464"/>
        <v>1.27</v>
      </c>
      <c r="R3727">
        <f t="shared" si="465"/>
        <v>25.4</v>
      </c>
      <c r="S3727" t="str">
        <f t="shared" si="468"/>
        <v>theater</v>
      </c>
      <c r="T3727" t="str">
        <f t="shared" si="469"/>
        <v>plays</v>
      </c>
      <c r="U3727" t="str">
        <f t="shared" si="470"/>
        <v>February</v>
      </c>
      <c r="V3727" t="str">
        <f t="shared" si="471"/>
        <v>2016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466"/>
        <v>42462.140868055561</v>
      </c>
      <c r="L3728" s="13">
        <f t="shared" si="467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464"/>
        <v>3.3870588235294119</v>
      </c>
      <c r="R3728">
        <f t="shared" si="465"/>
        <v>62.586956521739133</v>
      </c>
      <c r="S3728" t="str">
        <f t="shared" si="468"/>
        <v>theater</v>
      </c>
      <c r="T3728" t="str">
        <f t="shared" si="469"/>
        <v>plays</v>
      </c>
      <c r="U3728" t="str">
        <f t="shared" si="470"/>
        <v>April</v>
      </c>
      <c r="V3728" t="str">
        <f t="shared" si="471"/>
        <v>2016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466"/>
        <v>42632.348310185189</v>
      </c>
      <c r="L3729" s="13">
        <f t="shared" si="467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464"/>
        <v>1.0075000000000001</v>
      </c>
      <c r="R3729">
        <f t="shared" si="465"/>
        <v>61.060606060606062</v>
      </c>
      <c r="S3729" t="str">
        <f t="shared" si="468"/>
        <v>theater</v>
      </c>
      <c r="T3729" t="str">
        <f t="shared" si="469"/>
        <v>plays</v>
      </c>
      <c r="U3729" t="str">
        <f t="shared" si="470"/>
        <v>September</v>
      </c>
      <c r="V3729" t="str">
        <f t="shared" si="471"/>
        <v>2016</v>
      </c>
    </row>
    <row r="3730" spans="1:22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466"/>
        <v>42205.171018518522</v>
      </c>
      <c r="L3730" s="13">
        <f t="shared" si="467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464"/>
        <v>9.3100000000000002E-2</v>
      </c>
      <c r="R3730">
        <f t="shared" si="465"/>
        <v>60.064516129032256</v>
      </c>
      <c r="S3730" t="str">
        <f t="shared" si="468"/>
        <v>theater</v>
      </c>
      <c r="T3730" t="str">
        <f t="shared" si="469"/>
        <v>plays</v>
      </c>
      <c r="U3730" t="str">
        <f t="shared" si="470"/>
        <v>July</v>
      </c>
      <c r="V3730" t="str">
        <f t="shared" si="471"/>
        <v>2015</v>
      </c>
    </row>
    <row r="3731" spans="1:22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466"/>
        <v>42041.205000000002</v>
      </c>
      <c r="L3731" s="13">
        <f t="shared" si="467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464"/>
        <v>7.2400000000000006E-2</v>
      </c>
      <c r="R3731">
        <f t="shared" si="465"/>
        <v>72.400000000000006</v>
      </c>
      <c r="S3731" t="str">
        <f t="shared" si="468"/>
        <v>theater</v>
      </c>
      <c r="T3731" t="str">
        <f t="shared" si="469"/>
        <v>plays</v>
      </c>
      <c r="U3731" t="str">
        <f t="shared" si="470"/>
        <v>February</v>
      </c>
      <c r="V3731" t="str">
        <f t="shared" si="471"/>
        <v>2015</v>
      </c>
    </row>
    <row r="3732" spans="1:22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466"/>
        <v>42203.677766203706</v>
      </c>
      <c r="L3732" s="13">
        <f t="shared" si="467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464"/>
        <v>0.1</v>
      </c>
      <c r="R3732">
        <f t="shared" si="465"/>
        <v>100</v>
      </c>
      <c r="S3732" t="str">
        <f t="shared" si="468"/>
        <v>theater</v>
      </c>
      <c r="T3732" t="str">
        <f t="shared" si="469"/>
        <v>plays</v>
      </c>
      <c r="U3732" t="str">
        <f t="shared" si="470"/>
        <v>July</v>
      </c>
      <c r="V3732" t="str">
        <f t="shared" si="471"/>
        <v>2015</v>
      </c>
    </row>
    <row r="3733" spans="1:22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466"/>
        <v>41983.752847222218</v>
      </c>
      <c r="L3733" s="13">
        <f t="shared" si="467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464"/>
        <v>0.11272727272727273</v>
      </c>
      <c r="R3733">
        <f t="shared" si="465"/>
        <v>51.666666666666664</v>
      </c>
      <c r="S3733" t="str">
        <f t="shared" si="468"/>
        <v>theater</v>
      </c>
      <c r="T3733" t="str">
        <f t="shared" si="469"/>
        <v>plays</v>
      </c>
      <c r="U3733" t="str">
        <f t="shared" si="470"/>
        <v>December</v>
      </c>
      <c r="V3733" t="str">
        <f t="shared" si="471"/>
        <v>2015</v>
      </c>
    </row>
    <row r="3734" spans="1:22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466"/>
        <v>41968.677465277782</v>
      </c>
      <c r="L3734" s="13">
        <f t="shared" si="467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464"/>
        <v>0.15411764705882353</v>
      </c>
      <c r="R3734">
        <f t="shared" si="465"/>
        <v>32.75</v>
      </c>
      <c r="S3734" t="str">
        <f t="shared" si="468"/>
        <v>theater</v>
      </c>
      <c r="T3734" t="str">
        <f t="shared" si="469"/>
        <v>plays</v>
      </c>
      <c r="U3734" t="str">
        <f t="shared" si="470"/>
        <v>November</v>
      </c>
      <c r="V3734" t="str">
        <f t="shared" si="471"/>
        <v>2015</v>
      </c>
    </row>
    <row r="3735" spans="1:22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466"/>
        <v>42103.024398148147</v>
      </c>
      <c r="L3735" s="13">
        <f t="shared" si="467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464"/>
        <v>0</v>
      </c>
      <c r="R3735" t="e">
        <f t="shared" si="465"/>
        <v>#DIV/0!</v>
      </c>
      <c r="S3735" t="str">
        <f t="shared" si="468"/>
        <v>theater</v>
      </c>
      <c r="T3735" t="str">
        <f t="shared" si="469"/>
        <v>plays</v>
      </c>
      <c r="U3735" t="str">
        <f t="shared" si="470"/>
        <v>April</v>
      </c>
      <c r="V3735" t="str">
        <f t="shared" si="471"/>
        <v>2015</v>
      </c>
    </row>
    <row r="3736" spans="1:22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466"/>
        <v>42089.901574074072</v>
      </c>
      <c r="L3736" s="13">
        <f t="shared" si="467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464"/>
        <v>0.28466666666666668</v>
      </c>
      <c r="R3736">
        <f t="shared" si="465"/>
        <v>61</v>
      </c>
      <c r="S3736" t="str">
        <f t="shared" si="468"/>
        <v>theater</v>
      </c>
      <c r="T3736" t="str">
        <f t="shared" si="469"/>
        <v>plays</v>
      </c>
      <c r="U3736" t="str">
        <f t="shared" si="470"/>
        <v>March</v>
      </c>
      <c r="V3736" t="str">
        <f t="shared" si="471"/>
        <v>2015</v>
      </c>
    </row>
    <row r="3737" spans="1:22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466"/>
        <v>42122.693159722221</v>
      </c>
      <c r="L3737" s="13">
        <f t="shared" si="467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464"/>
        <v>0.13333333333333333</v>
      </c>
      <c r="R3737">
        <f t="shared" si="465"/>
        <v>10</v>
      </c>
      <c r="S3737" t="str">
        <f t="shared" si="468"/>
        <v>theater</v>
      </c>
      <c r="T3737" t="str">
        <f t="shared" si="469"/>
        <v>plays</v>
      </c>
      <c r="U3737" t="str">
        <f t="shared" si="470"/>
        <v>April</v>
      </c>
      <c r="V3737" t="str">
        <f t="shared" si="471"/>
        <v>2015</v>
      </c>
    </row>
    <row r="3738" spans="1:22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466"/>
        <v>42048.711724537032</v>
      </c>
      <c r="L3738" s="13">
        <f t="shared" si="467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464"/>
        <v>6.6666666666666671E-3</v>
      </c>
      <c r="R3738">
        <f t="shared" si="465"/>
        <v>10</v>
      </c>
      <c r="S3738" t="str">
        <f t="shared" si="468"/>
        <v>theater</v>
      </c>
      <c r="T3738" t="str">
        <f t="shared" si="469"/>
        <v>plays</v>
      </c>
      <c r="U3738" t="str">
        <f t="shared" si="470"/>
        <v>February</v>
      </c>
      <c r="V3738" t="str">
        <f t="shared" si="471"/>
        <v>2015</v>
      </c>
    </row>
    <row r="3739" spans="1:22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466"/>
        <v>42297.691006944442</v>
      </c>
      <c r="L3739" s="13">
        <f t="shared" si="467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464"/>
        <v>0.21428571428571427</v>
      </c>
      <c r="R3739">
        <f t="shared" si="465"/>
        <v>37.5</v>
      </c>
      <c r="S3739" t="str">
        <f t="shared" si="468"/>
        <v>theater</v>
      </c>
      <c r="T3739" t="str">
        <f t="shared" si="469"/>
        <v>plays</v>
      </c>
      <c r="U3739" t="str">
        <f t="shared" si="470"/>
        <v>October</v>
      </c>
      <c r="V3739" t="str">
        <f t="shared" si="471"/>
        <v>2015</v>
      </c>
    </row>
    <row r="3740" spans="1:22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466"/>
        <v>41813.938715277778</v>
      </c>
      <c r="L3740" s="13">
        <f t="shared" si="467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464"/>
        <v>0.18</v>
      </c>
      <c r="R3740">
        <f t="shared" si="465"/>
        <v>45</v>
      </c>
      <c r="S3740" t="str">
        <f t="shared" si="468"/>
        <v>theater</v>
      </c>
      <c r="T3740" t="str">
        <f t="shared" si="469"/>
        <v>plays</v>
      </c>
      <c r="U3740" t="str">
        <f t="shared" si="470"/>
        <v>June</v>
      </c>
      <c r="V3740" t="str">
        <f t="shared" si="471"/>
        <v>2014</v>
      </c>
    </row>
    <row r="3741" spans="1:22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466"/>
        <v>42548.449861111112</v>
      </c>
      <c r="L3741" s="13">
        <f t="shared" si="467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464"/>
        <v>0.20125000000000001</v>
      </c>
      <c r="R3741">
        <f t="shared" si="465"/>
        <v>100.625</v>
      </c>
      <c r="S3741" t="str">
        <f t="shared" si="468"/>
        <v>theater</v>
      </c>
      <c r="T3741" t="str">
        <f t="shared" si="469"/>
        <v>plays</v>
      </c>
      <c r="U3741" t="str">
        <f t="shared" si="470"/>
        <v>June</v>
      </c>
      <c r="V3741" t="str">
        <f t="shared" si="471"/>
        <v>2016</v>
      </c>
    </row>
    <row r="3742" spans="1:22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466"/>
        <v>41833.089756944442</v>
      </c>
      <c r="L3742" s="13">
        <f t="shared" si="467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464"/>
        <v>0.17899999999999999</v>
      </c>
      <c r="R3742">
        <f t="shared" si="465"/>
        <v>25.571428571428573</v>
      </c>
      <c r="S3742" t="str">
        <f t="shared" si="468"/>
        <v>theater</v>
      </c>
      <c r="T3742" t="str">
        <f t="shared" si="469"/>
        <v>plays</v>
      </c>
      <c r="U3742" t="str">
        <f t="shared" si="470"/>
        <v>July</v>
      </c>
      <c r="V3742" t="str">
        <f t="shared" si="471"/>
        <v>2014</v>
      </c>
    </row>
    <row r="3743" spans="1:22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466"/>
        <v>42325.920717592591</v>
      </c>
      <c r="L3743" s="13">
        <f t="shared" si="467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464"/>
        <v>0</v>
      </c>
      <c r="R3743" t="e">
        <f t="shared" si="465"/>
        <v>#DIV/0!</v>
      </c>
      <c r="S3743" t="str">
        <f t="shared" si="468"/>
        <v>theater</v>
      </c>
      <c r="T3743" t="str">
        <f t="shared" si="469"/>
        <v>plays</v>
      </c>
      <c r="U3743" t="str">
        <f t="shared" si="470"/>
        <v>November</v>
      </c>
      <c r="V3743" t="str">
        <f t="shared" si="471"/>
        <v>2015</v>
      </c>
    </row>
    <row r="3744" spans="1:22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466"/>
        <v>41858.214629629627</v>
      </c>
      <c r="L3744" s="13">
        <f t="shared" si="467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464"/>
        <v>0.02</v>
      </c>
      <c r="R3744">
        <f t="shared" si="465"/>
        <v>25</v>
      </c>
      <c r="S3744" t="str">
        <f t="shared" si="468"/>
        <v>theater</v>
      </c>
      <c r="T3744" t="str">
        <f t="shared" si="469"/>
        <v>plays</v>
      </c>
      <c r="U3744" t="str">
        <f t="shared" si="470"/>
        <v>August</v>
      </c>
      <c r="V3744" t="str">
        <f t="shared" si="471"/>
        <v>2014</v>
      </c>
    </row>
    <row r="3745" spans="1:22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466"/>
        <v>41793.710231481484</v>
      </c>
      <c r="L3745" s="13">
        <f t="shared" si="467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464"/>
        <v>0</v>
      </c>
      <c r="R3745" t="e">
        <f t="shared" si="465"/>
        <v>#DIV/0!</v>
      </c>
      <c r="S3745" t="str">
        <f t="shared" si="468"/>
        <v>theater</v>
      </c>
      <c r="T3745" t="str">
        <f t="shared" si="469"/>
        <v>plays</v>
      </c>
      <c r="U3745" t="str">
        <f t="shared" si="470"/>
        <v>June</v>
      </c>
      <c r="V3745" t="str">
        <f t="shared" si="471"/>
        <v>2014</v>
      </c>
    </row>
    <row r="3746" spans="1:22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466"/>
        <v>41793.814259259263</v>
      </c>
      <c r="L3746" s="13">
        <f t="shared" si="467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464"/>
        <v>0</v>
      </c>
      <c r="R3746" t="e">
        <f t="shared" si="465"/>
        <v>#DIV/0!</v>
      </c>
      <c r="S3746" t="str">
        <f t="shared" si="468"/>
        <v>theater</v>
      </c>
      <c r="T3746" t="str">
        <f t="shared" si="469"/>
        <v>plays</v>
      </c>
      <c r="U3746" t="str">
        <f t="shared" si="470"/>
        <v>June</v>
      </c>
      <c r="V3746" t="str">
        <f t="shared" si="471"/>
        <v>2014</v>
      </c>
    </row>
    <row r="3747" spans="1:22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466"/>
        <v>41831.697939814818</v>
      </c>
      <c r="L3747" s="13">
        <f t="shared" si="467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464"/>
        <v>0.1</v>
      </c>
      <c r="R3747">
        <f t="shared" si="465"/>
        <v>10</v>
      </c>
      <c r="S3747" t="str">
        <f t="shared" si="468"/>
        <v>theater</v>
      </c>
      <c r="T3747" t="str">
        <f t="shared" si="469"/>
        <v>plays</v>
      </c>
      <c r="U3747" t="str">
        <f t="shared" si="470"/>
        <v>July</v>
      </c>
      <c r="V3747" t="str">
        <f t="shared" si="471"/>
        <v>2014</v>
      </c>
    </row>
    <row r="3748" spans="1:22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466"/>
        <v>42621.389340277776</v>
      </c>
      <c r="L3748" s="13">
        <f t="shared" si="467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464"/>
        <v>2.3764705882352941E-2</v>
      </c>
      <c r="R3748">
        <f t="shared" si="465"/>
        <v>202</v>
      </c>
      <c r="S3748" t="str">
        <f t="shared" si="468"/>
        <v>theater</v>
      </c>
      <c r="T3748" t="str">
        <f t="shared" si="469"/>
        <v>plays</v>
      </c>
      <c r="U3748" t="str">
        <f t="shared" si="470"/>
        <v>September</v>
      </c>
      <c r="V3748" t="str">
        <f t="shared" si="471"/>
        <v>2016</v>
      </c>
    </row>
    <row r="3749" spans="1:22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466"/>
        <v>42164.299722222218</v>
      </c>
      <c r="L3749" s="13">
        <f t="shared" si="467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464"/>
        <v>0.01</v>
      </c>
      <c r="R3749">
        <f t="shared" si="465"/>
        <v>25</v>
      </c>
      <c r="S3749" t="str">
        <f t="shared" si="468"/>
        <v>theater</v>
      </c>
      <c r="T3749" t="str">
        <f t="shared" si="469"/>
        <v>plays</v>
      </c>
      <c r="U3749" t="str">
        <f t="shared" si="470"/>
        <v>June</v>
      </c>
      <c r="V3749" t="str">
        <f t="shared" si="471"/>
        <v>2015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466"/>
        <v>42395.706435185188</v>
      </c>
      <c r="L3750" s="13">
        <f t="shared" si="467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464"/>
        <v>1.0351999999999999</v>
      </c>
      <c r="R3750">
        <f t="shared" si="465"/>
        <v>99.538461538461533</v>
      </c>
      <c r="S3750" t="str">
        <f t="shared" si="468"/>
        <v>theater</v>
      </c>
      <c r="T3750" t="str">
        <f t="shared" si="469"/>
        <v>musical</v>
      </c>
      <c r="U3750" t="str">
        <f t="shared" si="470"/>
        <v>January</v>
      </c>
      <c r="V3750" t="str">
        <f t="shared" si="471"/>
        <v>2016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466"/>
        <v>42458.127175925925</v>
      </c>
      <c r="L3751" s="13">
        <f t="shared" si="467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464"/>
        <v>1.05</v>
      </c>
      <c r="R3751">
        <f t="shared" si="465"/>
        <v>75</v>
      </c>
      <c r="S3751" t="str">
        <f t="shared" si="468"/>
        <v>theater</v>
      </c>
      <c r="T3751" t="str">
        <f t="shared" si="469"/>
        <v>musical</v>
      </c>
      <c r="U3751" t="str">
        <f t="shared" si="470"/>
        <v>March</v>
      </c>
      <c r="V3751" t="str">
        <f t="shared" si="471"/>
        <v>2016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466"/>
        <v>42016.981574074074</v>
      </c>
      <c r="L3752" s="13">
        <f t="shared" si="467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464"/>
        <v>1.0044999999999999</v>
      </c>
      <c r="R3752">
        <f t="shared" si="465"/>
        <v>215.25</v>
      </c>
      <c r="S3752" t="str">
        <f t="shared" si="468"/>
        <v>theater</v>
      </c>
      <c r="T3752" t="str">
        <f t="shared" si="469"/>
        <v>musical</v>
      </c>
      <c r="U3752" t="str">
        <f t="shared" si="470"/>
        <v>January</v>
      </c>
      <c r="V3752" t="str">
        <f t="shared" si="471"/>
        <v>2015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466"/>
        <v>42403.035567129627</v>
      </c>
      <c r="L3753" s="13">
        <f t="shared" si="467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464"/>
        <v>1.3260000000000001</v>
      </c>
      <c r="R3753">
        <f t="shared" si="465"/>
        <v>120.54545454545455</v>
      </c>
      <c r="S3753" t="str">
        <f t="shared" si="468"/>
        <v>theater</v>
      </c>
      <c r="T3753" t="str">
        <f t="shared" si="469"/>
        <v>musical</v>
      </c>
      <c r="U3753" t="str">
        <f t="shared" si="470"/>
        <v>February</v>
      </c>
      <c r="V3753" t="str">
        <f t="shared" si="471"/>
        <v>2016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466"/>
        <v>42619.802488425921</v>
      </c>
      <c r="L3754" s="13">
        <f t="shared" si="467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464"/>
        <v>1.1299999999999999</v>
      </c>
      <c r="R3754">
        <f t="shared" si="465"/>
        <v>37.666666666666664</v>
      </c>
      <c r="S3754" t="str">
        <f t="shared" si="468"/>
        <v>theater</v>
      </c>
      <c r="T3754" t="str">
        <f t="shared" si="469"/>
        <v>musical</v>
      </c>
      <c r="U3754" t="str">
        <f t="shared" si="470"/>
        <v>September</v>
      </c>
      <c r="V3754" t="str">
        <f t="shared" si="471"/>
        <v>2016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466"/>
        <v>42128.824074074073</v>
      </c>
      <c r="L3755" s="13">
        <f t="shared" si="467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464"/>
        <v>1.0334000000000001</v>
      </c>
      <c r="R3755">
        <f t="shared" si="465"/>
        <v>172.23333333333332</v>
      </c>
      <c r="S3755" t="str">
        <f t="shared" si="468"/>
        <v>theater</v>
      </c>
      <c r="T3755" t="str">
        <f t="shared" si="469"/>
        <v>musical</v>
      </c>
      <c r="U3755" t="str">
        <f t="shared" si="470"/>
        <v>May</v>
      </c>
      <c r="V3755" t="str">
        <f t="shared" si="471"/>
        <v>2015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466"/>
        <v>41808.881215277775</v>
      </c>
      <c r="L3756" s="13">
        <f t="shared" si="467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464"/>
        <v>1.2</v>
      </c>
      <c r="R3756">
        <f t="shared" si="465"/>
        <v>111.11111111111111</v>
      </c>
      <c r="S3756" t="str">
        <f t="shared" si="468"/>
        <v>theater</v>
      </c>
      <c r="T3756" t="str">
        <f t="shared" si="469"/>
        <v>musical</v>
      </c>
      <c r="U3756" t="str">
        <f t="shared" si="470"/>
        <v>June</v>
      </c>
      <c r="V3756" t="str">
        <f t="shared" si="471"/>
        <v>2014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466"/>
        <v>42445.866979166662</v>
      </c>
      <c r="L3757" s="13">
        <f t="shared" si="467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464"/>
        <v>1.2963636363636364</v>
      </c>
      <c r="R3757">
        <f t="shared" si="465"/>
        <v>25.464285714285715</v>
      </c>
      <c r="S3757" t="str">
        <f t="shared" si="468"/>
        <v>theater</v>
      </c>
      <c r="T3757" t="str">
        <f t="shared" si="469"/>
        <v>musical</v>
      </c>
      <c r="U3757" t="str">
        <f t="shared" si="470"/>
        <v>March</v>
      </c>
      <c r="V3757" t="str">
        <f t="shared" si="471"/>
        <v>2016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466"/>
        <v>41771.814791666664</v>
      </c>
      <c r="L3758" s="13">
        <f t="shared" si="467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464"/>
        <v>1.0111111111111111</v>
      </c>
      <c r="R3758">
        <f t="shared" si="465"/>
        <v>267.64705882352939</v>
      </c>
      <c r="S3758" t="str">
        <f t="shared" si="468"/>
        <v>theater</v>
      </c>
      <c r="T3758" t="str">
        <f t="shared" si="469"/>
        <v>musical</v>
      </c>
      <c r="U3758" t="str">
        <f t="shared" si="470"/>
        <v>May</v>
      </c>
      <c r="V3758" t="str">
        <f t="shared" si="471"/>
        <v>2014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466"/>
        <v>41954.850868055553</v>
      </c>
      <c r="L3759" s="13">
        <f t="shared" si="467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464"/>
        <v>1.0851428571428572</v>
      </c>
      <c r="R3759">
        <f t="shared" si="465"/>
        <v>75.959999999999994</v>
      </c>
      <c r="S3759" t="str">
        <f t="shared" si="468"/>
        <v>theater</v>
      </c>
      <c r="T3759" t="str">
        <f t="shared" si="469"/>
        <v>musical</v>
      </c>
      <c r="U3759" t="str">
        <f t="shared" si="470"/>
        <v>November</v>
      </c>
      <c r="V3759" t="str">
        <f t="shared" si="471"/>
        <v>2014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466"/>
        <v>41747.471504629626</v>
      </c>
      <c r="L3760" s="13">
        <f t="shared" si="467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464"/>
        <v>1.0233333333333334</v>
      </c>
      <c r="R3760">
        <f t="shared" si="465"/>
        <v>59.03846153846154</v>
      </c>
      <c r="S3760" t="str">
        <f t="shared" si="468"/>
        <v>theater</v>
      </c>
      <c r="T3760" t="str">
        <f t="shared" si="469"/>
        <v>musical</v>
      </c>
      <c r="U3760" t="str">
        <f t="shared" si="470"/>
        <v>April</v>
      </c>
      <c r="V3760" t="str">
        <f t="shared" si="471"/>
        <v>2014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466"/>
        <v>42182.108252314814</v>
      </c>
      <c r="L3761" s="13">
        <f t="shared" si="467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464"/>
        <v>1.1024425000000002</v>
      </c>
      <c r="R3761">
        <f t="shared" si="465"/>
        <v>50.111022727272733</v>
      </c>
      <c r="S3761" t="str">
        <f t="shared" si="468"/>
        <v>theater</v>
      </c>
      <c r="T3761" t="str">
        <f t="shared" si="469"/>
        <v>musical</v>
      </c>
      <c r="U3761" t="str">
        <f t="shared" si="470"/>
        <v>June</v>
      </c>
      <c r="V3761" t="str">
        <f t="shared" si="471"/>
        <v>2015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466"/>
        <v>41739.525300925925</v>
      </c>
      <c r="L3762" s="13">
        <f t="shared" si="467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464"/>
        <v>1.010154</v>
      </c>
      <c r="R3762">
        <f t="shared" si="465"/>
        <v>55.502967032967035</v>
      </c>
      <c r="S3762" t="str">
        <f t="shared" si="468"/>
        <v>theater</v>
      </c>
      <c r="T3762" t="str">
        <f t="shared" si="469"/>
        <v>musical</v>
      </c>
      <c r="U3762" t="str">
        <f t="shared" si="470"/>
        <v>April</v>
      </c>
      <c r="V3762" t="str">
        <f t="shared" si="471"/>
        <v>2014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466"/>
        <v>42173.466863425929</v>
      </c>
      <c r="L3763" s="13">
        <f t="shared" si="467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464"/>
        <v>1</v>
      </c>
      <c r="R3763">
        <f t="shared" si="465"/>
        <v>166.66666666666666</v>
      </c>
      <c r="S3763" t="str">
        <f t="shared" si="468"/>
        <v>theater</v>
      </c>
      <c r="T3763" t="str">
        <f t="shared" si="469"/>
        <v>musical</v>
      </c>
      <c r="U3763" t="str">
        <f t="shared" si="470"/>
        <v>June</v>
      </c>
      <c r="V3763" t="str">
        <f t="shared" si="471"/>
        <v>2015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466"/>
        <v>42193.813530092593</v>
      </c>
      <c r="L3764" s="13">
        <f t="shared" si="467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464"/>
        <v>1.0624</v>
      </c>
      <c r="R3764">
        <f t="shared" si="465"/>
        <v>47.428571428571431</v>
      </c>
      <c r="S3764" t="str">
        <f t="shared" si="468"/>
        <v>theater</v>
      </c>
      <c r="T3764" t="str">
        <f t="shared" si="469"/>
        <v>musical</v>
      </c>
      <c r="U3764" t="str">
        <f t="shared" si="470"/>
        <v>July</v>
      </c>
      <c r="V3764" t="str">
        <f t="shared" si="471"/>
        <v>2015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466"/>
        <v>42065.750300925924</v>
      </c>
      <c r="L3765" s="13">
        <f t="shared" si="467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464"/>
        <v>1</v>
      </c>
      <c r="R3765">
        <f t="shared" si="465"/>
        <v>64.935064935064929</v>
      </c>
      <c r="S3765" t="str">
        <f t="shared" si="468"/>
        <v>theater</v>
      </c>
      <c r="T3765" t="str">
        <f t="shared" si="469"/>
        <v>musical</v>
      </c>
      <c r="U3765" t="str">
        <f t="shared" si="470"/>
        <v>March</v>
      </c>
      <c r="V3765" t="str">
        <f t="shared" si="471"/>
        <v>2015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466"/>
        <v>42499.842962962968</v>
      </c>
      <c r="L3766" s="13">
        <f t="shared" si="467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464"/>
        <v>1</v>
      </c>
      <c r="R3766">
        <f t="shared" si="465"/>
        <v>55.555555555555557</v>
      </c>
      <c r="S3766" t="str">
        <f t="shared" si="468"/>
        <v>theater</v>
      </c>
      <c r="T3766" t="str">
        <f t="shared" si="469"/>
        <v>musical</v>
      </c>
      <c r="U3766" t="str">
        <f t="shared" si="470"/>
        <v>May</v>
      </c>
      <c r="V3766" t="str">
        <f t="shared" si="471"/>
        <v>2016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466"/>
        <v>41820.776412037041</v>
      </c>
      <c r="L3767" s="13">
        <f t="shared" si="467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464"/>
        <v>1.1345714285714286</v>
      </c>
      <c r="R3767">
        <f t="shared" si="465"/>
        <v>74.224299065420567</v>
      </c>
      <c r="S3767" t="str">
        <f t="shared" si="468"/>
        <v>theater</v>
      </c>
      <c r="T3767" t="str">
        <f t="shared" si="469"/>
        <v>musical</v>
      </c>
      <c r="U3767" t="str">
        <f t="shared" si="470"/>
        <v>June</v>
      </c>
      <c r="V3767" t="str">
        <f t="shared" si="471"/>
        <v>2014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466"/>
        <v>41788.167187500003</v>
      </c>
      <c r="L3768" s="13">
        <f t="shared" si="467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464"/>
        <v>1.0265010000000001</v>
      </c>
      <c r="R3768">
        <f t="shared" si="465"/>
        <v>106.9271875</v>
      </c>
      <c r="S3768" t="str">
        <f t="shared" si="468"/>
        <v>theater</v>
      </c>
      <c r="T3768" t="str">
        <f t="shared" si="469"/>
        <v>musical</v>
      </c>
      <c r="U3768" t="str">
        <f t="shared" si="470"/>
        <v>May</v>
      </c>
      <c r="V3768" t="str">
        <f t="shared" si="471"/>
        <v>2014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466"/>
        <v>42050.019641203704</v>
      </c>
      <c r="L3769" s="13">
        <f t="shared" si="467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464"/>
        <v>1.1675</v>
      </c>
      <c r="R3769">
        <f t="shared" si="465"/>
        <v>41.696428571428569</v>
      </c>
      <c r="S3769" t="str">
        <f t="shared" si="468"/>
        <v>theater</v>
      </c>
      <c r="T3769" t="str">
        <f t="shared" si="469"/>
        <v>musical</v>
      </c>
      <c r="U3769" t="str">
        <f t="shared" si="470"/>
        <v>February</v>
      </c>
      <c r="V3769" t="str">
        <f t="shared" si="471"/>
        <v>2015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466"/>
        <v>41772.727893518517</v>
      </c>
      <c r="L3770" s="13">
        <f t="shared" si="467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464"/>
        <v>1.0765274999999999</v>
      </c>
      <c r="R3770">
        <f t="shared" si="465"/>
        <v>74.243275862068955</v>
      </c>
      <c r="S3770" t="str">
        <f t="shared" si="468"/>
        <v>theater</v>
      </c>
      <c r="T3770" t="str">
        <f t="shared" si="469"/>
        <v>musical</v>
      </c>
      <c r="U3770" t="str">
        <f t="shared" si="470"/>
        <v>May</v>
      </c>
      <c r="V3770" t="str">
        <f t="shared" si="471"/>
        <v>2014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466"/>
        <v>42445.598136574074</v>
      </c>
      <c r="L3771" s="13">
        <f t="shared" si="467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464"/>
        <v>1</v>
      </c>
      <c r="R3771">
        <f t="shared" si="465"/>
        <v>73.333333333333329</v>
      </c>
      <c r="S3771" t="str">
        <f t="shared" si="468"/>
        <v>theater</v>
      </c>
      <c r="T3771" t="str">
        <f t="shared" si="469"/>
        <v>musical</v>
      </c>
      <c r="U3771" t="str">
        <f t="shared" si="470"/>
        <v>March</v>
      </c>
      <c r="V3771" t="str">
        <f t="shared" si="471"/>
        <v>2016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466"/>
        <v>42138.930671296301</v>
      </c>
      <c r="L3772" s="13">
        <f t="shared" si="467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464"/>
        <v>1</v>
      </c>
      <c r="R3772">
        <f t="shared" si="465"/>
        <v>100</v>
      </c>
      <c r="S3772" t="str">
        <f t="shared" si="468"/>
        <v>theater</v>
      </c>
      <c r="T3772" t="str">
        <f t="shared" si="469"/>
        <v>musical</v>
      </c>
      <c r="U3772" t="str">
        <f t="shared" si="470"/>
        <v>May</v>
      </c>
      <c r="V3772" t="str">
        <f t="shared" si="471"/>
        <v>2015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466"/>
        <v>42493.857083333336</v>
      </c>
      <c r="L3773" s="13">
        <f t="shared" si="467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464"/>
        <v>1.46</v>
      </c>
      <c r="R3773">
        <f t="shared" si="465"/>
        <v>38.421052631578945</v>
      </c>
      <c r="S3773" t="str">
        <f t="shared" si="468"/>
        <v>theater</v>
      </c>
      <c r="T3773" t="str">
        <f t="shared" si="469"/>
        <v>musical</v>
      </c>
      <c r="U3773" t="str">
        <f t="shared" si="470"/>
        <v>May</v>
      </c>
      <c r="V3773" t="str">
        <f t="shared" si="471"/>
        <v>2016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466"/>
        <v>42682.616967592592</v>
      </c>
      <c r="L3774" s="13">
        <f t="shared" si="467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464"/>
        <v>1.1020000000000001</v>
      </c>
      <c r="R3774">
        <f t="shared" si="465"/>
        <v>166.96969696969697</v>
      </c>
      <c r="S3774" t="str">
        <f t="shared" si="468"/>
        <v>theater</v>
      </c>
      <c r="T3774" t="str">
        <f t="shared" si="469"/>
        <v>musical</v>
      </c>
      <c r="U3774" t="str">
        <f t="shared" si="470"/>
        <v>November</v>
      </c>
      <c r="V3774" t="str">
        <f t="shared" si="471"/>
        <v>2016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466"/>
        <v>42656.005173611105</v>
      </c>
      <c r="L3775" s="13">
        <f t="shared" si="467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464"/>
        <v>1.0820000000000001</v>
      </c>
      <c r="R3775">
        <f t="shared" si="465"/>
        <v>94.912280701754383</v>
      </c>
      <c r="S3775" t="str">
        <f t="shared" si="468"/>
        <v>theater</v>
      </c>
      <c r="T3775" t="str">
        <f t="shared" si="469"/>
        <v>musical</v>
      </c>
      <c r="U3775" t="str">
        <f t="shared" si="470"/>
        <v>October</v>
      </c>
      <c r="V3775" t="str">
        <f t="shared" si="471"/>
        <v>2016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466"/>
        <v>42087.792303240742</v>
      </c>
      <c r="L3776" s="13">
        <f t="shared" si="467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464"/>
        <v>1</v>
      </c>
      <c r="R3776">
        <f t="shared" si="465"/>
        <v>100</v>
      </c>
      <c r="S3776" t="str">
        <f t="shared" si="468"/>
        <v>theater</v>
      </c>
      <c r="T3776" t="str">
        <f t="shared" si="469"/>
        <v>musical</v>
      </c>
      <c r="U3776" t="str">
        <f t="shared" si="470"/>
        <v>March</v>
      </c>
      <c r="V3776" t="str">
        <f t="shared" si="471"/>
        <v>2015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466"/>
        <v>42075.942627314813</v>
      </c>
      <c r="L3777" s="13">
        <f t="shared" si="467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464"/>
        <v>1.0024999999999999</v>
      </c>
      <c r="R3777">
        <f t="shared" si="465"/>
        <v>143.21428571428572</v>
      </c>
      <c r="S3777" t="str">
        <f t="shared" si="468"/>
        <v>theater</v>
      </c>
      <c r="T3777" t="str">
        <f t="shared" si="469"/>
        <v>musical</v>
      </c>
      <c r="U3777" t="str">
        <f t="shared" si="470"/>
        <v>March</v>
      </c>
      <c r="V3777" t="str">
        <f t="shared" si="471"/>
        <v>2015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466"/>
        <v>41814.367800925924</v>
      </c>
      <c r="L3778" s="13">
        <f t="shared" si="467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472">E3778/D3778</f>
        <v>1.0671250000000001</v>
      </c>
      <c r="R3778">
        <f t="shared" ref="R3778:R3841" si="473">E3778/N3778</f>
        <v>90.819148936170208</v>
      </c>
      <c r="S3778" t="str">
        <f t="shared" si="468"/>
        <v>theater</v>
      </c>
      <c r="T3778" t="str">
        <f t="shared" si="469"/>
        <v>musical</v>
      </c>
      <c r="U3778" t="str">
        <f t="shared" si="470"/>
        <v>June</v>
      </c>
      <c r="V3778" t="str">
        <f t="shared" si="471"/>
        <v>2014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474">(((J3779/60)/60)/24)+DATE(1970,1,1)</f>
        <v>41887.111354166671</v>
      </c>
      <c r="L3779" s="13">
        <f t="shared" ref="L3779:L3842" si="475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472"/>
        <v>1.4319999999999999</v>
      </c>
      <c r="R3779">
        <f t="shared" si="473"/>
        <v>48.542372881355931</v>
      </c>
      <c r="S3779" t="str">
        <f t="shared" ref="S3779:S3842" si="476">LEFT(P3779,FIND("/",P3779)-1)</f>
        <v>theater</v>
      </c>
      <c r="T3779" t="str">
        <f t="shared" ref="T3779:T3842" si="477">RIGHT(P3779,LEN(P3779)-FIND("/",P3779))</f>
        <v>musical</v>
      </c>
      <c r="U3779" t="str">
        <f t="shared" ref="U3779:U3842" si="478">TEXT(K3779,"mmmm")</f>
        <v>September</v>
      </c>
      <c r="V3779" t="str">
        <f t="shared" ref="V3779:V3842" si="479">TEXT(L3779,"YYYY")</f>
        <v>2014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474"/>
        <v>41989.819212962961</v>
      </c>
      <c r="L3780" s="13">
        <f t="shared" si="47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472"/>
        <v>1.0504166666666668</v>
      </c>
      <c r="R3780">
        <f t="shared" si="473"/>
        <v>70.027777777777771</v>
      </c>
      <c r="S3780" t="str">
        <f t="shared" si="476"/>
        <v>theater</v>
      </c>
      <c r="T3780" t="str">
        <f t="shared" si="477"/>
        <v>musical</v>
      </c>
      <c r="U3780" t="str">
        <f t="shared" si="478"/>
        <v>December</v>
      </c>
      <c r="V3780" t="str">
        <f t="shared" si="479"/>
        <v>2015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474"/>
        <v>42425.735416666663</v>
      </c>
      <c r="L3781" s="13">
        <f t="shared" si="47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472"/>
        <v>1.0398000000000001</v>
      </c>
      <c r="R3781">
        <f t="shared" si="473"/>
        <v>135.62608695652173</v>
      </c>
      <c r="S3781" t="str">
        <f t="shared" si="476"/>
        <v>theater</v>
      </c>
      <c r="T3781" t="str">
        <f t="shared" si="477"/>
        <v>musical</v>
      </c>
      <c r="U3781" t="str">
        <f t="shared" si="478"/>
        <v>February</v>
      </c>
      <c r="V3781" t="str">
        <f t="shared" si="479"/>
        <v>2016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474"/>
        <v>42166.219733796301</v>
      </c>
      <c r="L3782" s="13">
        <f t="shared" si="47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472"/>
        <v>1.2</v>
      </c>
      <c r="R3782">
        <f t="shared" si="473"/>
        <v>100</v>
      </c>
      <c r="S3782" t="str">
        <f t="shared" si="476"/>
        <v>theater</v>
      </c>
      <c r="T3782" t="str">
        <f t="shared" si="477"/>
        <v>musical</v>
      </c>
      <c r="U3782" t="str">
        <f t="shared" si="478"/>
        <v>June</v>
      </c>
      <c r="V3782" t="str">
        <f t="shared" si="479"/>
        <v>2015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474"/>
        <v>41865.882928240739</v>
      </c>
      <c r="L3783" s="13">
        <f t="shared" si="47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472"/>
        <v>1.0966666666666667</v>
      </c>
      <c r="R3783">
        <f t="shared" si="473"/>
        <v>94.90384615384616</v>
      </c>
      <c r="S3783" t="str">
        <f t="shared" si="476"/>
        <v>theater</v>
      </c>
      <c r="T3783" t="str">
        <f t="shared" si="477"/>
        <v>musical</v>
      </c>
      <c r="U3783" t="str">
        <f t="shared" si="478"/>
        <v>August</v>
      </c>
      <c r="V3783" t="str">
        <f t="shared" si="479"/>
        <v>2014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474"/>
        <v>42546.862233796302</v>
      </c>
      <c r="L3784" s="13">
        <f t="shared" si="47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472"/>
        <v>1.0175000000000001</v>
      </c>
      <c r="R3784">
        <f t="shared" si="473"/>
        <v>75.370370370370367</v>
      </c>
      <c r="S3784" t="str">
        <f t="shared" si="476"/>
        <v>theater</v>
      </c>
      <c r="T3784" t="str">
        <f t="shared" si="477"/>
        <v>musical</v>
      </c>
      <c r="U3784" t="str">
        <f t="shared" si="478"/>
        <v>June</v>
      </c>
      <c r="V3784" t="str">
        <f t="shared" si="479"/>
        <v>2016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474"/>
        <v>42420.140277777777</v>
      </c>
      <c r="L3785" s="13">
        <f t="shared" si="47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472"/>
        <v>1.2891666666666666</v>
      </c>
      <c r="R3785">
        <f t="shared" si="473"/>
        <v>64.458333333333329</v>
      </c>
      <c r="S3785" t="str">
        <f t="shared" si="476"/>
        <v>theater</v>
      </c>
      <c r="T3785" t="str">
        <f t="shared" si="477"/>
        <v>musical</v>
      </c>
      <c r="U3785" t="str">
        <f t="shared" si="478"/>
        <v>February</v>
      </c>
      <c r="V3785" t="str">
        <f t="shared" si="479"/>
        <v>2016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474"/>
        <v>42531.980694444443</v>
      </c>
      <c r="L3786" s="13">
        <f t="shared" si="47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472"/>
        <v>1.1499999999999999</v>
      </c>
      <c r="R3786">
        <f t="shared" si="473"/>
        <v>115</v>
      </c>
      <c r="S3786" t="str">
        <f t="shared" si="476"/>
        <v>theater</v>
      </c>
      <c r="T3786" t="str">
        <f t="shared" si="477"/>
        <v>musical</v>
      </c>
      <c r="U3786" t="str">
        <f t="shared" si="478"/>
        <v>June</v>
      </c>
      <c r="V3786" t="str">
        <f t="shared" si="479"/>
        <v>2016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474"/>
        <v>42548.63853009259</v>
      </c>
      <c r="L3787" s="13">
        <f t="shared" si="47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472"/>
        <v>1.5075000000000001</v>
      </c>
      <c r="R3787">
        <f t="shared" si="473"/>
        <v>100.5</v>
      </c>
      <c r="S3787" t="str">
        <f t="shared" si="476"/>
        <v>theater</v>
      </c>
      <c r="T3787" t="str">
        <f t="shared" si="477"/>
        <v>musical</v>
      </c>
      <c r="U3787" t="str">
        <f t="shared" si="478"/>
        <v>June</v>
      </c>
      <c r="V3787" t="str">
        <f t="shared" si="479"/>
        <v>2016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474"/>
        <v>42487.037905092591</v>
      </c>
      <c r="L3788" s="13">
        <f t="shared" si="47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472"/>
        <v>1.1096666666666666</v>
      </c>
      <c r="R3788">
        <f t="shared" si="473"/>
        <v>93.774647887323937</v>
      </c>
      <c r="S3788" t="str">
        <f t="shared" si="476"/>
        <v>theater</v>
      </c>
      <c r="T3788" t="str">
        <f t="shared" si="477"/>
        <v>musical</v>
      </c>
      <c r="U3788" t="str">
        <f t="shared" si="478"/>
        <v>April</v>
      </c>
      <c r="V3788" t="str">
        <f t="shared" si="479"/>
        <v>2016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474"/>
        <v>42167.534791666665</v>
      </c>
      <c r="L3789" s="13">
        <f t="shared" si="47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472"/>
        <v>1.0028571428571429</v>
      </c>
      <c r="R3789">
        <f t="shared" si="473"/>
        <v>35.1</v>
      </c>
      <c r="S3789" t="str">
        <f t="shared" si="476"/>
        <v>theater</v>
      </c>
      <c r="T3789" t="str">
        <f t="shared" si="477"/>
        <v>musical</v>
      </c>
      <c r="U3789" t="str">
        <f t="shared" si="478"/>
        <v>June</v>
      </c>
      <c r="V3789" t="str">
        <f t="shared" si="479"/>
        <v>2015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474"/>
        <v>42333.695821759262</v>
      </c>
      <c r="L3790" s="13">
        <f t="shared" si="47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472"/>
        <v>6.6666666666666671E-3</v>
      </c>
      <c r="R3790">
        <f t="shared" si="473"/>
        <v>500</v>
      </c>
      <c r="S3790" t="str">
        <f t="shared" si="476"/>
        <v>theater</v>
      </c>
      <c r="T3790" t="str">
        <f t="shared" si="477"/>
        <v>musical</v>
      </c>
      <c r="U3790" t="str">
        <f t="shared" si="478"/>
        <v>November</v>
      </c>
      <c r="V3790" t="str">
        <f t="shared" si="479"/>
        <v>2015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474"/>
        <v>42138.798819444448</v>
      </c>
      <c r="L3791" s="13">
        <f t="shared" si="47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472"/>
        <v>3.267605633802817E-2</v>
      </c>
      <c r="R3791">
        <f t="shared" si="473"/>
        <v>29</v>
      </c>
      <c r="S3791" t="str">
        <f t="shared" si="476"/>
        <v>theater</v>
      </c>
      <c r="T3791" t="str">
        <f t="shared" si="477"/>
        <v>musical</v>
      </c>
      <c r="U3791" t="str">
        <f t="shared" si="478"/>
        <v>May</v>
      </c>
      <c r="V3791" t="str">
        <f t="shared" si="479"/>
        <v>2015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474"/>
        <v>42666.666932870372</v>
      </c>
      <c r="L3792" s="13">
        <f t="shared" si="47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472"/>
        <v>0</v>
      </c>
      <c r="R3792" t="e">
        <f t="shared" si="473"/>
        <v>#DIV/0!</v>
      </c>
      <c r="S3792" t="str">
        <f t="shared" si="476"/>
        <v>theater</v>
      </c>
      <c r="T3792" t="str">
        <f t="shared" si="477"/>
        <v>musical</v>
      </c>
      <c r="U3792" t="str">
        <f t="shared" si="478"/>
        <v>October</v>
      </c>
      <c r="V3792" t="str">
        <f t="shared" si="479"/>
        <v>2016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474"/>
        <v>41766.692037037035</v>
      </c>
      <c r="L3793" s="13">
        <f t="shared" si="47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472"/>
        <v>0</v>
      </c>
      <c r="R3793" t="e">
        <f t="shared" si="473"/>
        <v>#DIV/0!</v>
      </c>
      <c r="S3793" t="str">
        <f t="shared" si="476"/>
        <v>theater</v>
      </c>
      <c r="T3793" t="str">
        <f t="shared" si="477"/>
        <v>musical</v>
      </c>
      <c r="U3793" t="str">
        <f t="shared" si="478"/>
        <v>May</v>
      </c>
      <c r="V3793" t="str">
        <f t="shared" si="479"/>
        <v>2014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474"/>
        <v>42170.447013888886</v>
      </c>
      <c r="L3794" s="13">
        <f t="shared" si="47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472"/>
        <v>2.8E-3</v>
      </c>
      <c r="R3794">
        <f t="shared" si="473"/>
        <v>17.5</v>
      </c>
      <c r="S3794" t="str">
        <f t="shared" si="476"/>
        <v>theater</v>
      </c>
      <c r="T3794" t="str">
        <f t="shared" si="477"/>
        <v>musical</v>
      </c>
      <c r="U3794" t="str">
        <f t="shared" si="478"/>
        <v>June</v>
      </c>
      <c r="V3794" t="str">
        <f t="shared" si="479"/>
        <v>2015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474"/>
        <v>41968.938993055555</v>
      </c>
      <c r="L3795" s="13">
        <f t="shared" si="47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472"/>
        <v>0.59657142857142853</v>
      </c>
      <c r="R3795">
        <f t="shared" si="473"/>
        <v>174</v>
      </c>
      <c r="S3795" t="str">
        <f t="shared" si="476"/>
        <v>theater</v>
      </c>
      <c r="T3795" t="str">
        <f t="shared" si="477"/>
        <v>musical</v>
      </c>
      <c r="U3795" t="str">
        <f t="shared" si="478"/>
        <v>November</v>
      </c>
      <c r="V3795" t="str">
        <f t="shared" si="479"/>
        <v>2014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474"/>
        <v>42132.58048611111</v>
      </c>
      <c r="L3796" s="13">
        <f t="shared" si="47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472"/>
        <v>0.01</v>
      </c>
      <c r="R3796">
        <f t="shared" si="473"/>
        <v>50</v>
      </c>
      <c r="S3796" t="str">
        <f t="shared" si="476"/>
        <v>theater</v>
      </c>
      <c r="T3796" t="str">
        <f t="shared" si="477"/>
        <v>musical</v>
      </c>
      <c r="U3796" t="str">
        <f t="shared" si="478"/>
        <v>May</v>
      </c>
      <c r="V3796" t="str">
        <f t="shared" si="479"/>
        <v>2015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474"/>
        <v>42201.436226851853</v>
      </c>
      <c r="L3797" s="13">
        <f t="shared" si="475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472"/>
        <v>1.6666666666666666E-2</v>
      </c>
      <c r="R3797">
        <f t="shared" si="473"/>
        <v>5</v>
      </c>
      <c r="S3797" t="str">
        <f t="shared" si="476"/>
        <v>theater</v>
      </c>
      <c r="T3797" t="str">
        <f t="shared" si="477"/>
        <v>musical</v>
      </c>
      <c r="U3797" t="str">
        <f t="shared" si="478"/>
        <v>July</v>
      </c>
      <c r="V3797" t="str">
        <f t="shared" si="479"/>
        <v>2015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474"/>
        <v>42689.029583333337</v>
      </c>
      <c r="L3798" s="13">
        <f t="shared" si="47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472"/>
        <v>4.4444444444444447E-5</v>
      </c>
      <c r="R3798">
        <f t="shared" si="473"/>
        <v>1</v>
      </c>
      <c r="S3798" t="str">
        <f t="shared" si="476"/>
        <v>theater</v>
      </c>
      <c r="T3798" t="str">
        <f t="shared" si="477"/>
        <v>musical</v>
      </c>
      <c r="U3798" t="str">
        <f t="shared" si="478"/>
        <v>November</v>
      </c>
      <c r="V3798" t="str">
        <f t="shared" si="479"/>
        <v>2017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474"/>
        <v>42084.881539351853</v>
      </c>
      <c r="L3799" s="13">
        <f t="shared" si="47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472"/>
        <v>0.89666666666666661</v>
      </c>
      <c r="R3799">
        <f t="shared" si="473"/>
        <v>145.40540540540542</v>
      </c>
      <c r="S3799" t="str">
        <f t="shared" si="476"/>
        <v>theater</v>
      </c>
      <c r="T3799" t="str">
        <f t="shared" si="477"/>
        <v>musical</v>
      </c>
      <c r="U3799" t="str">
        <f t="shared" si="478"/>
        <v>March</v>
      </c>
      <c r="V3799" t="str">
        <f t="shared" si="479"/>
        <v>2015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474"/>
        <v>41831.722777777781</v>
      </c>
      <c r="L3800" s="13">
        <f t="shared" si="47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472"/>
        <v>1.4642857142857143E-2</v>
      </c>
      <c r="R3800">
        <f t="shared" si="473"/>
        <v>205</v>
      </c>
      <c r="S3800" t="str">
        <f t="shared" si="476"/>
        <v>theater</v>
      </c>
      <c r="T3800" t="str">
        <f t="shared" si="477"/>
        <v>musical</v>
      </c>
      <c r="U3800" t="str">
        <f t="shared" si="478"/>
        <v>July</v>
      </c>
      <c r="V3800" t="str">
        <f t="shared" si="479"/>
        <v>2014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474"/>
        <v>42410.93105324074</v>
      </c>
      <c r="L3801" s="13">
        <f t="shared" si="47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472"/>
        <v>4.02E-2</v>
      </c>
      <c r="R3801">
        <f t="shared" si="473"/>
        <v>100.5</v>
      </c>
      <c r="S3801" t="str">
        <f t="shared" si="476"/>
        <v>theater</v>
      </c>
      <c r="T3801" t="str">
        <f t="shared" si="477"/>
        <v>musical</v>
      </c>
      <c r="U3801" t="str">
        <f t="shared" si="478"/>
        <v>February</v>
      </c>
      <c r="V3801" t="str">
        <f t="shared" si="479"/>
        <v>2016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474"/>
        <v>41982.737071759257</v>
      </c>
      <c r="L3802" s="13">
        <f t="shared" si="47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472"/>
        <v>4.0045454545454544E-2</v>
      </c>
      <c r="R3802">
        <f t="shared" si="473"/>
        <v>55.0625</v>
      </c>
      <c r="S3802" t="str">
        <f t="shared" si="476"/>
        <v>theater</v>
      </c>
      <c r="T3802" t="str">
        <f t="shared" si="477"/>
        <v>musical</v>
      </c>
      <c r="U3802" t="str">
        <f t="shared" si="478"/>
        <v>December</v>
      </c>
      <c r="V3802" t="str">
        <f t="shared" si="479"/>
        <v>2015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474"/>
        <v>41975.676111111112</v>
      </c>
      <c r="L3803" s="13">
        <f t="shared" si="47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472"/>
        <v>8.5199999999999998E-2</v>
      </c>
      <c r="R3803">
        <f t="shared" si="473"/>
        <v>47.333333333333336</v>
      </c>
      <c r="S3803" t="str">
        <f t="shared" si="476"/>
        <v>theater</v>
      </c>
      <c r="T3803" t="str">
        <f t="shared" si="477"/>
        <v>musical</v>
      </c>
      <c r="U3803" t="str">
        <f t="shared" si="478"/>
        <v>December</v>
      </c>
      <c r="V3803" t="str">
        <f t="shared" si="479"/>
        <v>2015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474"/>
        <v>42269.126226851848</v>
      </c>
      <c r="L3804" s="13">
        <f t="shared" si="47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472"/>
        <v>0</v>
      </c>
      <c r="R3804" t="e">
        <f t="shared" si="473"/>
        <v>#DIV/0!</v>
      </c>
      <c r="S3804" t="str">
        <f t="shared" si="476"/>
        <v>theater</v>
      </c>
      <c r="T3804" t="str">
        <f t="shared" si="477"/>
        <v>musical</v>
      </c>
      <c r="U3804" t="str">
        <f t="shared" si="478"/>
        <v>September</v>
      </c>
      <c r="V3804" t="str">
        <f t="shared" si="479"/>
        <v>2015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474"/>
        <v>42403.971851851849</v>
      </c>
      <c r="L3805" s="13">
        <f t="shared" si="47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472"/>
        <v>0.19650000000000001</v>
      </c>
      <c r="R3805">
        <f t="shared" si="473"/>
        <v>58.95</v>
      </c>
      <c r="S3805" t="str">
        <f t="shared" si="476"/>
        <v>theater</v>
      </c>
      <c r="T3805" t="str">
        <f t="shared" si="477"/>
        <v>musical</v>
      </c>
      <c r="U3805" t="str">
        <f t="shared" si="478"/>
        <v>February</v>
      </c>
      <c r="V3805" t="str">
        <f t="shared" si="479"/>
        <v>2016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474"/>
        <v>42527.00953703704</v>
      </c>
      <c r="L3806" s="13">
        <f t="shared" si="47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472"/>
        <v>0</v>
      </c>
      <c r="R3806" t="e">
        <f t="shared" si="473"/>
        <v>#DIV/0!</v>
      </c>
      <c r="S3806" t="str">
        <f t="shared" si="476"/>
        <v>theater</v>
      </c>
      <c r="T3806" t="str">
        <f t="shared" si="477"/>
        <v>musical</v>
      </c>
      <c r="U3806" t="str">
        <f t="shared" si="478"/>
        <v>June</v>
      </c>
      <c r="V3806" t="str">
        <f t="shared" si="479"/>
        <v>2016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474"/>
        <v>41849.887037037035</v>
      </c>
      <c r="L3807" s="13">
        <f t="shared" si="47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472"/>
        <v>2.0000000000000002E-5</v>
      </c>
      <c r="R3807">
        <f t="shared" si="473"/>
        <v>1.5</v>
      </c>
      <c r="S3807" t="str">
        <f t="shared" si="476"/>
        <v>theater</v>
      </c>
      <c r="T3807" t="str">
        <f t="shared" si="477"/>
        <v>musical</v>
      </c>
      <c r="U3807" t="str">
        <f t="shared" si="478"/>
        <v>July</v>
      </c>
      <c r="V3807" t="str">
        <f t="shared" si="479"/>
        <v>2014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474"/>
        <v>41799.259039351848</v>
      </c>
      <c r="L3808" s="13">
        <f t="shared" si="47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472"/>
        <v>6.6666666666666664E-4</v>
      </c>
      <c r="R3808">
        <f t="shared" si="473"/>
        <v>5</v>
      </c>
      <c r="S3808" t="str">
        <f t="shared" si="476"/>
        <v>theater</v>
      </c>
      <c r="T3808" t="str">
        <f t="shared" si="477"/>
        <v>musical</v>
      </c>
      <c r="U3808" t="str">
        <f t="shared" si="478"/>
        <v>June</v>
      </c>
      <c r="V3808" t="str">
        <f t="shared" si="479"/>
        <v>2014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474"/>
        <v>42090.909016203703</v>
      </c>
      <c r="L3809" s="13">
        <f t="shared" si="47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472"/>
        <v>0.30333333333333334</v>
      </c>
      <c r="R3809">
        <f t="shared" si="473"/>
        <v>50.555555555555557</v>
      </c>
      <c r="S3809" t="str">
        <f t="shared" si="476"/>
        <v>theater</v>
      </c>
      <c r="T3809" t="str">
        <f t="shared" si="477"/>
        <v>musical</v>
      </c>
      <c r="U3809" t="str">
        <f t="shared" si="478"/>
        <v>March</v>
      </c>
      <c r="V3809" t="str">
        <f t="shared" si="479"/>
        <v>2015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474"/>
        <v>42059.453923611116</v>
      </c>
      <c r="L3810" s="13">
        <f t="shared" si="47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472"/>
        <v>1</v>
      </c>
      <c r="R3810">
        <f t="shared" si="473"/>
        <v>41.666666666666664</v>
      </c>
      <c r="S3810" t="str">
        <f t="shared" si="476"/>
        <v>theater</v>
      </c>
      <c r="T3810" t="str">
        <f t="shared" si="477"/>
        <v>plays</v>
      </c>
      <c r="U3810" t="str">
        <f t="shared" si="478"/>
        <v>February</v>
      </c>
      <c r="V3810" t="str">
        <f t="shared" si="479"/>
        <v>2015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474"/>
        <v>41800.526701388888</v>
      </c>
      <c r="L3811" s="13">
        <f t="shared" si="47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472"/>
        <v>1.0125</v>
      </c>
      <c r="R3811">
        <f t="shared" si="473"/>
        <v>53.289473684210527</v>
      </c>
      <c r="S3811" t="str">
        <f t="shared" si="476"/>
        <v>theater</v>
      </c>
      <c r="T3811" t="str">
        <f t="shared" si="477"/>
        <v>plays</v>
      </c>
      <c r="U3811" t="str">
        <f t="shared" si="478"/>
        <v>June</v>
      </c>
      <c r="V3811" t="str">
        <f t="shared" si="479"/>
        <v>2014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474"/>
        <v>42054.849050925928</v>
      </c>
      <c r="L3812" s="13">
        <f t="shared" si="47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472"/>
        <v>1.2173333333333334</v>
      </c>
      <c r="R3812">
        <f t="shared" si="473"/>
        <v>70.230769230769226</v>
      </c>
      <c r="S3812" t="str">
        <f t="shared" si="476"/>
        <v>theater</v>
      </c>
      <c r="T3812" t="str">
        <f t="shared" si="477"/>
        <v>plays</v>
      </c>
      <c r="U3812" t="str">
        <f t="shared" si="478"/>
        <v>February</v>
      </c>
      <c r="V3812" t="str">
        <f t="shared" si="479"/>
        <v>2015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474"/>
        <v>42487.62700231481</v>
      </c>
      <c r="L3813" s="13">
        <f t="shared" si="47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472"/>
        <v>3.3</v>
      </c>
      <c r="R3813">
        <f t="shared" si="473"/>
        <v>43.421052631578945</v>
      </c>
      <c r="S3813" t="str">
        <f t="shared" si="476"/>
        <v>theater</v>
      </c>
      <c r="T3813" t="str">
        <f t="shared" si="477"/>
        <v>plays</v>
      </c>
      <c r="U3813" t="str">
        <f t="shared" si="478"/>
        <v>April</v>
      </c>
      <c r="V3813" t="str">
        <f t="shared" si="479"/>
        <v>2016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474"/>
        <v>42109.751250000001</v>
      </c>
      <c r="L3814" s="13">
        <f t="shared" si="47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472"/>
        <v>1.0954999999999999</v>
      </c>
      <c r="R3814">
        <f t="shared" si="473"/>
        <v>199.18181818181819</v>
      </c>
      <c r="S3814" t="str">
        <f t="shared" si="476"/>
        <v>theater</v>
      </c>
      <c r="T3814" t="str">
        <f t="shared" si="477"/>
        <v>plays</v>
      </c>
      <c r="U3814" t="str">
        <f t="shared" si="478"/>
        <v>April</v>
      </c>
      <c r="V3814" t="str">
        <f t="shared" si="479"/>
        <v>2015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474"/>
        <v>42497.275706018518</v>
      </c>
      <c r="L3815" s="13">
        <f t="shared" si="47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472"/>
        <v>1.0095190476190474</v>
      </c>
      <c r="R3815">
        <f t="shared" si="473"/>
        <v>78.518148148148143</v>
      </c>
      <c r="S3815" t="str">
        <f t="shared" si="476"/>
        <v>theater</v>
      </c>
      <c r="T3815" t="str">
        <f t="shared" si="477"/>
        <v>plays</v>
      </c>
      <c r="U3815" t="str">
        <f t="shared" si="478"/>
        <v>May</v>
      </c>
      <c r="V3815" t="str">
        <f t="shared" si="479"/>
        <v>2016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474"/>
        <v>42058.904074074075</v>
      </c>
      <c r="L3816" s="13">
        <f t="shared" si="47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472"/>
        <v>1.4013333333333333</v>
      </c>
      <c r="R3816">
        <f t="shared" si="473"/>
        <v>61.823529411764703</v>
      </c>
      <c r="S3816" t="str">
        <f t="shared" si="476"/>
        <v>theater</v>
      </c>
      <c r="T3816" t="str">
        <f t="shared" si="477"/>
        <v>plays</v>
      </c>
      <c r="U3816" t="str">
        <f t="shared" si="478"/>
        <v>February</v>
      </c>
      <c r="V3816" t="str">
        <f t="shared" si="479"/>
        <v>2015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474"/>
        <v>42207.259918981479</v>
      </c>
      <c r="L3817" s="13">
        <f t="shared" si="47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472"/>
        <v>1.0000100000000001</v>
      </c>
      <c r="R3817">
        <f t="shared" si="473"/>
        <v>50.000500000000002</v>
      </c>
      <c r="S3817" t="str">
        <f t="shared" si="476"/>
        <v>theater</v>
      </c>
      <c r="T3817" t="str">
        <f t="shared" si="477"/>
        <v>plays</v>
      </c>
      <c r="U3817" t="str">
        <f t="shared" si="478"/>
        <v>July</v>
      </c>
      <c r="V3817" t="str">
        <f t="shared" si="479"/>
        <v>2015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474"/>
        <v>41807.690081018518</v>
      </c>
      <c r="L3818" s="13">
        <f t="shared" si="47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472"/>
        <v>1.19238</v>
      </c>
      <c r="R3818">
        <f t="shared" si="473"/>
        <v>48.339729729729726</v>
      </c>
      <c r="S3818" t="str">
        <f t="shared" si="476"/>
        <v>theater</v>
      </c>
      <c r="T3818" t="str">
        <f t="shared" si="477"/>
        <v>plays</v>
      </c>
      <c r="U3818" t="str">
        <f t="shared" si="478"/>
        <v>June</v>
      </c>
      <c r="V3818" t="str">
        <f t="shared" si="479"/>
        <v>2014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474"/>
        <v>42284.69694444444</v>
      </c>
      <c r="L3819" s="13">
        <f t="shared" si="47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472"/>
        <v>1.0725</v>
      </c>
      <c r="R3819">
        <f t="shared" si="473"/>
        <v>107.25</v>
      </c>
      <c r="S3819" t="str">
        <f t="shared" si="476"/>
        <v>theater</v>
      </c>
      <c r="T3819" t="str">
        <f t="shared" si="477"/>
        <v>plays</v>
      </c>
      <c r="U3819" t="str">
        <f t="shared" si="478"/>
        <v>October</v>
      </c>
      <c r="V3819" t="str">
        <f t="shared" si="479"/>
        <v>2015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474"/>
        <v>42045.84238425926</v>
      </c>
      <c r="L3820" s="13">
        <f t="shared" si="47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472"/>
        <v>2.2799999999999998</v>
      </c>
      <c r="R3820">
        <f t="shared" si="473"/>
        <v>57</v>
      </c>
      <c r="S3820" t="str">
        <f t="shared" si="476"/>
        <v>theater</v>
      </c>
      <c r="T3820" t="str">
        <f t="shared" si="477"/>
        <v>plays</v>
      </c>
      <c r="U3820" t="str">
        <f t="shared" si="478"/>
        <v>February</v>
      </c>
      <c r="V3820" t="str">
        <f t="shared" si="479"/>
        <v>2015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474"/>
        <v>42184.209537037037</v>
      </c>
      <c r="L3821" s="13">
        <f t="shared" si="47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472"/>
        <v>1.0640000000000001</v>
      </c>
      <c r="R3821">
        <f t="shared" si="473"/>
        <v>40.92307692307692</v>
      </c>
      <c r="S3821" t="str">
        <f t="shared" si="476"/>
        <v>theater</v>
      </c>
      <c r="T3821" t="str">
        <f t="shared" si="477"/>
        <v>plays</v>
      </c>
      <c r="U3821" t="str">
        <f t="shared" si="478"/>
        <v>June</v>
      </c>
      <c r="V3821" t="str">
        <f t="shared" si="479"/>
        <v>2015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474"/>
        <v>42160.651817129634</v>
      </c>
      <c r="L3822" s="13">
        <f t="shared" si="47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472"/>
        <v>1.4333333333333333</v>
      </c>
      <c r="R3822">
        <f t="shared" si="473"/>
        <v>21.5</v>
      </c>
      <c r="S3822" t="str">
        <f t="shared" si="476"/>
        <v>theater</v>
      </c>
      <c r="T3822" t="str">
        <f t="shared" si="477"/>
        <v>plays</v>
      </c>
      <c r="U3822" t="str">
        <f t="shared" si="478"/>
        <v>June</v>
      </c>
      <c r="V3822" t="str">
        <f t="shared" si="479"/>
        <v>2015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474"/>
        <v>42341.180636574078</v>
      </c>
      <c r="L3823" s="13">
        <f t="shared" si="47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472"/>
        <v>1.0454285714285714</v>
      </c>
      <c r="R3823">
        <f t="shared" si="473"/>
        <v>79.543478260869563</v>
      </c>
      <c r="S3823" t="str">
        <f t="shared" si="476"/>
        <v>theater</v>
      </c>
      <c r="T3823" t="str">
        <f t="shared" si="477"/>
        <v>plays</v>
      </c>
      <c r="U3823" t="str">
        <f t="shared" si="478"/>
        <v>December</v>
      </c>
      <c r="V3823" t="str">
        <f t="shared" si="479"/>
        <v>2016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474"/>
        <v>42329.838159722218</v>
      </c>
      <c r="L3824" s="13">
        <f t="shared" si="47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472"/>
        <v>1.1002000000000001</v>
      </c>
      <c r="R3824">
        <f t="shared" si="473"/>
        <v>72.381578947368425</v>
      </c>
      <c r="S3824" t="str">
        <f t="shared" si="476"/>
        <v>theater</v>
      </c>
      <c r="T3824" t="str">
        <f t="shared" si="477"/>
        <v>plays</v>
      </c>
      <c r="U3824" t="str">
        <f t="shared" si="478"/>
        <v>November</v>
      </c>
      <c r="V3824" t="str">
        <f t="shared" si="479"/>
        <v>2016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474"/>
        <v>42170.910231481481</v>
      </c>
      <c r="L3825" s="13">
        <f t="shared" si="47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472"/>
        <v>1.06</v>
      </c>
      <c r="R3825">
        <f t="shared" si="473"/>
        <v>64.634146341463421</v>
      </c>
      <c r="S3825" t="str">
        <f t="shared" si="476"/>
        <v>theater</v>
      </c>
      <c r="T3825" t="str">
        <f t="shared" si="477"/>
        <v>plays</v>
      </c>
      <c r="U3825" t="str">
        <f t="shared" si="478"/>
        <v>June</v>
      </c>
      <c r="V3825" t="str">
        <f t="shared" si="479"/>
        <v>2015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474"/>
        <v>42571.626192129625</v>
      </c>
      <c r="L3826" s="13">
        <f t="shared" si="47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472"/>
        <v>1.08</v>
      </c>
      <c r="R3826">
        <f t="shared" si="473"/>
        <v>38.571428571428569</v>
      </c>
      <c r="S3826" t="str">
        <f t="shared" si="476"/>
        <v>theater</v>
      </c>
      <c r="T3826" t="str">
        <f t="shared" si="477"/>
        <v>plays</v>
      </c>
      <c r="U3826" t="str">
        <f t="shared" si="478"/>
        <v>July</v>
      </c>
      <c r="V3826" t="str">
        <f t="shared" si="479"/>
        <v>2016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474"/>
        <v>42151.069606481484</v>
      </c>
      <c r="L3827" s="13">
        <f t="shared" si="47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472"/>
        <v>1.0542</v>
      </c>
      <c r="R3827">
        <f t="shared" si="473"/>
        <v>107.57142857142857</v>
      </c>
      <c r="S3827" t="str">
        <f t="shared" si="476"/>
        <v>theater</v>
      </c>
      <c r="T3827" t="str">
        <f t="shared" si="477"/>
        <v>plays</v>
      </c>
      <c r="U3827" t="str">
        <f t="shared" si="478"/>
        <v>May</v>
      </c>
      <c r="V3827" t="str">
        <f t="shared" si="479"/>
        <v>2015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474"/>
        <v>42101.423541666663</v>
      </c>
      <c r="L3828" s="13">
        <f t="shared" si="47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472"/>
        <v>1.1916666666666667</v>
      </c>
      <c r="R3828">
        <f t="shared" si="473"/>
        <v>27.5</v>
      </c>
      <c r="S3828" t="str">
        <f t="shared" si="476"/>
        <v>theater</v>
      </c>
      <c r="T3828" t="str">
        <f t="shared" si="477"/>
        <v>plays</v>
      </c>
      <c r="U3828" t="str">
        <f t="shared" si="478"/>
        <v>April</v>
      </c>
      <c r="V3828" t="str">
        <f t="shared" si="479"/>
        <v>2015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474"/>
        <v>42034.928252314814</v>
      </c>
      <c r="L3829" s="13">
        <f t="shared" si="475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472"/>
        <v>1.5266666666666666</v>
      </c>
      <c r="R3829">
        <f t="shared" si="473"/>
        <v>70.461538461538467</v>
      </c>
      <c r="S3829" t="str">
        <f t="shared" si="476"/>
        <v>theater</v>
      </c>
      <c r="T3829" t="str">
        <f t="shared" si="477"/>
        <v>plays</v>
      </c>
      <c r="U3829" t="str">
        <f t="shared" si="478"/>
        <v>January</v>
      </c>
      <c r="V3829" t="str">
        <f t="shared" si="479"/>
        <v>2015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474"/>
        <v>41944.527627314819</v>
      </c>
      <c r="L3830" s="13">
        <f t="shared" si="47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472"/>
        <v>1</v>
      </c>
      <c r="R3830">
        <f t="shared" si="473"/>
        <v>178.57142857142858</v>
      </c>
      <c r="S3830" t="str">
        <f t="shared" si="476"/>
        <v>theater</v>
      </c>
      <c r="T3830" t="str">
        <f t="shared" si="477"/>
        <v>plays</v>
      </c>
      <c r="U3830" t="str">
        <f t="shared" si="478"/>
        <v>November</v>
      </c>
      <c r="V3830" t="str">
        <f t="shared" si="479"/>
        <v>2014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474"/>
        <v>42593.865405092598</v>
      </c>
      <c r="L3831" s="13">
        <f t="shared" si="47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472"/>
        <v>1.002</v>
      </c>
      <c r="R3831">
        <f t="shared" si="473"/>
        <v>62.625</v>
      </c>
      <c r="S3831" t="str">
        <f t="shared" si="476"/>
        <v>theater</v>
      </c>
      <c r="T3831" t="str">
        <f t="shared" si="477"/>
        <v>plays</v>
      </c>
      <c r="U3831" t="str">
        <f t="shared" si="478"/>
        <v>August</v>
      </c>
      <c r="V3831" t="str">
        <f t="shared" si="479"/>
        <v>2016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474"/>
        <v>42503.740868055553</v>
      </c>
      <c r="L3832" s="13">
        <f t="shared" si="47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472"/>
        <v>2.25</v>
      </c>
      <c r="R3832">
        <f t="shared" si="473"/>
        <v>75</v>
      </c>
      <c r="S3832" t="str">
        <f t="shared" si="476"/>
        <v>theater</v>
      </c>
      <c r="T3832" t="str">
        <f t="shared" si="477"/>
        <v>plays</v>
      </c>
      <c r="U3832" t="str">
        <f t="shared" si="478"/>
        <v>May</v>
      </c>
      <c r="V3832" t="str">
        <f t="shared" si="479"/>
        <v>2016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474"/>
        <v>41927.848900462966</v>
      </c>
      <c r="L3833" s="13">
        <f t="shared" si="47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472"/>
        <v>1.0602199999999999</v>
      </c>
      <c r="R3833">
        <f t="shared" si="473"/>
        <v>58.901111111111113</v>
      </c>
      <c r="S3833" t="str">
        <f t="shared" si="476"/>
        <v>theater</v>
      </c>
      <c r="T3833" t="str">
        <f t="shared" si="477"/>
        <v>plays</v>
      </c>
      <c r="U3833" t="str">
        <f t="shared" si="478"/>
        <v>October</v>
      </c>
      <c r="V3833" t="str">
        <f t="shared" si="479"/>
        <v>2014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474"/>
        <v>42375.114988425921</v>
      </c>
      <c r="L3834" s="13">
        <f t="shared" si="47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472"/>
        <v>1.0466666666666666</v>
      </c>
      <c r="R3834">
        <f t="shared" si="473"/>
        <v>139.55555555555554</v>
      </c>
      <c r="S3834" t="str">
        <f t="shared" si="476"/>
        <v>theater</v>
      </c>
      <c r="T3834" t="str">
        <f t="shared" si="477"/>
        <v>plays</v>
      </c>
      <c r="U3834" t="str">
        <f t="shared" si="478"/>
        <v>January</v>
      </c>
      <c r="V3834" t="str">
        <f t="shared" si="479"/>
        <v>2016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474"/>
        <v>41963.872361111105</v>
      </c>
      <c r="L3835" s="13">
        <f t="shared" si="47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472"/>
        <v>1.1666666666666667</v>
      </c>
      <c r="R3835">
        <f t="shared" si="473"/>
        <v>70</v>
      </c>
      <c r="S3835" t="str">
        <f t="shared" si="476"/>
        <v>theater</v>
      </c>
      <c r="T3835" t="str">
        <f t="shared" si="477"/>
        <v>plays</v>
      </c>
      <c r="U3835" t="str">
        <f t="shared" si="478"/>
        <v>November</v>
      </c>
      <c r="V3835" t="str">
        <f t="shared" si="479"/>
        <v>2014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474"/>
        <v>42143.445219907408</v>
      </c>
      <c r="L3836" s="13">
        <f t="shared" si="47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472"/>
        <v>1.0903333333333334</v>
      </c>
      <c r="R3836">
        <f t="shared" si="473"/>
        <v>57.385964912280699</v>
      </c>
      <c r="S3836" t="str">
        <f t="shared" si="476"/>
        <v>theater</v>
      </c>
      <c r="T3836" t="str">
        <f t="shared" si="477"/>
        <v>plays</v>
      </c>
      <c r="U3836" t="str">
        <f t="shared" si="478"/>
        <v>May</v>
      </c>
      <c r="V3836" t="str">
        <f t="shared" si="479"/>
        <v>2015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474"/>
        <v>42460.94222222222</v>
      </c>
      <c r="L3837" s="13">
        <f t="shared" si="47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472"/>
        <v>1.6</v>
      </c>
      <c r="R3837">
        <f t="shared" si="473"/>
        <v>40</v>
      </c>
      <c r="S3837" t="str">
        <f t="shared" si="476"/>
        <v>theater</v>
      </c>
      <c r="T3837" t="str">
        <f t="shared" si="477"/>
        <v>plays</v>
      </c>
      <c r="U3837" t="str">
        <f t="shared" si="478"/>
        <v>March</v>
      </c>
      <c r="V3837" t="str">
        <f t="shared" si="479"/>
        <v>2016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474"/>
        <v>42553.926527777774</v>
      </c>
      <c r="L3838" s="13">
        <f t="shared" si="47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472"/>
        <v>1.125</v>
      </c>
      <c r="R3838">
        <f t="shared" si="473"/>
        <v>64.285714285714292</v>
      </c>
      <c r="S3838" t="str">
        <f t="shared" si="476"/>
        <v>theater</v>
      </c>
      <c r="T3838" t="str">
        <f t="shared" si="477"/>
        <v>plays</v>
      </c>
      <c r="U3838" t="str">
        <f t="shared" si="478"/>
        <v>July</v>
      </c>
      <c r="V3838" t="str">
        <f t="shared" si="479"/>
        <v>2016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474"/>
        <v>42152.765717592592</v>
      </c>
      <c r="L3839" s="13">
        <f t="shared" si="47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472"/>
        <v>1.0209999999999999</v>
      </c>
      <c r="R3839">
        <f t="shared" si="473"/>
        <v>120.11764705882354</v>
      </c>
      <c r="S3839" t="str">
        <f t="shared" si="476"/>
        <v>theater</v>
      </c>
      <c r="T3839" t="str">
        <f t="shared" si="477"/>
        <v>plays</v>
      </c>
      <c r="U3839" t="str">
        <f t="shared" si="478"/>
        <v>May</v>
      </c>
      <c r="V3839" t="str">
        <f t="shared" si="479"/>
        <v>2015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474"/>
        <v>42116.710752314815</v>
      </c>
      <c r="L3840" s="13">
        <f t="shared" si="47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472"/>
        <v>1.00824</v>
      </c>
      <c r="R3840">
        <f t="shared" si="473"/>
        <v>1008.24</v>
      </c>
      <c r="S3840" t="str">
        <f t="shared" si="476"/>
        <v>theater</v>
      </c>
      <c r="T3840" t="str">
        <f t="shared" si="477"/>
        <v>plays</v>
      </c>
      <c r="U3840" t="str">
        <f t="shared" si="478"/>
        <v>April</v>
      </c>
      <c r="V3840" t="str">
        <f t="shared" si="479"/>
        <v>2015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474"/>
        <v>42155.142638888887</v>
      </c>
      <c r="L3841" s="13">
        <f t="shared" si="47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472"/>
        <v>1.0125</v>
      </c>
      <c r="R3841">
        <f t="shared" si="473"/>
        <v>63.28125</v>
      </c>
      <c r="S3841" t="str">
        <f t="shared" si="476"/>
        <v>theater</v>
      </c>
      <c r="T3841" t="str">
        <f t="shared" si="477"/>
        <v>plays</v>
      </c>
      <c r="U3841" t="str">
        <f t="shared" si="478"/>
        <v>May</v>
      </c>
      <c r="V3841" t="str">
        <f t="shared" si="479"/>
        <v>2015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474"/>
        <v>42432.701724537037</v>
      </c>
      <c r="L3842" s="13">
        <f t="shared" si="47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 t="e">
        <f t="shared" ref="Q3842:Q3905" si="480">E3842/D3842</f>
        <v>#DIV/0!</v>
      </c>
      <c r="R3842">
        <f t="shared" ref="R3842:R3905" si="481">E3842/N3842</f>
        <v>21.666666666666668</v>
      </c>
      <c r="S3842" t="str">
        <f t="shared" si="476"/>
        <v>theater</v>
      </c>
      <c r="T3842" t="str">
        <f t="shared" si="477"/>
        <v>plays</v>
      </c>
      <c r="U3842" t="str">
        <f t="shared" si="478"/>
        <v>March</v>
      </c>
      <c r="V3842" t="str">
        <f t="shared" si="479"/>
        <v>2016</v>
      </c>
    </row>
    <row r="3843" spans="1:22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482">(((J3843/60)/60)/24)+DATE(1970,1,1)</f>
        <v>41780.785729166666</v>
      </c>
      <c r="L3843" s="13">
        <f t="shared" ref="L3843:L3906" si="48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480"/>
        <v>8.72E-2</v>
      </c>
      <c r="R3843">
        <f t="shared" si="481"/>
        <v>25.647058823529413</v>
      </c>
      <c r="S3843" t="str">
        <f t="shared" ref="S3843:S3906" si="484">LEFT(P3843,FIND("/",P3843)-1)</f>
        <v>theater</v>
      </c>
      <c r="T3843" t="str">
        <f t="shared" ref="T3843:T3906" si="485">RIGHT(P3843,LEN(P3843)-FIND("/",P3843))</f>
        <v>plays</v>
      </c>
      <c r="U3843" t="str">
        <f t="shared" ref="U3843:U3906" si="486">TEXT(K3843,"mmmm")</f>
        <v>May</v>
      </c>
      <c r="V3843" t="str">
        <f t="shared" ref="V3843:V3906" si="487">TEXT(L3843,"YYYY")</f>
        <v>2014</v>
      </c>
    </row>
    <row r="3844" spans="1:22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482"/>
        <v>41740.493657407409</v>
      </c>
      <c r="L3844" s="13">
        <f t="shared" si="48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480"/>
        <v>0.21940000000000001</v>
      </c>
      <c r="R3844">
        <f t="shared" si="481"/>
        <v>47.695652173913047</v>
      </c>
      <c r="S3844" t="str">
        <f t="shared" si="484"/>
        <v>theater</v>
      </c>
      <c r="T3844" t="str">
        <f t="shared" si="485"/>
        <v>plays</v>
      </c>
      <c r="U3844" t="str">
        <f t="shared" si="486"/>
        <v>April</v>
      </c>
      <c r="V3844" t="str">
        <f t="shared" si="487"/>
        <v>2014</v>
      </c>
    </row>
    <row r="3845" spans="1:22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482"/>
        <v>41766.072500000002</v>
      </c>
      <c r="L3845" s="13">
        <f t="shared" si="48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480"/>
        <v>0.21299999999999999</v>
      </c>
      <c r="R3845">
        <f t="shared" si="481"/>
        <v>56.05263157894737</v>
      </c>
      <c r="S3845" t="str">
        <f t="shared" si="484"/>
        <v>theater</v>
      </c>
      <c r="T3845" t="str">
        <f t="shared" si="485"/>
        <v>plays</v>
      </c>
      <c r="U3845" t="str">
        <f t="shared" si="486"/>
        <v>May</v>
      </c>
      <c r="V3845" t="str">
        <f t="shared" si="487"/>
        <v>2014</v>
      </c>
    </row>
    <row r="3846" spans="1:22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482"/>
        <v>41766.617291666669</v>
      </c>
      <c r="L3846" s="13">
        <f t="shared" si="48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480"/>
        <v>0.41489795918367345</v>
      </c>
      <c r="R3846">
        <f t="shared" si="481"/>
        <v>81.319999999999993</v>
      </c>
      <c r="S3846" t="str">
        <f t="shared" si="484"/>
        <v>theater</v>
      </c>
      <c r="T3846" t="str">
        <f t="shared" si="485"/>
        <v>plays</v>
      </c>
      <c r="U3846" t="str">
        <f t="shared" si="486"/>
        <v>May</v>
      </c>
      <c r="V3846" t="str">
        <f t="shared" si="487"/>
        <v>2014</v>
      </c>
    </row>
    <row r="3847" spans="1:22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482"/>
        <v>42248.627013888887</v>
      </c>
      <c r="L3847" s="13">
        <f t="shared" si="48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480"/>
        <v>2.1049999999999999E-2</v>
      </c>
      <c r="R3847">
        <f t="shared" si="481"/>
        <v>70.166666666666671</v>
      </c>
      <c r="S3847" t="str">
        <f t="shared" si="484"/>
        <v>theater</v>
      </c>
      <c r="T3847" t="str">
        <f t="shared" si="485"/>
        <v>plays</v>
      </c>
      <c r="U3847" t="str">
        <f t="shared" si="486"/>
        <v>September</v>
      </c>
      <c r="V3847" t="str">
        <f t="shared" si="487"/>
        <v>2015</v>
      </c>
    </row>
    <row r="3848" spans="1:22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482"/>
        <v>41885.221550925926</v>
      </c>
      <c r="L3848" s="13">
        <f t="shared" si="48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480"/>
        <v>2.7E-2</v>
      </c>
      <c r="R3848">
        <f t="shared" si="481"/>
        <v>23.625</v>
      </c>
      <c r="S3848" t="str">
        <f t="shared" si="484"/>
        <v>theater</v>
      </c>
      <c r="T3848" t="str">
        <f t="shared" si="485"/>
        <v>plays</v>
      </c>
      <c r="U3848" t="str">
        <f t="shared" si="486"/>
        <v>September</v>
      </c>
      <c r="V3848" t="str">
        <f t="shared" si="487"/>
        <v>2014</v>
      </c>
    </row>
    <row r="3849" spans="1:22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482"/>
        <v>42159.224432870367</v>
      </c>
      <c r="L3849" s="13">
        <f t="shared" si="48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480"/>
        <v>0.16161904761904761</v>
      </c>
      <c r="R3849">
        <f t="shared" si="481"/>
        <v>188.55555555555554</v>
      </c>
      <c r="S3849" t="str">
        <f t="shared" si="484"/>
        <v>theater</v>
      </c>
      <c r="T3849" t="str">
        <f t="shared" si="485"/>
        <v>plays</v>
      </c>
      <c r="U3849" t="str">
        <f t="shared" si="486"/>
        <v>June</v>
      </c>
      <c r="V3849" t="str">
        <f t="shared" si="487"/>
        <v>2015</v>
      </c>
    </row>
    <row r="3850" spans="1:22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482"/>
        <v>42265.817002314812</v>
      </c>
      <c r="L3850" s="13">
        <f t="shared" si="48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480"/>
        <v>0.16376923076923078</v>
      </c>
      <c r="R3850">
        <f t="shared" si="481"/>
        <v>49.511627906976742</v>
      </c>
      <c r="S3850" t="str">
        <f t="shared" si="484"/>
        <v>theater</v>
      </c>
      <c r="T3850" t="str">
        <f t="shared" si="485"/>
        <v>plays</v>
      </c>
      <c r="U3850" t="str">
        <f t="shared" si="486"/>
        <v>September</v>
      </c>
      <c r="V3850" t="str">
        <f t="shared" si="487"/>
        <v>2015</v>
      </c>
    </row>
    <row r="3851" spans="1:22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482"/>
        <v>42136.767175925925</v>
      </c>
      <c r="L3851" s="13">
        <f t="shared" si="48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480"/>
        <v>7.0433333333333334E-2</v>
      </c>
      <c r="R3851">
        <f t="shared" si="481"/>
        <v>75.464285714285708</v>
      </c>
      <c r="S3851" t="str">
        <f t="shared" si="484"/>
        <v>theater</v>
      </c>
      <c r="T3851" t="str">
        <f t="shared" si="485"/>
        <v>plays</v>
      </c>
      <c r="U3851" t="str">
        <f t="shared" si="486"/>
        <v>May</v>
      </c>
      <c r="V3851" t="str">
        <f t="shared" si="487"/>
        <v>2015</v>
      </c>
    </row>
    <row r="3852" spans="1:22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482"/>
        <v>41975.124340277776</v>
      </c>
      <c r="L3852" s="13">
        <f t="shared" si="48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480"/>
        <v>3.7999999999999999E-2</v>
      </c>
      <c r="R3852">
        <f t="shared" si="481"/>
        <v>9.5</v>
      </c>
      <c r="S3852" t="str">
        <f t="shared" si="484"/>
        <v>theater</v>
      </c>
      <c r="T3852" t="str">
        <f t="shared" si="485"/>
        <v>plays</v>
      </c>
      <c r="U3852" t="str">
        <f t="shared" si="486"/>
        <v>December</v>
      </c>
      <c r="V3852" t="str">
        <f t="shared" si="487"/>
        <v>2015</v>
      </c>
    </row>
    <row r="3853" spans="1:22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482"/>
        <v>42172.439571759256</v>
      </c>
      <c r="L3853" s="13">
        <f t="shared" si="48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480"/>
        <v>0.34079999999999999</v>
      </c>
      <c r="R3853">
        <f t="shared" si="481"/>
        <v>35.5</v>
      </c>
      <c r="S3853" t="str">
        <f t="shared" si="484"/>
        <v>theater</v>
      </c>
      <c r="T3853" t="str">
        <f t="shared" si="485"/>
        <v>plays</v>
      </c>
      <c r="U3853" t="str">
        <f t="shared" si="486"/>
        <v>June</v>
      </c>
      <c r="V3853" t="str">
        <f t="shared" si="487"/>
        <v>2015</v>
      </c>
    </row>
    <row r="3854" spans="1:22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482"/>
        <v>42065.190694444449</v>
      </c>
      <c r="L3854" s="13">
        <f t="shared" si="48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480"/>
        <v>2E-3</v>
      </c>
      <c r="R3854">
        <f t="shared" si="481"/>
        <v>10</v>
      </c>
      <c r="S3854" t="str">
        <f t="shared" si="484"/>
        <v>theater</v>
      </c>
      <c r="T3854" t="str">
        <f t="shared" si="485"/>
        <v>plays</v>
      </c>
      <c r="U3854" t="str">
        <f t="shared" si="486"/>
        <v>March</v>
      </c>
      <c r="V3854" t="str">
        <f t="shared" si="487"/>
        <v>2015</v>
      </c>
    </row>
    <row r="3855" spans="1:22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482"/>
        <v>41848.84002314815</v>
      </c>
      <c r="L3855" s="13">
        <f t="shared" si="48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480"/>
        <v>2.5999999999999998E-4</v>
      </c>
      <c r="R3855">
        <f t="shared" si="481"/>
        <v>13</v>
      </c>
      <c r="S3855" t="str">
        <f t="shared" si="484"/>
        <v>theater</v>
      </c>
      <c r="T3855" t="str">
        <f t="shared" si="485"/>
        <v>plays</v>
      </c>
      <c r="U3855" t="str">
        <f t="shared" si="486"/>
        <v>July</v>
      </c>
      <c r="V3855" t="str">
        <f t="shared" si="487"/>
        <v>2014</v>
      </c>
    </row>
    <row r="3856" spans="1:22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482"/>
        <v>42103.884930555556</v>
      </c>
      <c r="L3856" s="13">
        <f t="shared" si="48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480"/>
        <v>0.16254545454545455</v>
      </c>
      <c r="R3856">
        <f t="shared" si="481"/>
        <v>89.4</v>
      </c>
      <c r="S3856" t="str">
        <f t="shared" si="484"/>
        <v>theater</v>
      </c>
      <c r="T3856" t="str">
        <f t="shared" si="485"/>
        <v>plays</v>
      </c>
      <c r="U3856" t="str">
        <f t="shared" si="486"/>
        <v>April</v>
      </c>
      <c r="V3856" t="str">
        <f t="shared" si="487"/>
        <v>2015</v>
      </c>
    </row>
    <row r="3857" spans="1:22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482"/>
        <v>42059.970729166671</v>
      </c>
      <c r="L3857" s="13">
        <f t="shared" si="48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480"/>
        <v>2.5000000000000001E-2</v>
      </c>
      <c r="R3857">
        <f t="shared" si="481"/>
        <v>25</v>
      </c>
      <c r="S3857" t="str">
        <f t="shared" si="484"/>
        <v>theater</v>
      </c>
      <c r="T3857" t="str">
        <f t="shared" si="485"/>
        <v>plays</v>
      </c>
      <c r="U3857" t="str">
        <f t="shared" si="486"/>
        <v>February</v>
      </c>
      <c r="V3857" t="str">
        <f t="shared" si="487"/>
        <v>2015</v>
      </c>
    </row>
    <row r="3858" spans="1:22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482"/>
        <v>42041.743090277778</v>
      </c>
      <c r="L3858" s="13">
        <f t="shared" si="48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480"/>
        <v>2.0000000000000001E-4</v>
      </c>
      <c r="R3858">
        <f t="shared" si="481"/>
        <v>1</v>
      </c>
      <c r="S3858" t="str">
        <f t="shared" si="484"/>
        <v>theater</v>
      </c>
      <c r="T3858" t="str">
        <f t="shared" si="485"/>
        <v>plays</v>
      </c>
      <c r="U3858" t="str">
        <f t="shared" si="486"/>
        <v>February</v>
      </c>
      <c r="V3858" t="str">
        <f t="shared" si="487"/>
        <v>2015</v>
      </c>
    </row>
    <row r="3859" spans="1:22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482"/>
        <v>41829.73715277778</v>
      </c>
      <c r="L3859" s="13">
        <f t="shared" si="48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480"/>
        <v>5.1999999999999998E-2</v>
      </c>
      <c r="R3859">
        <f t="shared" si="481"/>
        <v>65</v>
      </c>
      <c r="S3859" t="str">
        <f t="shared" si="484"/>
        <v>theater</v>
      </c>
      <c r="T3859" t="str">
        <f t="shared" si="485"/>
        <v>plays</v>
      </c>
      <c r="U3859" t="str">
        <f t="shared" si="486"/>
        <v>July</v>
      </c>
      <c r="V3859" t="str">
        <f t="shared" si="487"/>
        <v>2014</v>
      </c>
    </row>
    <row r="3860" spans="1:22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482"/>
        <v>42128.431064814817</v>
      </c>
      <c r="L3860" s="13">
        <f t="shared" si="483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480"/>
        <v>0.02</v>
      </c>
      <c r="R3860">
        <f t="shared" si="481"/>
        <v>10</v>
      </c>
      <c r="S3860" t="str">
        <f t="shared" si="484"/>
        <v>theater</v>
      </c>
      <c r="T3860" t="str">
        <f t="shared" si="485"/>
        <v>plays</v>
      </c>
      <c r="U3860" t="str">
        <f t="shared" si="486"/>
        <v>May</v>
      </c>
      <c r="V3860" t="str">
        <f t="shared" si="487"/>
        <v>2015</v>
      </c>
    </row>
    <row r="3861" spans="1:22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482"/>
        <v>41789.893599537041</v>
      </c>
      <c r="L3861" s="13">
        <f t="shared" si="483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480"/>
        <v>4.0000000000000002E-4</v>
      </c>
      <c r="R3861">
        <f t="shared" si="481"/>
        <v>1</v>
      </c>
      <c r="S3861" t="str">
        <f t="shared" si="484"/>
        <v>theater</v>
      </c>
      <c r="T3861" t="str">
        <f t="shared" si="485"/>
        <v>plays</v>
      </c>
      <c r="U3861" t="str">
        <f t="shared" si="486"/>
        <v>May</v>
      </c>
      <c r="V3861" t="str">
        <f t="shared" si="487"/>
        <v>2014</v>
      </c>
    </row>
    <row r="3862" spans="1:22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482"/>
        <v>41833.660995370366</v>
      </c>
      <c r="L3862" s="13">
        <f t="shared" si="48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480"/>
        <v>0.17666666666666667</v>
      </c>
      <c r="R3862">
        <f t="shared" si="481"/>
        <v>81.538461538461533</v>
      </c>
      <c r="S3862" t="str">
        <f t="shared" si="484"/>
        <v>theater</v>
      </c>
      <c r="T3862" t="str">
        <f t="shared" si="485"/>
        <v>plays</v>
      </c>
      <c r="U3862" t="str">
        <f t="shared" si="486"/>
        <v>July</v>
      </c>
      <c r="V3862" t="str">
        <f t="shared" si="487"/>
        <v>2014</v>
      </c>
    </row>
    <row r="3863" spans="1:22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482"/>
        <v>41914.590011574073</v>
      </c>
      <c r="L3863" s="13">
        <f t="shared" si="48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480"/>
        <v>0.05</v>
      </c>
      <c r="R3863">
        <f t="shared" si="481"/>
        <v>100</v>
      </c>
      <c r="S3863" t="str">
        <f t="shared" si="484"/>
        <v>theater</v>
      </c>
      <c r="T3863" t="str">
        <f t="shared" si="485"/>
        <v>plays</v>
      </c>
      <c r="U3863" t="str">
        <f t="shared" si="486"/>
        <v>October</v>
      </c>
      <c r="V3863" t="str">
        <f t="shared" si="487"/>
        <v>2014</v>
      </c>
    </row>
    <row r="3864" spans="1:22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482"/>
        <v>42611.261064814811</v>
      </c>
      <c r="L3864" s="13">
        <f t="shared" si="48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480"/>
        <v>1.3333333333333334E-4</v>
      </c>
      <c r="R3864">
        <f t="shared" si="481"/>
        <v>1</v>
      </c>
      <c r="S3864" t="str">
        <f t="shared" si="484"/>
        <v>theater</v>
      </c>
      <c r="T3864" t="str">
        <f t="shared" si="485"/>
        <v>plays</v>
      </c>
      <c r="U3864" t="str">
        <f t="shared" si="486"/>
        <v>August</v>
      </c>
      <c r="V3864" t="str">
        <f t="shared" si="487"/>
        <v>2016</v>
      </c>
    </row>
    <row r="3865" spans="1:22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482"/>
        <v>42253.633159722223</v>
      </c>
      <c r="L3865" s="13">
        <f t="shared" si="48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480"/>
        <v>0</v>
      </c>
      <c r="R3865" t="e">
        <f t="shared" si="481"/>
        <v>#DIV/0!</v>
      </c>
      <c r="S3865" t="str">
        <f t="shared" si="484"/>
        <v>theater</v>
      </c>
      <c r="T3865" t="str">
        <f t="shared" si="485"/>
        <v>plays</v>
      </c>
      <c r="U3865" t="str">
        <f t="shared" si="486"/>
        <v>September</v>
      </c>
      <c r="V3865" t="str">
        <f t="shared" si="487"/>
        <v>2015</v>
      </c>
    </row>
    <row r="3866" spans="1:22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482"/>
        <v>42295.891828703709</v>
      </c>
      <c r="L3866" s="13">
        <f t="shared" si="48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480"/>
        <v>1.2E-2</v>
      </c>
      <c r="R3866">
        <f t="shared" si="481"/>
        <v>20</v>
      </c>
      <c r="S3866" t="str">
        <f t="shared" si="484"/>
        <v>theater</v>
      </c>
      <c r="T3866" t="str">
        <f t="shared" si="485"/>
        <v>plays</v>
      </c>
      <c r="U3866" t="str">
        <f t="shared" si="486"/>
        <v>October</v>
      </c>
      <c r="V3866" t="str">
        <f t="shared" si="487"/>
        <v>2015</v>
      </c>
    </row>
    <row r="3867" spans="1:22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482"/>
        <v>41841.651597222226</v>
      </c>
      <c r="L3867" s="13">
        <f t="shared" si="48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480"/>
        <v>0.26937422295897223</v>
      </c>
      <c r="R3867">
        <f t="shared" si="481"/>
        <v>46.428571428571431</v>
      </c>
      <c r="S3867" t="str">
        <f t="shared" si="484"/>
        <v>theater</v>
      </c>
      <c r="T3867" t="str">
        <f t="shared" si="485"/>
        <v>plays</v>
      </c>
      <c r="U3867" t="str">
        <f t="shared" si="486"/>
        <v>July</v>
      </c>
      <c r="V3867" t="str">
        <f t="shared" si="487"/>
        <v>2014</v>
      </c>
    </row>
    <row r="3868" spans="1:22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482"/>
        <v>42402.947002314817</v>
      </c>
      <c r="L3868" s="13">
        <f t="shared" si="48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480"/>
        <v>5.4999999999999997E-3</v>
      </c>
      <c r="R3868">
        <f t="shared" si="481"/>
        <v>5.5</v>
      </c>
      <c r="S3868" t="str">
        <f t="shared" si="484"/>
        <v>theater</v>
      </c>
      <c r="T3868" t="str">
        <f t="shared" si="485"/>
        <v>plays</v>
      </c>
      <c r="U3868" t="str">
        <f t="shared" si="486"/>
        <v>February</v>
      </c>
      <c r="V3868" t="str">
        <f t="shared" si="487"/>
        <v>2016</v>
      </c>
    </row>
    <row r="3869" spans="1:22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482"/>
        <v>42509.814108796301</v>
      </c>
      <c r="L3869" s="13">
        <f t="shared" si="48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480"/>
        <v>0.1255</v>
      </c>
      <c r="R3869">
        <f t="shared" si="481"/>
        <v>50.2</v>
      </c>
      <c r="S3869" t="str">
        <f t="shared" si="484"/>
        <v>theater</v>
      </c>
      <c r="T3869" t="str">
        <f t="shared" si="485"/>
        <v>plays</v>
      </c>
      <c r="U3869" t="str">
        <f t="shared" si="486"/>
        <v>May</v>
      </c>
      <c r="V3869" t="str">
        <f t="shared" si="487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482"/>
        <v>41865.659780092588</v>
      </c>
      <c r="L3870" s="13">
        <f t="shared" si="48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480"/>
        <v>2E-3</v>
      </c>
      <c r="R3870">
        <f t="shared" si="481"/>
        <v>10</v>
      </c>
      <c r="S3870" t="str">
        <f t="shared" si="484"/>
        <v>theater</v>
      </c>
      <c r="T3870" t="str">
        <f t="shared" si="485"/>
        <v>musical</v>
      </c>
      <c r="U3870" t="str">
        <f t="shared" si="486"/>
        <v>August</v>
      </c>
      <c r="V3870" t="str">
        <f t="shared" si="487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482"/>
        <v>42047.724444444444</v>
      </c>
      <c r="L3871" s="13">
        <f t="shared" si="48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480"/>
        <v>3.44748684310884E-2</v>
      </c>
      <c r="R3871">
        <f t="shared" si="481"/>
        <v>30.133333333333333</v>
      </c>
      <c r="S3871" t="str">
        <f t="shared" si="484"/>
        <v>theater</v>
      </c>
      <c r="T3871" t="str">
        <f t="shared" si="485"/>
        <v>musical</v>
      </c>
      <c r="U3871" t="str">
        <f t="shared" si="486"/>
        <v>February</v>
      </c>
      <c r="V3871" t="str">
        <f t="shared" si="487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482"/>
        <v>41793.17219907407</v>
      </c>
      <c r="L3872" s="13">
        <f t="shared" si="48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480"/>
        <v>0.15</v>
      </c>
      <c r="R3872">
        <f t="shared" si="481"/>
        <v>150</v>
      </c>
      <c r="S3872" t="str">
        <f t="shared" si="484"/>
        <v>theater</v>
      </c>
      <c r="T3872" t="str">
        <f t="shared" si="485"/>
        <v>musical</v>
      </c>
      <c r="U3872" t="str">
        <f t="shared" si="486"/>
        <v>June</v>
      </c>
      <c r="V3872" t="str">
        <f t="shared" si="487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482"/>
        <v>42763.780671296292</v>
      </c>
      <c r="L3873" s="13">
        <f t="shared" si="48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480"/>
        <v>2.6666666666666668E-2</v>
      </c>
      <c r="R3873">
        <f t="shared" si="481"/>
        <v>13.333333333333334</v>
      </c>
      <c r="S3873" t="str">
        <f t="shared" si="484"/>
        <v>theater</v>
      </c>
      <c r="T3873" t="str">
        <f t="shared" si="485"/>
        <v>musical</v>
      </c>
      <c r="U3873" t="str">
        <f t="shared" si="486"/>
        <v>January</v>
      </c>
      <c r="V3873" t="str">
        <f t="shared" si="487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482"/>
        <v>42180.145787037036</v>
      </c>
      <c r="L3874" s="13">
        <f t="shared" si="48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480"/>
        <v>0</v>
      </c>
      <c r="R3874" t="e">
        <f t="shared" si="481"/>
        <v>#DIV/0!</v>
      </c>
      <c r="S3874" t="str">
        <f t="shared" si="484"/>
        <v>theater</v>
      </c>
      <c r="T3874" t="str">
        <f t="shared" si="485"/>
        <v>musical</v>
      </c>
      <c r="U3874" t="str">
        <f t="shared" si="486"/>
        <v>June</v>
      </c>
      <c r="V3874" t="str">
        <f t="shared" si="487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482"/>
        <v>42255.696006944447</v>
      </c>
      <c r="L3875" s="13">
        <f t="shared" si="48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480"/>
        <v>0</v>
      </c>
      <c r="R3875" t="e">
        <f t="shared" si="481"/>
        <v>#DIV/0!</v>
      </c>
      <c r="S3875" t="str">
        <f t="shared" si="484"/>
        <v>theater</v>
      </c>
      <c r="T3875" t="str">
        <f t="shared" si="485"/>
        <v>musical</v>
      </c>
      <c r="U3875" t="str">
        <f t="shared" si="486"/>
        <v>September</v>
      </c>
      <c r="V3875" t="str">
        <f t="shared" si="487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482"/>
        <v>42007.016458333332</v>
      </c>
      <c r="L3876" s="13">
        <f t="shared" si="48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480"/>
        <v>0</v>
      </c>
      <c r="R3876" t="e">
        <f t="shared" si="481"/>
        <v>#DIV/0!</v>
      </c>
      <c r="S3876" t="str">
        <f t="shared" si="484"/>
        <v>theater</v>
      </c>
      <c r="T3876" t="str">
        <f t="shared" si="485"/>
        <v>musical</v>
      </c>
      <c r="U3876" t="str">
        <f t="shared" si="486"/>
        <v>January</v>
      </c>
      <c r="V3876" t="str">
        <f t="shared" si="487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482"/>
        <v>42615.346817129626</v>
      </c>
      <c r="L3877" s="13">
        <f t="shared" si="48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480"/>
        <v>0</v>
      </c>
      <c r="R3877" t="e">
        <f t="shared" si="481"/>
        <v>#DIV/0!</v>
      </c>
      <c r="S3877" t="str">
        <f t="shared" si="484"/>
        <v>theater</v>
      </c>
      <c r="T3877" t="str">
        <f t="shared" si="485"/>
        <v>musical</v>
      </c>
      <c r="U3877" t="str">
        <f t="shared" si="486"/>
        <v>September</v>
      </c>
      <c r="V3877" t="str">
        <f t="shared" si="487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482"/>
        <v>42372.624166666668</v>
      </c>
      <c r="L3878" s="13">
        <f t="shared" si="48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480"/>
        <v>0.52794871794871789</v>
      </c>
      <c r="R3878">
        <f t="shared" si="481"/>
        <v>44.760869565217391</v>
      </c>
      <c r="S3878" t="str">
        <f t="shared" si="484"/>
        <v>theater</v>
      </c>
      <c r="T3878" t="str">
        <f t="shared" si="485"/>
        <v>musical</v>
      </c>
      <c r="U3878" t="str">
        <f t="shared" si="486"/>
        <v>January</v>
      </c>
      <c r="V3878" t="str">
        <f t="shared" si="487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482"/>
        <v>42682.67768518519</v>
      </c>
      <c r="L3879" s="13">
        <f t="shared" si="48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480"/>
        <v>4.9639999999999997E-2</v>
      </c>
      <c r="R3879">
        <f t="shared" si="481"/>
        <v>88.642857142857139</v>
      </c>
      <c r="S3879" t="str">
        <f t="shared" si="484"/>
        <v>theater</v>
      </c>
      <c r="T3879" t="str">
        <f t="shared" si="485"/>
        <v>musical</v>
      </c>
      <c r="U3879" t="str">
        <f t="shared" si="486"/>
        <v>November</v>
      </c>
      <c r="V3879" t="str">
        <f t="shared" si="487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482"/>
        <v>42154.818819444445</v>
      </c>
      <c r="L3880" s="13">
        <f t="shared" si="48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480"/>
        <v>5.5555555555555556E-4</v>
      </c>
      <c r="R3880">
        <f t="shared" si="481"/>
        <v>10</v>
      </c>
      <c r="S3880" t="str">
        <f t="shared" si="484"/>
        <v>theater</v>
      </c>
      <c r="T3880" t="str">
        <f t="shared" si="485"/>
        <v>musical</v>
      </c>
      <c r="U3880" t="str">
        <f t="shared" si="486"/>
        <v>May</v>
      </c>
      <c r="V3880" t="str">
        <f t="shared" si="487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482"/>
        <v>41999.861064814817</v>
      </c>
      <c r="L3881" s="13">
        <f t="shared" si="48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480"/>
        <v>0</v>
      </c>
      <c r="R3881" t="e">
        <f t="shared" si="481"/>
        <v>#DIV/0!</v>
      </c>
      <c r="S3881" t="str">
        <f t="shared" si="484"/>
        <v>theater</v>
      </c>
      <c r="T3881" t="str">
        <f t="shared" si="485"/>
        <v>musical</v>
      </c>
      <c r="U3881" t="str">
        <f t="shared" si="486"/>
        <v>December</v>
      </c>
      <c r="V3881" t="str">
        <f t="shared" si="487"/>
        <v>2015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482"/>
        <v>41815.815046296295</v>
      </c>
      <c r="L3882" s="13">
        <f t="shared" si="48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480"/>
        <v>0.13066666666666665</v>
      </c>
      <c r="R3882">
        <f t="shared" si="481"/>
        <v>57.647058823529413</v>
      </c>
      <c r="S3882" t="str">
        <f t="shared" si="484"/>
        <v>theater</v>
      </c>
      <c r="T3882" t="str">
        <f t="shared" si="485"/>
        <v>musical</v>
      </c>
      <c r="U3882" t="str">
        <f t="shared" si="486"/>
        <v>June</v>
      </c>
      <c r="V3882" t="str">
        <f t="shared" si="487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482"/>
        <v>42756.018506944441</v>
      </c>
      <c r="L3883" s="13">
        <f t="shared" si="48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480"/>
        <v>0.05</v>
      </c>
      <c r="R3883">
        <f t="shared" si="481"/>
        <v>25</v>
      </c>
      <c r="S3883" t="str">
        <f t="shared" si="484"/>
        <v>theater</v>
      </c>
      <c r="T3883" t="str">
        <f t="shared" si="485"/>
        <v>musical</v>
      </c>
      <c r="U3883" t="str">
        <f t="shared" si="486"/>
        <v>January</v>
      </c>
      <c r="V3883" t="str">
        <f t="shared" si="487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482"/>
        <v>42373.983449074076</v>
      </c>
      <c r="L3884" s="13">
        <f t="shared" si="48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480"/>
        <v>0</v>
      </c>
      <c r="R3884" t="e">
        <f t="shared" si="481"/>
        <v>#DIV/0!</v>
      </c>
      <c r="S3884" t="str">
        <f t="shared" si="484"/>
        <v>theater</v>
      </c>
      <c r="T3884" t="str">
        <f t="shared" si="485"/>
        <v>musical</v>
      </c>
      <c r="U3884" t="str">
        <f t="shared" si="486"/>
        <v>January</v>
      </c>
      <c r="V3884" t="str">
        <f t="shared" si="487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482"/>
        <v>41854.602650462963</v>
      </c>
      <c r="L3885" s="13">
        <f t="shared" si="48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480"/>
        <v>0</v>
      </c>
      <c r="R3885" t="e">
        <f t="shared" si="481"/>
        <v>#DIV/0!</v>
      </c>
      <c r="S3885" t="str">
        <f t="shared" si="484"/>
        <v>theater</v>
      </c>
      <c r="T3885" t="str">
        <f t="shared" si="485"/>
        <v>musical</v>
      </c>
      <c r="U3885" t="str">
        <f t="shared" si="486"/>
        <v>August</v>
      </c>
      <c r="V3885" t="str">
        <f t="shared" si="487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482"/>
        <v>42065.791574074072</v>
      </c>
      <c r="L3886" s="13">
        <f t="shared" si="48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480"/>
        <v>0</v>
      </c>
      <c r="R3886" t="e">
        <f t="shared" si="481"/>
        <v>#DIV/0!</v>
      </c>
      <c r="S3886" t="str">
        <f t="shared" si="484"/>
        <v>theater</v>
      </c>
      <c r="T3886" t="str">
        <f t="shared" si="485"/>
        <v>musical</v>
      </c>
      <c r="U3886" t="str">
        <f t="shared" si="486"/>
        <v>March</v>
      </c>
      <c r="V3886" t="str">
        <f t="shared" si="487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482"/>
        <v>42469.951284722221</v>
      </c>
      <c r="L3887" s="13">
        <f t="shared" si="48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480"/>
        <v>0</v>
      </c>
      <c r="R3887" t="e">
        <f t="shared" si="481"/>
        <v>#DIV/0!</v>
      </c>
      <c r="S3887" t="str">
        <f t="shared" si="484"/>
        <v>theater</v>
      </c>
      <c r="T3887" t="str">
        <f t="shared" si="485"/>
        <v>musical</v>
      </c>
      <c r="U3887" t="str">
        <f t="shared" si="486"/>
        <v>April</v>
      </c>
      <c r="V3887" t="str">
        <f t="shared" si="487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482"/>
        <v>41954.228032407409</v>
      </c>
      <c r="L3888" s="13">
        <f t="shared" si="48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480"/>
        <v>0</v>
      </c>
      <c r="R3888" t="e">
        <f t="shared" si="481"/>
        <v>#DIV/0!</v>
      </c>
      <c r="S3888" t="str">
        <f t="shared" si="484"/>
        <v>theater</v>
      </c>
      <c r="T3888" t="str">
        <f t="shared" si="485"/>
        <v>musical</v>
      </c>
      <c r="U3888" t="str">
        <f t="shared" si="486"/>
        <v>November</v>
      </c>
      <c r="V3888" t="str">
        <f t="shared" si="487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482"/>
        <v>42079.857974537037</v>
      </c>
      <c r="L3889" s="13">
        <f t="shared" si="48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480"/>
        <v>1.7500000000000002E-2</v>
      </c>
      <c r="R3889">
        <f t="shared" si="481"/>
        <v>17.5</v>
      </c>
      <c r="S3889" t="str">
        <f t="shared" si="484"/>
        <v>theater</v>
      </c>
      <c r="T3889" t="str">
        <f t="shared" si="485"/>
        <v>musical</v>
      </c>
      <c r="U3889" t="str">
        <f t="shared" si="486"/>
        <v>March</v>
      </c>
      <c r="V3889" t="str">
        <f t="shared" si="487"/>
        <v>2015</v>
      </c>
    </row>
    <row r="3890" spans="1:22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482"/>
        <v>42762.545810185184</v>
      </c>
      <c r="L3890" s="13">
        <f t="shared" si="48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480"/>
        <v>0.27100000000000002</v>
      </c>
      <c r="R3890">
        <f t="shared" si="481"/>
        <v>38.714285714285715</v>
      </c>
      <c r="S3890" t="str">
        <f t="shared" si="484"/>
        <v>theater</v>
      </c>
      <c r="T3890" t="str">
        <f t="shared" si="485"/>
        <v>plays</v>
      </c>
      <c r="U3890" t="str">
        <f t="shared" si="486"/>
        <v>January</v>
      </c>
      <c r="V3890" t="str">
        <f t="shared" si="487"/>
        <v>2017</v>
      </c>
    </row>
    <row r="3891" spans="1:22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482"/>
        <v>41977.004976851851</v>
      </c>
      <c r="L3891" s="13">
        <f t="shared" si="48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480"/>
        <v>1.4749999999999999E-2</v>
      </c>
      <c r="R3891">
        <f t="shared" si="481"/>
        <v>13.111111111111111</v>
      </c>
      <c r="S3891" t="str">
        <f t="shared" si="484"/>
        <v>theater</v>
      </c>
      <c r="T3891" t="str">
        <f t="shared" si="485"/>
        <v>plays</v>
      </c>
      <c r="U3891" t="str">
        <f t="shared" si="486"/>
        <v>December</v>
      </c>
      <c r="V3891" t="str">
        <f t="shared" si="487"/>
        <v>2015</v>
      </c>
    </row>
    <row r="3892" spans="1:22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482"/>
        <v>42171.758611111116</v>
      </c>
      <c r="L3892" s="13">
        <f t="shared" si="48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480"/>
        <v>0.16826666666666668</v>
      </c>
      <c r="R3892">
        <f t="shared" si="481"/>
        <v>315.5</v>
      </c>
      <c r="S3892" t="str">
        <f t="shared" si="484"/>
        <v>theater</v>
      </c>
      <c r="T3892" t="str">
        <f t="shared" si="485"/>
        <v>plays</v>
      </c>
      <c r="U3892" t="str">
        <f t="shared" si="486"/>
        <v>June</v>
      </c>
      <c r="V3892" t="str">
        <f t="shared" si="487"/>
        <v>2015</v>
      </c>
    </row>
    <row r="3893" spans="1:22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482"/>
        <v>42056.1324537037</v>
      </c>
      <c r="L3893" s="13">
        <f t="shared" si="48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480"/>
        <v>0.32500000000000001</v>
      </c>
      <c r="R3893">
        <f t="shared" si="481"/>
        <v>37.142857142857146</v>
      </c>
      <c r="S3893" t="str">
        <f t="shared" si="484"/>
        <v>theater</v>
      </c>
      <c r="T3893" t="str">
        <f t="shared" si="485"/>
        <v>plays</v>
      </c>
      <c r="U3893" t="str">
        <f t="shared" si="486"/>
        <v>February</v>
      </c>
      <c r="V3893" t="str">
        <f t="shared" si="487"/>
        <v>2015</v>
      </c>
    </row>
    <row r="3894" spans="1:22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482"/>
        <v>41867.652280092596</v>
      </c>
      <c r="L3894" s="13">
        <f t="shared" si="48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480"/>
        <v>0</v>
      </c>
      <c r="R3894" t="e">
        <f t="shared" si="481"/>
        <v>#DIV/0!</v>
      </c>
      <c r="S3894" t="str">
        <f t="shared" si="484"/>
        <v>theater</v>
      </c>
      <c r="T3894" t="str">
        <f t="shared" si="485"/>
        <v>plays</v>
      </c>
      <c r="U3894" t="str">
        <f t="shared" si="486"/>
        <v>August</v>
      </c>
      <c r="V3894" t="str">
        <f t="shared" si="487"/>
        <v>2014</v>
      </c>
    </row>
    <row r="3895" spans="1:22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482"/>
        <v>41779.657870370371</v>
      </c>
      <c r="L3895" s="13">
        <f t="shared" si="483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480"/>
        <v>0.2155</v>
      </c>
      <c r="R3895">
        <f t="shared" si="481"/>
        <v>128.27380952380952</v>
      </c>
      <c r="S3895" t="str">
        <f t="shared" si="484"/>
        <v>theater</v>
      </c>
      <c r="T3895" t="str">
        <f t="shared" si="485"/>
        <v>plays</v>
      </c>
      <c r="U3895" t="str">
        <f t="shared" si="486"/>
        <v>May</v>
      </c>
      <c r="V3895" t="str">
        <f t="shared" si="487"/>
        <v>2014</v>
      </c>
    </row>
    <row r="3896" spans="1:22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482"/>
        <v>42679.958472222221</v>
      </c>
      <c r="L3896" s="13">
        <f t="shared" si="48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480"/>
        <v>3.4666666666666665E-2</v>
      </c>
      <c r="R3896">
        <f t="shared" si="481"/>
        <v>47.272727272727273</v>
      </c>
      <c r="S3896" t="str">
        <f t="shared" si="484"/>
        <v>theater</v>
      </c>
      <c r="T3896" t="str">
        <f t="shared" si="485"/>
        <v>plays</v>
      </c>
      <c r="U3896" t="str">
        <f t="shared" si="486"/>
        <v>November</v>
      </c>
      <c r="V3896" t="str">
        <f t="shared" si="487"/>
        <v>2016</v>
      </c>
    </row>
    <row r="3897" spans="1:22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482"/>
        <v>42032.250208333338</v>
      </c>
      <c r="L3897" s="13">
        <f t="shared" si="48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480"/>
        <v>0.05</v>
      </c>
      <c r="R3897">
        <f t="shared" si="481"/>
        <v>50</v>
      </c>
      <c r="S3897" t="str">
        <f t="shared" si="484"/>
        <v>theater</v>
      </c>
      <c r="T3897" t="str">
        <f t="shared" si="485"/>
        <v>plays</v>
      </c>
      <c r="U3897" t="str">
        <f t="shared" si="486"/>
        <v>January</v>
      </c>
      <c r="V3897" t="str">
        <f t="shared" si="487"/>
        <v>2015</v>
      </c>
    </row>
    <row r="3898" spans="1:22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482"/>
        <v>41793.191875000004</v>
      </c>
      <c r="L3898" s="13">
        <f t="shared" si="48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480"/>
        <v>0.10625</v>
      </c>
      <c r="R3898">
        <f t="shared" si="481"/>
        <v>42.5</v>
      </c>
      <c r="S3898" t="str">
        <f t="shared" si="484"/>
        <v>theater</v>
      </c>
      <c r="T3898" t="str">
        <f t="shared" si="485"/>
        <v>plays</v>
      </c>
      <c r="U3898" t="str">
        <f t="shared" si="486"/>
        <v>June</v>
      </c>
      <c r="V3898" t="str">
        <f t="shared" si="487"/>
        <v>2014</v>
      </c>
    </row>
    <row r="3899" spans="1:22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482"/>
        <v>41982.87364583333</v>
      </c>
      <c r="L3899" s="13">
        <f t="shared" si="48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480"/>
        <v>0.17599999999999999</v>
      </c>
      <c r="R3899">
        <f t="shared" si="481"/>
        <v>44</v>
      </c>
      <c r="S3899" t="str">
        <f t="shared" si="484"/>
        <v>theater</v>
      </c>
      <c r="T3899" t="str">
        <f t="shared" si="485"/>
        <v>plays</v>
      </c>
      <c r="U3899" t="str">
        <f t="shared" si="486"/>
        <v>December</v>
      </c>
      <c r="V3899" t="str">
        <f t="shared" si="487"/>
        <v>2015</v>
      </c>
    </row>
    <row r="3900" spans="1:22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482"/>
        <v>42193.482291666667</v>
      </c>
      <c r="L3900" s="13">
        <f t="shared" si="48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480"/>
        <v>0.3256</v>
      </c>
      <c r="R3900">
        <f t="shared" si="481"/>
        <v>50.875</v>
      </c>
      <c r="S3900" t="str">
        <f t="shared" si="484"/>
        <v>theater</v>
      </c>
      <c r="T3900" t="str">
        <f t="shared" si="485"/>
        <v>plays</v>
      </c>
      <c r="U3900" t="str">
        <f t="shared" si="486"/>
        <v>July</v>
      </c>
      <c r="V3900" t="str">
        <f t="shared" si="487"/>
        <v>2015</v>
      </c>
    </row>
    <row r="3901" spans="1:22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482"/>
        <v>41843.775011574071</v>
      </c>
      <c r="L3901" s="13">
        <f t="shared" si="48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480"/>
        <v>1.2500000000000001E-2</v>
      </c>
      <c r="R3901">
        <f t="shared" si="481"/>
        <v>62.5</v>
      </c>
      <c r="S3901" t="str">
        <f t="shared" si="484"/>
        <v>theater</v>
      </c>
      <c r="T3901" t="str">
        <f t="shared" si="485"/>
        <v>plays</v>
      </c>
      <c r="U3901" t="str">
        <f t="shared" si="486"/>
        <v>July</v>
      </c>
      <c r="V3901" t="str">
        <f t="shared" si="487"/>
        <v>2014</v>
      </c>
    </row>
    <row r="3902" spans="1:22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482"/>
        <v>42136.092488425929</v>
      </c>
      <c r="L3902" s="13">
        <f t="shared" si="48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480"/>
        <v>5.3999999999999999E-2</v>
      </c>
      <c r="R3902">
        <f t="shared" si="481"/>
        <v>27</v>
      </c>
      <c r="S3902" t="str">
        <f t="shared" si="484"/>
        <v>theater</v>
      </c>
      <c r="T3902" t="str">
        <f t="shared" si="485"/>
        <v>plays</v>
      </c>
      <c r="U3902" t="str">
        <f t="shared" si="486"/>
        <v>May</v>
      </c>
      <c r="V3902" t="str">
        <f t="shared" si="487"/>
        <v>2015</v>
      </c>
    </row>
    <row r="3903" spans="1:22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482"/>
        <v>42317.826377314821</v>
      </c>
      <c r="L3903" s="13">
        <f t="shared" si="48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480"/>
        <v>8.3333333333333332E-3</v>
      </c>
      <c r="R3903">
        <f t="shared" si="481"/>
        <v>25</v>
      </c>
      <c r="S3903" t="str">
        <f t="shared" si="484"/>
        <v>theater</v>
      </c>
      <c r="T3903" t="str">
        <f t="shared" si="485"/>
        <v>plays</v>
      </c>
      <c r="U3903" t="str">
        <f t="shared" si="486"/>
        <v>November</v>
      </c>
      <c r="V3903" t="str">
        <f t="shared" si="487"/>
        <v>2015</v>
      </c>
    </row>
    <row r="3904" spans="1:22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482"/>
        <v>42663.468078703707</v>
      </c>
      <c r="L3904" s="13">
        <f t="shared" si="48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480"/>
        <v>0.48833333333333334</v>
      </c>
      <c r="R3904">
        <f t="shared" si="481"/>
        <v>47.258064516129032</v>
      </c>
      <c r="S3904" t="str">
        <f t="shared" si="484"/>
        <v>theater</v>
      </c>
      <c r="T3904" t="str">
        <f t="shared" si="485"/>
        <v>plays</v>
      </c>
      <c r="U3904" t="str">
        <f t="shared" si="486"/>
        <v>October</v>
      </c>
      <c r="V3904" t="str">
        <f t="shared" si="487"/>
        <v>2016</v>
      </c>
    </row>
    <row r="3905" spans="1:22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482"/>
        <v>42186.01116898148</v>
      </c>
      <c r="L3905" s="13">
        <f t="shared" si="48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480"/>
        <v>0</v>
      </c>
      <c r="R3905" t="e">
        <f t="shared" si="481"/>
        <v>#DIV/0!</v>
      </c>
      <c r="S3905" t="str">
        <f t="shared" si="484"/>
        <v>theater</v>
      </c>
      <c r="T3905" t="str">
        <f t="shared" si="485"/>
        <v>plays</v>
      </c>
      <c r="U3905" t="str">
        <f t="shared" si="486"/>
        <v>July</v>
      </c>
      <c r="V3905" t="str">
        <f t="shared" si="487"/>
        <v>2015</v>
      </c>
    </row>
    <row r="3906" spans="1:22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482"/>
        <v>42095.229166666672</v>
      </c>
      <c r="L3906" s="13">
        <f t="shared" si="48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488">E3906/D3906</f>
        <v>2.9999999999999997E-4</v>
      </c>
      <c r="R3906">
        <f t="shared" ref="R3906:R3969" si="489">E3906/N3906</f>
        <v>1.5</v>
      </c>
      <c r="S3906" t="str">
        <f t="shared" si="484"/>
        <v>theater</v>
      </c>
      <c r="T3906" t="str">
        <f t="shared" si="485"/>
        <v>plays</v>
      </c>
      <c r="U3906" t="str">
        <f t="shared" si="486"/>
        <v>April</v>
      </c>
      <c r="V3906" t="str">
        <f t="shared" si="487"/>
        <v>2015</v>
      </c>
    </row>
    <row r="3907" spans="1:22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490">(((J3907/60)/60)/24)+DATE(1970,1,1)</f>
        <v>42124.623877314814</v>
      </c>
      <c r="L3907" s="13">
        <f t="shared" ref="L3907:L3970" si="491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488"/>
        <v>0.11533333333333333</v>
      </c>
      <c r="R3907">
        <f t="shared" si="489"/>
        <v>24.714285714285715</v>
      </c>
      <c r="S3907" t="str">
        <f t="shared" ref="S3907:S3970" si="492">LEFT(P3907,FIND("/",P3907)-1)</f>
        <v>theater</v>
      </c>
      <c r="T3907" t="str">
        <f t="shared" ref="T3907:T3970" si="493">RIGHT(P3907,LEN(P3907)-FIND("/",P3907))</f>
        <v>plays</v>
      </c>
      <c r="U3907" t="str">
        <f t="shared" ref="U3907:U3970" si="494">TEXT(K3907,"mmmm")</f>
        <v>April</v>
      </c>
      <c r="V3907" t="str">
        <f t="shared" ref="V3907:V3970" si="495">TEXT(L3907,"YYYY")</f>
        <v>2015</v>
      </c>
    </row>
    <row r="3908" spans="1:22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490"/>
        <v>42143.917743055557</v>
      </c>
      <c r="L3908" s="13">
        <f t="shared" si="491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488"/>
        <v>0.67333333333333334</v>
      </c>
      <c r="R3908">
        <f t="shared" si="489"/>
        <v>63.125</v>
      </c>
      <c r="S3908" t="str">
        <f t="shared" si="492"/>
        <v>theater</v>
      </c>
      <c r="T3908" t="str">
        <f t="shared" si="493"/>
        <v>plays</v>
      </c>
      <c r="U3908" t="str">
        <f t="shared" si="494"/>
        <v>May</v>
      </c>
      <c r="V3908" t="str">
        <f t="shared" si="495"/>
        <v>2015</v>
      </c>
    </row>
    <row r="3909" spans="1:22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490"/>
        <v>41906.819513888891</v>
      </c>
      <c r="L3909" s="13">
        <f t="shared" si="491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488"/>
        <v>0.153</v>
      </c>
      <c r="R3909">
        <f t="shared" si="489"/>
        <v>38.25</v>
      </c>
      <c r="S3909" t="str">
        <f t="shared" si="492"/>
        <v>theater</v>
      </c>
      <c r="T3909" t="str">
        <f t="shared" si="493"/>
        <v>plays</v>
      </c>
      <c r="U3909" t="str">
        <f t="shared" si="494"/>
        <v>September</v>
      </c>
      <c r="V3909" t="str">
        <f t="shared" si="495"/>
        <v>2014</v>
      </c>
    </row>
    <row r="3910" spans="1:22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490"/>
        <v>41834.135370370372</v>
      </c>
      <c r="L3910" s="13">
        <f t="shared" si="491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488"/>
        <v>8.666666666666667E-2</v>
      </c>
      <c r="R3910">
        <f t="shared" si="489"/>
        <v>16.25</v>
      </c>
      <c r="S3910" t="str">
        <f t="shared" si="492"/>
        <v>theater</v>
      </c>
      <c r="T3910" t="str">
        <f t="shared" si="493"/>
        <v>plays</v>
      </c>
      <c r="U3910" t="str">
        <f t="shared" si="494"/>
        <v>July</v>
      </c>
      <c r="V3910" t="str">
        <f t="shared" si="495"/>
        <v>2014</v>
      </c>
    </row>
    <row r="3911" spans="1:22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490"/>
        <v>41863.359282407408</v>
      </c>
      <c r="L3911" s="13">
        <f t="shared" si="491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488"/>
        <v>2.2499999999999998E-3</v>
      </c>
      <c r="R3911">
        <f t="shared" si="489"/>
        <v>33.75</v>
      </c>
      <c r="S3911" t="str">
        <f t="shared" si="492"/>
        <v>theater</v>
      </c>
      <c r="T3911" t="str">
        <f t="shared" si="493"/>
        <v>plays</v>
      </c>
      <c r="U3911" t="str">
        <f t="shared" si="494"/>
        <v>August</v>
      </c>
      <c r="V3911" t="str">
        <f t="shared" si="495"/>
        <v>2014</v>
      </c>
    </row>
    <row r="3912" spans="1:22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490"/>
        <v>42224.756909722222</v>
      </c>
      <c r="L3912" s="13">
        <f t="shared" si="491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488"/>
        <v>3.0833333333333334E-2</v>
      </c>
      <c r="R3912">
        <f t="shared" si="489"/>
        <v>61.666666666666664</v>
      </c>
      <c r="S3912" t="str">
        <f t="shared" si="492"/>
        <v>theater</v>
      </c>
      <c r="T3912" t="str">
        <f t="shared" si="493"/>
        <v>plays</v>
      </c>
      <c r="U3912" t="str">
        <f t="shared" si="494"/>
        <v>August</v>
      </c>
      <c r="V3912" t="str">
        <f t="shared" si="495"/>
        <v>2015</v>
      </c>
    </row>
    <row r="3913" spans="1:22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490"/>
        <v>41939.8122337963</v>
      </c>
      <c r="L3913" s="13">
        <f t="shared" si="491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488"/>
        <v>0.37412499999999999</v>
      </c>
      <c r="R3913">
        <f t="shared" si="489"/>
        <v>83.138888888888886</v>
      </c>
      <c r="S3913" t="str">
        <f t="shared" si="492"/>
        <v>theater</v>
      </c>
      <c r="T3913" t="str">
        <f t="shared" si="493"/>
        <v>plays</v>
      </c>
      <c r="U3913" t="str">
        <f t="shared" si="494"/>
        <v>October</v>
      </c>
      <c r="V3913" t="str">
        <f t="shared" si="495"/>
        <v>2014</v>
      </c>
    </row>
    <row r="3914" spans="1:22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490"/>
        <v>42059.270023148143</v>
      </c>
      <c r="L3914" s="13">
        <f t="shared" si="491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488"/>
        <v>6.666666666666667E-5</v>
      </c>
      <c r="R3914">
        <f t="shared" si="489"/>
        <v>1</v>
      </c>
      <c r="S3914" t="str">
        <f t="shared" si="492"/>
        <v>theater</v>
      </c>
      <c r="T3914" t="str">
        <f t="shared" si="493"/>
        <v>plays</v>
      </c>
      <c r="U3914" t="str">
        <f t="shared" si="494"/>
        <v>February</v>
      </c>
      <c r="V3914" t="str">
        <f t="shared" si="495"/>
        <v>2015</v>
      </c>
    </row>
    <row r="3915" spans="1:22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490"/>
        <v>42308.211215277777</v>
      </c>
      <c r="L3915" s="13">
        <f t="shared" si="491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488"/>
        <v>0.1</v>
      </c>
      <c r="R3915">
        <f t="shared" si="489"/>
        <v>142.85714285714286</v>
      </c>
      <c r="S3915" t="str">
        <f t="shared" si="492"/>
        <v>theater</v>
      </c>
      <c r="T3915" t="str">
        <f t="shared" si="493"/>
        <v>plays</v>
      </c>
      <c r="U3915" t="str">
        <f t="shared" si="494"/>
        <v>October</v>
      </c>
      <c r="V3915" t="str">
        <f t="shared" si="495"/>
        <v>2015</v>
      </c>
    </row>
    <row r="3916" spans="1:22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490"/>
        <v>42114.818935185183</v>
      </c>
      <c r="L3916" s="13">
        <f t="shared" si="491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488"/>
        <v>0.36359999999999998</v>
      </c>
      <c r="R3916">
        <f t="shared" si="489"/>
        <v>33.666666666666664</v>
      </c>
      <c r="S3916" t="str">
        <f t="shared" si="492"/>
        <v>theater</v>
      </c>
      <c r="T3916" t="str">
        <f t="shared" si="493"/>
        <v>plays</v>
      </c>
      <c r="U3916" t="str">
        <f t="shared" si="494"/>
        <v>April</v>
      </c>
      <c r="V3916" t="str">
        <f t="shared" si="495"/>
        <v>2015</v>
      </c>
    </row>
    <row r="3917" spans="1:22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490"/>
        <v>42492.98505787037</v>
      </c>
      <c r="L3917" s="13">
        <f t="shared" si="491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488"/>
        <v>3.3333333333333335E-3</v>
      </c>
      <c r="R3917">
        <f t="shared" si="489"/>
        <v>5</v>
      </c>
      <c r="S3917" t="str">
        <f t="shared" si="492"/>
        <v>theater</v>
      </c>
      <c r="T3917" t="str">
        <f t="shared" si="493"/>
        <v>plays</v>
      </c>
      <c r="U3917" t="str">
        <f t="shared" si="494"/>
        <v>May</v>
      </c>
      <c r="V3917" t="str">
        <f t="shared" si="495"/>
        <v>2016</v>
      </c>
    </row>
    <row r="3918" spans="1:22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490"/>
        <v>42494.471666666665</v>
      </c>
      <c r="L3918" s="13">
        <f t="shared" si="491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488"/>
        <v>0</v>
      </c>
      <c r="R3918" t="e">
        <f t="shared" si="489"/>
        <v>#DIV/0!</v>
      </c>
      <c r="S3918" t="str">
        <f t="shared" si="492"/>
        <v>theater</v>
      </c>
      <c r="T3918" t="str">
        <f t="shared" si="493"/>
        <v>plays</v>
      </c>
      <c r="U3918" t="str">
        <f t="shared" si="494"/>
        <v>May</v>
      </c>
      <c r="V3918" t="str">
        <f t="shared" si="495"/>
        <v>2016</v>
      </c>
    </row>
    <row r="3919" spans="1:22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490"/>
        <v>41863.527326388888</v>
      </c>
      <c r="L3919" s="13">
        <f t="shared" si="491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488"/>
        <v>2.8571428571428571E-3</v>
      </c>
      <c r="R3919">
        <f t="shared" si="489"/>
        <v>10</v>
      </c>
      <c r="S3919" t="str">
        <f t="shared" si="492"/>
        <v>theater</v>
      </c>
      <c r="T3919" t="str">
        <f t="shared" si="493"/>
        <v>plays</v>
      </c>
      <c r="U3919" t="str">
        <f t="shared" si="494"/>
        <v>August</v>
      </c>
      <c r="V3919" t="str">
        <f t="shared" si="495"/>
        <v>2014</v>
      </c>
    </row>
    <row r="3920" spans="1:22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490"/>
        <v>41843.664618055554</v>
      </c>
      <c r="L3920" s="13">
        <f t="shared" si="491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488"/>
        <v>2E-3</v>
      </c>
      <c r="R3920">
        <f t="shared" si="489"/>
        <v>40</v>
      </c>
      <c r="S3920" t="str">
        <f t="shared" si="492"/>
        <v>theater</v>
      </c>
      <c r="T3920" t="str">
        <f t="shared" si="493"/>
        <v>plays</v>
      </c>
      <c r="U3920" t="str">
        <f t="shared" si="494"/>
        <v>July</v>
      </c>
      <c r="V3920" t="str">
        <f t="shared" si="495"/>
        <v>2014</v>
      </c>
    </row>
    <row r="3921" spans="1:22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490"/>
        <v>42358.684872685189</v>
      </c>
      <c r="L3921" s="13">
        <f t="shared" si="491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488"/>
        <v>1.7999999999999999E-2</v>
      </c>
      <c r="R3921">
        <f t="shared" si="489"/>
        <v>30</v>
      </c>
      <c r="S3921" t="str">
        <f t="shared" si="492"/>
        <v>theater</v>
      </c>
      <c r="T3921" t="str">
        <f t="shared" si="493"/>
        <v>plays</v>
      </c>
      <c r="U3921" t="str">
        <f t="shared" si="494"/>
        <v>December</v>
      </c>
      <c r="V3921" t="str">
        <f t="shared" si="495"/>
        <v>2016</v>
      </c>
    </row>
    <row r="3922" spans="1:22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490"/>
        <v>42657.38726851852</v>
      </c>
      <c r="L3922" s="13">
        <f t="shared" si="491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488"/>
        <v>5.3999999999999999E-2</v>
      </c>
      <c r="R3922">
        <f t="shared" si="489"/>
        <v>45</v>
      </c>
      <c r="S3922" t="str">
        <f t="shared" si="492"/>
        <v>theater</v>
      </c>
      <c r="T3922" t="str">
        <f t="shared" si="493"/>
        <v>plays</v>
      </c>
      <c r="U3922" t="str">
        <f t="shared" si="494"/>
        <v>October</v>
      </c>
      <c r="V3922" t="str">
        <f t="shared" si="495"/>
        <v>2016</v>
      </c>
    </row>
    <row r="3923" spans="1:22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490"/>
        <v>41926.542303240742</v>
      </c>
      <c r="L3923" s="13">
        <f t="shared" si="491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488"/>
        <v>0</v>
      </c>
      <c r="R3923" t="e">
        <f t="shared" si="489"/>
        <v>#DIV/0!</v>
      </c>
      <c r="S3923" t="str">
        <f t="shared" si="492"/>
        <v>theater</v>
      </c>
      <c r="T3923" t="str">
        <f t="shared" si="493"/>
        <v>plays</v>
      </c>
      <c r="U3923" t="str">
        <f t="shared" si="494"/>
        <v>October</v>
      </c>
      <c r="V3923" t="str">
        <f t="shared" si="495"/>
        <v>2014</v>
      </c>
    </row>
    <row r="3924" spans="1:22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490"/>
        <v>42020.768634259264</v>
      </c>
      <c r="L3924" s="13">
        <f t="shared" si="491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488"/>
        <v>8.1333333333333327E-2</v>
      </c>
      <c r="R3924">
        <f t="shared" si="489"/>
        <v>10.166666666666666</v>
      </c>
      <c r="S3924" t="str">
        <f t="shared" si="492"/>
        <v>theater</v>
      </c>
      <c r="T3924" t="str">
        <f t="shared" si="493"/>
        <v>plays</v>
      </c>
      <c r="U3924" t="str">
        <f t="shared" si="494"/>
        <v>January</v>
      </c>
      <c r="V3924" t="str">
        <f t="shared" si="495"/>
        <v>2015</v>
      </c>
    </row>
    <row r="3925" spans="1:22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490"/>
        <v>42075.979988425926</v>
      </c>
      <c r="L3925" s="13">
        <f t="shared" si="491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488"/>
        <v>0.12034782608695652</v>
      </c>
      <c r="R3925">
        <f t="shared" si="489"/>
        <v>81.411764705882348</v>
      </c>
      <c r="S3925" t="str">
        <f t="shared" si="492"/>
        <v>theater</v>
      </c>
      <c r="T3925" t="str">
        <f t="shared" si="493"/>
        <v>plays</v>
      </c>
      <c r="U3925" t="str">
        <f t="shared" si="494"/>
        <v>March</v>
      </c>
      <c r="V3925" t="str">
        <f t="shared" si="495"/>
        <v>2015</v>
      </c>
    </row>
    <row r="3926" spans="1:22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490"/>
        <v>41786.959745370368</v>
      </c>
      <c r="L3926" s="13">
        <f t="shared" si="491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488"/>
        <v>0.15266666666666667</v>
      </c>
      <c r="R3926">
        <f t="shared" si="489"/>
        <v>57.25</v>
      </c>
      <c r="S3926" t="str">
        <f t="shared" si="492"/>
        <v>theater</v>
      </c>
      <c r="T3926" t="str">
        <f t="shared" si="493"/>
        <v>plays</v>
      </c>
      <c r="U3926" t="str">
        <f t="shared" si="494"/>
        <v>May</v>
      </c>
      <c r="V3926" t="str">
        <f t="shared" si="495"/>
        <v>2014</v>
      </c>
    </row>
    <row r="3927" spans="1:22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490"/>
        <v>41820.870821759258</v>
      </c>
      <c r="L3927" s="13">
        <f t="shared" si="491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488"/>
        <v>0.1</v>
      </c>
      <c r="R3927">
        <f t="shared" si="489"/>
        <v>5</v>
      </c>
      <c r="S3927" t="str">
        <f t="shared" si="492"/>
        <v>theater</v>
      </c>
      <c r="T3927" t="str">
        <f t="shared" si="493"/>
        <v>plays</v>
      </c>
      <c r="U3927" t="str">
        <f t="shared" si="494"/>
        <v>June</v>
      </c>
      <c r="V3927" t="str">
        <f t="shared" si="495"/>
        <v>2014</v>
      </c>
    </row>
    <row r="3928" spans="1:22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490"/>
        <v>41970.085046296299</v>
      </c>
      <c r="L3928" s="13">
        <f t="shared" si="491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488"/>
        <v>3.0000000000000001E-3</v>
      </c>
      <c r="R3928">
        <f t="shared" si="489"/>
        <v>15</v>
      </c>
      <c r="S3928" t="str">
        <f t="shared" si="492"/>
        <v>theater</v>
      </c>
      <c r="T3928" t="str">
        <f t="shared" si="493"/>
        <v>plays</v>
      </c>
      <c r="U3928" t="str">
        <f t="shared" si="494"/>
        <v>November</v>
      </c>
      <c r="V3928" t="str">
        <f t="shared" si="495"/>
        <v>2014</v>
      </c>
    </row>
    <row r="3929" spans="1:22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490"/>
        <v>41830.267407407409</v>
      </c>
      <c r="L3929" s="13">
        <f t="shared" si="491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488"/>
        <v>0.01</v>
      </c>
      <c r="R3929">
        <f t="shared" si="489"/>
        <v>12.5</v>
      </c>
      <c r="S3929" t="str">
        <f t="shared" si="492"/>
        <v>theater</v>
      </c>
      <c r="T3929" t="str">
        <f t="shared" si="493"/>
        <v>plays</v>
      </c>
      <c r="U3929" t="str">
        <f t="shared" si="494"/>
        <v>July</v>
      </c>
      <c r="V3929" t="str">
        <f t="shared" si="495"/>
        <v>2014</v>
      </c>
    </row>
    <row r="3930" spans="1:22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490"/>
        <v>42265.683182870373</v>
      </c>
      <c r="L3930" s="13">
        <f t="shared" si="491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488"/>
        <v>0.13020000000000001</v>
      </c>
      <c r="R3930">
        <f t="shared" si="489"/>
        <v>93</v>
      </c>
      <c r="S3930" t="str">
        <f t="shared" si="492"/>
        <v>theater</v>
      </c>
      <c r="T3930" t="str">
        <f t="shared" si="493"/>
        <v>plays</v>
      </c>
      <c r="U3930" t="str">
        <f t="shared" si="494"/>
        <v>September</v>
      </c>
      <c r="V3930" t="str">
        <f t="shared" si="495"/>
        <v>2015</v>
      </c>
    </row>
    <row r="3931" spans="1:22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490"/>
        <v>42601.827141203699</v>
      </c>
      <c r="L3931" s="13">
        <f t="shared" si="491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488"/>
        <v>2.265E-2</v>
      </c>
      <c r="R3931">
        <f t="shared" si="489"/>
        <v>32.357142857142854</v>
      </c>
      <c r="S3931" t="str">
        <f t="shared" si="492"/>
        <v>theater</v>
      </c>
      <c r="T3931" t="str">
        <f t="shared" si="493"/>
        <v>plays</v>
      </c>
      <c r="U3931" t="str">
        <f t="shared" si="494"/>
        <v>August</v>
      </c>
      <c r="V3931" t="str">
        <f t="shared" si="495"/>
        <v>2016</v>
      </c>
    </row>
    <row r="3932" spans="1:22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490"/>
        <v>42433.338749999995</v>
      </c>
      <c r="L3932" s="13">
        <f t="shared" si="491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488"/>
        <v>0</v>
      </c>
      <c r="R3932" t="e">
        <f t="shared" si="489"/>
        <v>#DIV/0!</v>
      </c>
      <c r="S3932" t="str">
        <f t="shared" si="492"/>
        <v>theater</v>
      </c>
      <c r="T3932" t="str">
        <f t="shared" si="493"/>
        <v>plays</v>
      </c>
      <c r="U3932" t="str">
        <f t="shared" si="494"/>
        <v>March</v>
      </c>
      <c r="V3932" t="str">
        <f t="shared" si="495"/>
        <v>2016</v>
      </c>
    </row>
    <row r="3933" spans="1:22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490"/>
        <v>42228.151701388888</v>
      </c>
      <c r="L3933" s="13">
        <f t="shared" si="491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488"/>
        <v>0</v>
      </c>
      <c r="R3933" t="e">
        <f t="shared" si="489"/>
        <v>#DIV/0!</v>
      </c>
      <c r="S3933" t="str">
        <f t="shared" si="492"/>
        <v>theater</v>
      </c>
      <c r="T3933" t="str">
        <f t="shared" si="493"/>
        <v>plays</v>
      </c>
      <c r="U3933" t="str">
        <f t="shared" si="494"/>
        <v>August</v>
      </c>
      <c r="V3933" t="str">
        <f t="shared" si="495"/>
        <v>2015</v>
      </c>
    </row>
    <row r="3934" spans="1:22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490"/>
        <v>42415.168564814812</v>
      </c>
      <c r="L3934" s="13">
        <f t="shared" si="491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488"/>
        <v>8.3333333333333331E-5</v>
      </c>
      <c r="R3934">
        <f t="shared" si="489"/>
        <v>1</v>
      </c>
      <c r="S3934" t="str">
        <f t="shared" si="492"/>
        <v>theater</v>
      </c>
      <c r="T3934" t="str">
        <f t="shared" si="493"/>
        <v>plays</v>
      </c>
      <c r="U3934" t="str">
        <f t="shared" si="494"/>
        <v>February</v>
      </c>
      <c r="V3934" t="str">
        <f t="shared" si="495"/>
        <v>2016</v>
      </c>
    </row>
    <row r="3935" spans="1:22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490"/>
        <v>42538.968310185184</v>
      </c>
      <c r="L3935" s="13">
        <f t="shared" si="491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488"/>
        <v>0.15742857142857142</v>
      </c>
      <c r="R3935">
        <f t="shared" si="489"/>
        <v>91.833333333333329</v>
      </c>
      <c r="S3935" t="str">
        <f t="shared" si="492"/>
        <v>theater</v>
      </c>
      <c r="T3935" t="str">
        <f t="shared" si="493"/>
        <v>plays</v>
      </c>
      <c r="U3935" t="str">
        <f t="shared" si="494"/>
        <v>June</v>
      </c>
      <c r="V3935" t="str">
        <f t="shared" si="495"/>
        <v>2016</v>
      </c>
    </row>
    <row r="3936" spans="1:22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490"/>
        <v>42233.671747685185</v>
      </c>
      <c r="L3936" s="13">
        <f t="shared" si="491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488"/>
        <v>0.11</v>
      </c>
      <c r="R3936">
        <f t="shared" si="489"/>
        <v>45.833333333333336</v>
      </c>
      <c r="S3936" t="str">
        <f t="shared" si="492"/>
        <v>theater</v>
      </c>
      <c r="T3936" t="str">
        <f t="shared" si="493"/>
        <v>plays</v>
      </c>
      <c r="U3936" t="str">
        <f t="shared" si="494"/>
        <v>August</v>
      </c>
      <c r="V3936" t="str">
        <f t="shared" si="495"/>
        <v>2015</v>
      </c>
    </row>
    <row r="3937" spans="1:22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490"/>
        <v>42221.656782407401</v>
      </c>
      <c r="L3937" s="13">
        <f t="shared" si="491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488"/>
        <v>0.43833333333333335</v>
      </c>
      <c r="R3937">
        <f t="shared" si="489"/>
        <v>57.173913043478258</v>
      </c>
      <c r="S3937" t="str">
        <f t="shared" si="492"/>
        <v>theater</v>
      </c>
      <c r="T3937" t="str">
        <f t="shared" si="493"/>
        <v>plays</v>
      </c>
      <c r="U3937" t="str">
        <f t="shared" si="494"/>
        <v>August</v>
      </c>
      <c r="V3937" t="str">
        <f t="shared" si="495"/>
        <v>2015</v>
      </c>
    </row>
    <row r="3938" spans="1:22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490"/>
        <v>42675.262962962966</v>
      </c>
      <c r="L3938" s="13">
        <f t="shared" si="491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488"/>
        <v>0</v>
      </c>
      <c r="R3938" t="e">
        <f t="shared" si="489"/>
        <v>#DIV/0!</v>
      </c>
      <c r="S3938" t="str">
        <f t="shared" si="492"/>
        <v>theater</v>
      </c>
      <c r="T3938" t="str">
        <f t="shared" si="493"/>
        <v>plays</v>
      </c>
      <c r="U3938" t="str">
        <f t="shared" si="494"/>
        <v>November</v>
      </c>
      <c r="V3938" t="str">
        <f t="shared" si="495"/>
        <v>2016</v>
      </c>
    </row>
    <row r="3939" spans="1:22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490"/>
        <v>42534.631481481483</v>
      </c>
      <c r="L3939" s="13">
        <f t="shared" si="491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488"/>
        <v>0.86135181975736563</v>
      </c>
      <c r="R3939">
        <f t="shared" si="489"/>
        <v>248.5</v>
      </c>
      <c r="S3939" t="str">
        <f t="shared" si="492"/>
        <v>theater</v>
      </c>
      <c r="T3939" t="str">
        <f t="shared" si="493"/>
        <v>plays</v>
      </c>
      <c r="U3939" t="str">
        <f t="shared" si="494"/>
        <v>June</v>
      </c>
      <c r="V3939" t="str">
        <f t="shared" si="495"/>
        <v>2016</v>
      </c>
    </row>
    <row r="3940" spans="1:22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490"/>
        <v>42151.905717592599</v>
      </c>
      <c r="L3940" s="13">
        <f t="shared" si="491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488"/>
        <v>0.12196620583717357</v>
      </c>
      <c r="R3940">
        <f t="shared" si="489"/>
        <v>79.400000000000006</v>
      </c>
      <c r="S3940" t="str">
        <f t="shared" si="492"/>
        <v>theater</v>
      </c>
      <c r="T3940" t="str">
        <f t="shared" si="493"/>
        <v>plays</v>
      </c>
      <c r="U3940" t="str">
        <f t="shared" si="494"/>
        <v>May</v>
      </c>
      <c r="V3940" t="str">
        <f t="shared" si="495"/>
        <v>2015</v>
      </c>
    </row>
    <row r="3941" spans="1:22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490"/>
        <v>41915.400219907409</v>
      </c>
      <c r="L3941" s="13">
        <f t="shared" si="491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488"/>
        <v>1E-3</v>
      </c>
      <c r="R3941">
        <f t="shared" si="489"/>
        <v>5</v>
      </c>
      <c r="S3941" t="str">
        <f t="shared" si="492"/>
        <v>theater</v>
      </c>
      <c r="T3941" t="str">
        <f t="shared" si="493"/>
        <v>plays</v>
      </c>
      <c r="U3941" t="str">
        <f t="shared" si="494"/>
        <v>October</v>
      </c>
      <c r="V3941" t="str">
        <f t="shared" si="495"/>
        <v>2014</v>
      </c>
    </row>
    <row r="3942" spans="1:22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490"/>
        <v>41961.492488425924</v>
      </c>
      <c r="L3942" s="13">
        <f t="shared" si="491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488"/>
        <v>2.2000000000000001E-3</v>
      </c>
      <c r="R3942">
        <f t="shared" si="489"/>
        <v>5.5</v>
      </c>
      <c r="S3942" t="str">
        <f t="shared" si="492"/>
        <v>theater</v>
      </c>
      <c r="T3942" t="str">
        <f t="shared" si="493"/>
        <v>plays</v>
      </c>
      <c r="U3942" t="str">
        <f t="shared" si="494"/>
        <v>November</v>
      </c>
      <c r="V3942" t="str">
        <f t="shared" si="495"/>
        <v>2015</v>
      </c>
    </row>
    <row r="3943" spans="1:22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490"/>
        <v>41940.587233796294</v>
      </c>
      <c r="L3943" s="13">
        <f t="shared" si="491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488"/>
        <v>9.0909090909090905E-3</v>
      </c>
      <c r="R3943">
        <f t="shared" si="489"/>
        <v>25</v>
      </c>
      <c r="S3943" t="str">
        <f t="shared" si="492"/>
        <v>theater</v>
      </c>
      <c r="T3943" t="str">
        <f t="shared" si="493"/>
        <v>plays</v>
      </c>
      <c r="U3943" t="str">
        <f t="shared" si="494"/>
        <v>October</v>
      </c>
      <c r="V3943" t="str">
        <f t="shared" si="495"/>
        <v>2014</v>
      </c>
    </row>
    <row r="3944" spans="1:22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490"/>
        <v>42111.904097222221</v>
      </c>
      <c r="L3944" s="13">
        <f t="shared" si="491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488"/>
        <v>0</v>
      </c>
      <c r="R3944" t="e">
        <f t="shared" si="489"/>
        <v>#DIV/0!</v>
      </c>
      <c r="S3944" t="str">
        <f t="shared" si="492"/>
        <v>theater</v>
      </c>
      <c r="T3944" t="str">
        <f t="shared" si="493"/>
        <v>plays</v>
      </c>
      <c r="U3944" t="str">
        <f t="shared" si="494"/>
        <v>April</v>
      </c>
      <c r="V3944" t="str">
        <f t="shared" si="495"/>
        <v>2015</v>
      </c>
    </row>
    <row r="3945" spans="1:22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490"/>
        <v>42279.778564814813</v>
      </c>
      <c r="L3945" s="13">
        <f t="shared" si="491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488"/>
        <v>0.35639999999999999</v>
      </c>
      <c r="R3945">
        <f t="shared" si="489"/>
        <v>137.07692307692307</v>
      </c>
      <c r="S3945" t="str">
        <f t="shared" si="492"/>
        <v>theater</v>
      </c>
      <c r="T3945" t="str">
        <f t="shared" si="493"/>
        <v>plays</v>
      </c>
      <c r="U3945" t="str">
        <f t="shared" si="494"/>
        <v>October</v>
      </c>
      <c r="V3945" t="str">
        <f t="shared" si="495"/>
        <v>2015</v>
      </c>
    </row>
    <row r="3946" spans="1:22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490"/>
        <v>42213.662905092591</v>
      </c>
      <c r="L3946" s="13">
        <f t="shared" si="491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488"/>
        <v>0</v>
      </c>
      <c r="R3946" t="e">
        <f t="shared" si="489"/>
        <v>#DIV/0!</v>
      </c>
      <c r="S3946" t="str">
        <f t="shared" si="492"/>
        <v>theater</v>
      </c>
      <c r="T3946" t="str">
        <f t="shared" si="493"/>
        <v>plays</v>
      </c>
      <c r="U3946" t="str">
        <f t="shared" si="494"/>
        <v>July</v>
      </c>
      <c r="V3946" t="str">
        <f t="shared" si="495"/>
        <v>2015</v>
      </c>
    </row>
    <row r="3947" spans="1:22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490"/>
        <v>42109.801712962959</v>
      </c>
      <c r="L3947" s="13">
        <f t="shared" si="491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488"/>
        <v>2.5000000000000001E-3</v>
      </c>
      <c r="R3947">
        <f t="shared" si="489"/>
        <v>5</v>
      </c>
      <c r="S3947" t="str">
        <f t="shared" si="492"/>
        <v>theater</v>
      </c>
      <c r="T3947" t="str">
        <f t="shared" si="493"/>
        <v>plays</v>
      </c>
      <c r="U3947" t="str">
        <f t="shared" si="494"/>
        <v>April</v>
      </c>
      <c r="V3947" t="str">
        <f t="shared" si="495"/>
        <v>2015</v>
      </c>
    </row>
    <row r="3948" spans="1:22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490"/>
        <v>42031.833587962959</v>
      </c>
      <c r="L3948" s="13">
        <f t="shared" si="491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488"/>
        <v>3.2500000000000001E-2</v>
      </c>
      <c r="R3948">
        <f t="shared" si="489"/>
        <v>39</v>
      </c>
      <c r="S3948" t="str">
        <f t="shared" si="492"/>
        <v>theater</v>
      </c>
      <c r="T3948" t="str">
        <f t="shared" si="493"/>
        <v>plays</v>
      </c>
      <c r="U3948" t="str">
        <f t="shared" si="494"/>
        <v>January</v>
      </c>
      <c r="V3948" t="str">
        <f t="shared" si="495"/>
        <v>2015</v>
      </c>
    </row>
    <row r="3949" spans="1:22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490"/>
        <v>42615.142870370371</v>
      </c>
      <c r="L3949" s="13">
        <f t="shared" si="491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488"/>
        <v>3.3666666666666664E-2</v>
      </c>
      <c r="R3949">
        <f t="shared" si="489"/>
        <v>50.5</v>
      </c>
      <c r="S3949" t="str">
        <f t="shared" si="492"/>
        <v>theater</v>
      </c>
      <c r="T3949" t="str">
        <f t="shared" si="493"/>
        <v>plays</v>
      </c>
      <c r="U3949" t="str">
        <f t="shared" si="494"/>
        <v>September</v>
      </c>
      <c r="V3949" t="str">
        <f t="shared" si="495"/>
        <v>2016</v>
      </c>
    </row>
    <row r="3950" spans="1:22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490"/>
        <v>41829.325497685182</v>
      </c>
      <c r="L3950" s="13">
        <f t="shared" si="491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488"/>
        <v>0</v>
      </c>
      <c r="R3950" t="e">
        <f t="shared" si="489"/>
        <v>#DIV/0!</v>
      </c>
      <c r="S3950" t="str">
        <f t="shared" si="492"/>
        <v>theater</v>
      </c>
      <c r="T3950" t="str">
        <f t="shared" si="493"/>
        <v>plays</v>
      </c>
      <c r="U3950" t="str">
        <f t="shared" si="494"/>
        <v>July</v>
      </c>
      <c r="V3950" t="str">
        <f t="shared" si="495"/>
        <v>2014</v>
      </c>
    </row>
    <row r="3951" spans="1:22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490"/>
        <v>42016.120613425926</v>
      </c>
      <c r="L3951" s="13">
        <f t="shared" si="491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488"/>
        <v>0.15770000000000001</v>
      </c>
      <c r="R3951">
        <f t="shared" si="489"/>
        <v>49.28125</v>
      </c>
      <c r="S3951" t="str">
        <f t="shared" si="492"/>
        <v>theater</v>
      </c>
      <c r="T3951" t="str">
        <f t="shared" si="493"/>
        <v>plays</v>
      </c>
      <c r="U3951" t="str">
        <f t="shared" si="494"/>
        <v>January</v>
      </c>
      <c r="V3951" t="str">
        <f t="shared" si="495"/>
        <v>2015</v>
      </c>
    </row>
    <row r="3952" spans="1:22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490"/>
        <v>42439.702314814815</v>
      </c>
      <c r="L3952" s="13">
        <f t="shared" si="491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488"/>
        <v>6.2500000000000003E-3</v>
      </c>
      <c r="R3952">
        <f t="shared" si="489"/>
        <v>25</v>
      </c>
      <c r="S3952" t="str">
        <f t="shared" si="492"/>
        <v>theater</v>
      </c>
      <c r="T3952" t="str">
        <f t="shared" si="493"/>
        <v>plays</v>
      </c>
      <c r="U3952" t="str">
        <f t="shared" si="494"/>
        <v>March</v>
      </c>
      <c r="V3952" t="str">
        <f t="shared" si="495"/>
        <v>2016</v>
      </c>
    </row>
    <row r="3953" spans="1:22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490"/>
        <v>42433.825717592597</v>
      </c>
      <c r="L3953" s="13">
        <f t="shared" si="491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488"/>
        <v>5.0000000000000004E-6</v>
      </c>
      <c r="R3953">
        <f t="shared" si="489"/>
        <v>1</v>
      </c>
      <c r="S3953" t="str">
        <f t="shared" si="492"/>
        <v>theater</v>
      </c>
      <c r="T3953" t="str">
        <f t="shared" si="493"/>
        <v>plays</v>
      </c>
      <c r="U3953" t="str">
        <f t="shared" si="494"/>
        <v>March</v>
      </c>
      <c r="V3953" t="str">
        <f t="shared" si="495"/>
        <v>2016</v>
      </c>
    </row>
    <row r="3954" spans="1:22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490"/>
        <v>42243.790393518517</v>
      </c>
      <c r="L3954" s="13">
        <f t="shared" si="491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488"/>
        <v>9.6153846153846159E-4</v>
      </c>
      <c r="R3954">
        <f t="shared" si="489"/>
        <v>25</v>
      </c>
      <c r="S3954" t="str">
        <f t="shared" si="492"/>
        <v>theater</v>
      </c>
      <c r="T3954" t="str">
        <f t="shared" si="493"/>
        <v>plays</v>
      </c>
      <c r="U3954" t="str">
        <f t="shared" si="494"/>
        <v>August</v>
      </c>
      <c r="V3954" t="str">
        <f t="shared" si="495"/>
        <v>2015</v>
      </c>
    </row>
    <row r="3955" spans="1:22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490"/>
        <v>42550.048449074078</v>
      </c>
      <c r="L3955" s="13">
        <f t="shared" si="491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488"/>
        <v>0</v>
      </c>
      <c r="R3955" t="e">
        <f t="shared" si="489"/>
        <v>#DIV/0!</v>
      </c>
      <c r="S3955" t="str">
        <f t="shared" si="492"/>
        <v>theater</v>
      </c>
      <c r="T3955" t="str">
        <f t="shared" si="493"/>
        <v>plays</v>
      </c>
      <c r="U3955" t="str">
        <f t="shared" si="494"/>
        <v>June</v>
      </c>
      <c r="V3955" t="str">
        <f t="shared" si="495"/>
        <v>2016</v>
      </c>
    </row>
    <row r="3956" spans="1:22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490"/>
        <v>41774.651203703703</v>
      </c>
      <c r="L3956" s="13">
        <f t="shared" si="491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488"/>
        <v>0</v>
      </c>
      <c r="R3956" t="e">
        <f t="shared" si="489"/>
        <v>#DIV/0!</v>
      </c>
      <c r="S3956" t="str">
        <f t="shared" si="492"/>
        <v>theater</v>
      </c>
      <c r="T3956" t="str">
        <f t="shared" si="493"/>
        <v>plays</v>
      </c>
      <c r="U3956" t="str">
        <f t="shared" si="494"/>
        <v>May</v>
      </c>
      <c r="V3956" t="str">
        <f t="shared" si="495"/>
        <v>2014</v>
      </c>
    </row>
    <row r="3957" spans="1:22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490"/>
        <v>42306.848854166667</v>
      </c>
      <c r="L3957" s="13">
        <f t="shared" si="491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488"/>
        <v>0.24285714285714285</v>
      </c>
      <c r="R3957">
        <f t="shared" si="489"/>
        <v>53.125</v>
      </c>
      <c r="S3957" t="str">
        <f t="shared" si="492"/>
        <v>theater</v>
      </c>
      <c r="T3957" t="str">
        <f t="shared" si="493"/>
        <v>plays</v>
      </c>
      <c r="U3957" t="str">
        <f t="shared" si="494"/>
        <v>October</v>
      </c>
      <c r="V3957" t="str">
        <f t="shared" si="495"/>
        <v>2015</v>
      </c>
    </row>
    <row r="3958" spans="1:22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490"/>
        <v>42457.932025462964</v>
      </c>
      <c r="L3958" s="13">
        <f t="shared" si="491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488"/>
        <v>0</v>
      </c>
      <c r="R3958" t="e">
        <f t="shared" si="489"/>
        <v>#DIV/0!</v>
      </c>
      <c r="S3958" t="str">
        <f t="shared" si="492"/>
        <v>theater</v>
      </c>
      <c r="T3958" t="str">
        <f t="shared" si="493"/>
        <v>plays</v>
      </c>
      <c r="U3958" t="str">
        <f t="shared" si="494"/>
        <v>March</v>
      </c>
      <c r="V3958" t="str">
        <f t="shared" si="495"/>
        <v>2016</v>
      </c>
    </row>
    <row r="3959" spans="1:22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490"/>
        <v>42513.976319444439</v>
      </c>
      <c r="L3959" s="13">
        <f t="shared" si="491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488"/>
        <v>2.5000000000000001E-4</v>
      </c>
      <c r="R3959">
        <f t="shared" si="489"/>
        <v>7</v>
      </c>
      <c r="S3959" t="str">
        <f t="shared" si="492"/>
        <v>theater</v>
      </c>
      <c r="T3959" t="str">
        <f t="shared" si="493"/>
        <v>plays</v>
      </c>
      <c r="U3959" t="str">
        <f t="shared" si="494"/>
        <v>May</v>
      </c>
      <c r="V3959" t="str">
        <f t="shared" si="495"/>
        <v>2016</v>
      </c>
    </row>
    <row r="3960" spans="1:22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490"/>
        <v>41816.950370370374</v>
      </c>
      <c r="L3960" s="13">
        <f t="shared" si="491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488"/>
        <v>0.32050000000000001</v>
      </c>
      <c r="R3960">
        <f t="shared" si="489"/>
        <v>40.0625</v>
      </c>
      <c r="S3960" t="str">
        <f t="shared" si="492"/>
        <v>theater</v>
      </c>
      <c r="T3960" t="str">
        <f t="shared" si="493"/>
        <v>plays</v>
      </c>
      <c r="U3960" t="str">
        <f t="shared" si="494"/>
        <v>June</v>
      </c>
      <c r="V3960" t="str">
        <f t="shared" si="495"/>
        <v>2014</v>
      </c>
    </row>
    <row r="3961" spans="1:22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490"/>
        <v>41880.788842592592</v>
      </c>
      <c r="L3961" s="13">
        <f t="shared" si="491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488"/>
        <v>0.24333333333333335</v>
      </c>
      <c r="R3961">
        <f t="shared" si="489"/>
        <v>24.333333333333332</v>
      </c>
      <c r="S3961" t="str">
        <f t="shared" si="492"/>
        <v>theater</v>
      </c>
      <c r="T3961" t="str">
        <f t="shared" si="493"/>
        <v>plays</v>
      </c>
      <c r="U3961" t="str">
        <f t="shared" si="494"/>
        <v>August</v>
      </c>
      <c r="V3961" t="str">
        <f t="shared" si="495"/>
        <v>2014</v>
      </c>
    </row>
    <row r="3962" spans="1:22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490"/>
        <v>42342.845555555556</v>
      </c>
      <c r="L3962" s="13">
        <f t="shared" si="491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488"/>
        <v>1.4999999999999999E-2</v>
      </c>
      <c r="R3962">
        <f t="shared" si="489"/>
        <v>11.25</v>
      </c>
      <c r="S3962" t="str">
        <f t="shared" si="492"/>
        <v>theater</v>
      </c>
      <c r="T3962" t="str">
        <f t="shared" si="493"/>
        <v>plays</v>
      </c>
      <c r="U3962" t="str">
        <f t="shared" si="494"/>
        <v>December</v>
      </c>
      <c r="V3962" t="str">
        <f t="shared" si="495"/>
        <v>2016</v>
      </c>
    </row>
    <row r="3963" spans="1:22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490"/>
        <v>41745.891319444447</v>
      </c>
      <c r="L3963" s="13">
        <f t="shared" si="491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488"/>
        <v>4.1999999999999997E-3</v>
      </c>
      <c r="R3963">
        <f t="shared" si="489"/>
        <v>10.5</v>
      </c>
      <c r="S3963" t="str">
        <f t="shared" si="492"/>
        <v>theater</v>
      </c>
      <c r="T3963" t="str">
        <f t="shared" si="493"/>
        <v>plays</v>
      </c>
      <c r="U3963" t="str">
        <f t="shared" si="494"/>
        <v>April</v>
      </c>
      <c r="V3963" t="str">
        <f t="shared" si="495"/>
        <v>2014</v>
      </c>
    </row>
    <row r="3964" spans="1:22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490"/>
        <v>42311.621458333335</v>
      </c>
      <c r="L3964" s="13">
        <f t="shared" si="491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488"/>
        <v>3.214285714285714E-2</v>
      </c>
      <c r="R3964">
        <f t="shared" si="489"/>
        <v>15</v>
      </c>
      <c r="S3964" t="str">
        <f t="shared" si="492"/>
        <v>theater</v>
      </c>
      <c r="T3964" t="str">
        <f t="shared" si="493"/>
        <v>plays</v>
      </c>
      <c r="U3964" t="str">
        <f t="shared" si="494"/>
        <v>November</v>
      </c>
      <c r="V3964" t="str">
        <f t="shared" si="495"/>
        <v>2015</v>
      </c>
    </row>
    <row r="3965" spans="1:22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490"/>
        <v>42296.154131944444</v>
      </c>
      <c r="L3965" s="13">
        <f t="shared" si="491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488"/>
        <v>0</v>
      </c>
      <c r="R3965" t="e">
        <f t="shared" si="489"/>
        <v>#DIV/0!</v>
      </c>
      <c r="S3965" t="str">
        <f t="shared" si="492"/>
        <v>theater</v>
      </c>
      <c r="T3965" t="str">
        <f t="shared" si="493"/>
        <v>plays</v>
      </c>
      <c r="U3965" t="str">
        <f t="shared" si="494"/>
        <v>October</v>
      </c>
      <c r="V3965" t="str">
        <f t="shared" si="495"/>
        <v>2015</v>
      </c>
    </row>
    <row r="3966" spans="1:22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490"/>
        <v>42053.722060185188</v>
      </c>
      <c r="L3966" s="13">
        <f t="shared" si="491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488"/>
        <v>6.3E-2</v>
      </c>
      <c r="R3966">
        <f t="shared" si="489"/>
        <v>42</v>
      </c>
      <c r="S3966" t="str">
        <f t="shared" si="492"/>
        <v>theater</v>
      </c>
      <c r="T3966" t="str">
        <f t="shared" si="493"/>
        <v>plays</v>
      </c>
      <c r="U3966" t="str">
        <f t="shared" si="494"/>
        <v>February</v>
      </c>
      <c r="V3966" t="str">
        <f t="shared" si="495"/>
        <v>2015</v>
      </c>
    </row>
    <row r="3967" spans="1:22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490"/>
        <v>42414.235879629632</v>
      </c>
      <c r="L3967" s="13">
        <f t="shared" si="491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488"/>
        <v>0.14249999999999999</v>
      </c>
      <c r="R3967">
        <f t="shared" si="489"/>
        <v>71.25</v>
      </c>
      <c r="S3967" t="str">
        <f t="shared" si="492"/>
        <v>theater</v>
      </c>
      <c r="T3967" t="str">
        <f t="shared" si="493"/>
        <v>plays</v>
      </c>
      <c r="U3967" t="str">
        <f t="shared" si="494"/>
        <v>February</v>
      </c>
      <c r="V3967" t="str">
        <f t="shared" si="495"/>
        <v>2016</v>
      </c>
    </row>
    <row r="3968" spans="1:22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490"/>
        <v>41801.711550925924</v>
      </c>
      <c r="L3968" s="13">
        <f t="shared" si="491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488"/>
        <v>6.0000000000000001E-3</v>
      </c>
      <c r="R3968">
        <f t="shared" si="489"/>
        <v>22.5</v>
      </c>
      <c r="S3968" t="str">
        <f t="shared" si="492"/>
        <v>theater</v>
      </c>
      <c r="T3968" t="str">
        <f t="shared" si="493"/>
        <v>plays</v>
      </c>
      <c r="U3968" t="str">
        <f t="shared" si="494"/>
        <v>June</v>
      </c>
      <c r="V3968" t="str">
        <f t="shared" si="495"/>
        <v>2014</v>
      </c>
    </row>
    <row r="3969" spans="1:22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490"/>
        <v>42770.290590277778</v>
      </c>
      <c r="L3969" s="13">
        <f t="shared" si="491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488"/>
        <v>0.2411764705882353</v>
      </c>
      <c r="R3969">
        <f t="shared" si="489"/>
        <v>41</v>
      </c>
      <c r="S3969" t="str">
        <f t="shared" si="492"/>
        <v>theater</v>
      </c>
      <c r="T3969" t="str">
        <f t="shared" si="493"/>
        <v>plays</v>
      </c>
      <c r="U3969" t="str">
        <f t="shared" si="494"/>
        <v>February</v>
      </c>
      <c r="V3969" t="str">
        <f t="shared" si="495"/>
        <v>2017</v>
      </c>
    </row>
    <row r="3970" spans="1:22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490"/>
        <v>42452.815659722226</v>
      </c>
      <c r="L3970" s="13">
        <f t="shared" si="491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496">E3970/D3970</f>
        <v>0.10539999999999999</v>
      </c>
      <c r="R3970">
        <f t="shared" ref="R3970:R4033" si="497">E3970/N3970</f>
        <v>47.909090909090907</v>
      </c>
      <c r="S3970" t="str">
        <f t="shared" si="492"/>
        <v>theater</v>
      </c>
      <c r="T3970" t="str">
        <f t="shared" si="493"/>
        <v>plays</v>
      </c>
      <c r="U3970" t="str">
        <f t="shared" si="494"/>
        <v>March</v>
      </c>
      <c r="V3970" t="str">
        <f t="shared" si="495"/>
        <v>2016</v>
      </c>
    </row>
    <row r="3971" spans="1:22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498">(((J3971/60)/60)/24)+DATE(1970,1,1)</f>
        <v>42601.854699074072</v>
      </c>
      <c r="L3971" s="13">
        <f t="shared" ref="L3971:L4034" si="49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496"/>
        <v>7.4690265486725665E-2</v>
      </c>
      <c r="R3971">
        <f t="shared" si="497"/>
        <v>35.166666666666664</v>
      </c>
      <c r="S3971" t="str">
        <f t="shared" ref="S3971:S4034" si="500">LEFT(P3971,FIND("/",P3971)-1)</f>
        <v>theater</v>
      </c>
      <c r="T3971" t="str">
        <f t="shared" ref="T3971:T4034" si="501">RIGHT(P3971,LEN(P3971)-FIND("/",P3971))</f>
        <v>plays</v>
      </c>
      <c r="U3971" t="str">
        <f t="shared" ref="U3971:U4034" si="502">TEXT(K3971,"mmmm")</f>
        <v>August</v>
      </c>
      <c r="V3971" t="str">
        <f t="shared" ref="V3971:V4034" si="503">TEXT(L3971,"YYYY")</f>
        <v>2016</v>
      </c>
    </row>
    <row r="3972" spans="1:22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498"/>
        <v>42447.863553240735</v>
      </c>
      <c r="L3972" s="13">
        <f t="shared" si="49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496"/>
        <v>7.3333333333333334E-4</v>
      </c>
      <c r="R3972">
        <f t="shared" si="497"/>
        <v>5.5</v>
      </c>
      <c r="S3972" t="str">
        <f t="shared" si="500"/>
        <v>theater</v>
      </c>
      <c r="T3972" t="str">
        <f t="shared" si="501"/>
        <v>plays</v>
      </c>
      <c r="U3972" t="str">
        <f t="shared" si="502"/>
        <v>March</v>
      </c>
      <c r="V3972" t="str">
        <f t="shared" si="503"/>
        <v>2016</v>
      </c>
    </row>
    <row r="3973" spans="1:22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498"/>
        <v>41811.536180555559</v>
      </c>
      <c r="L3973" s="13">
        <f t="shared" si="49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496"/>
        <v>9.7142857142857135E-3</v>
      </c>
      <c r="R3973">
        <f t="shared" si="497"/>
        <v>22.666666666666668</v>
      </c>
      <c r="S3973" t="str">
        <f t="shared" si="500"/>
        <v>theater</v>
      </c>
      <c r="T3973" t="str">
        <f t="shared" si="501"/>
        <v>plays</v>
      </c>
      <c r="U3973" t="str">
        <f t="shared" si="502"/>
        <v>June</v>
      </c>
      <c r="V3973" t="str">
        <f t="shared" si="503"/>
        <v>2014</v>
      </c>
    </row>
    <row r="3974" spans="1:22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498"/>
        <v>41981.067523148144</v>
      </c>
      <c r="L3974" s="13">
        <f t="shared" si="49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496"/>
        <v>0.21099999999999999</v>
      </c>
      <c r="R3974">
        <f t="shared" si="497"/>
        <v>26.375</v>
      </c>
      <c r="S3974" t="str">
        <f t="shared" si="500"/>
        <v>theater</v>
      </c>
      <c r="T3974" t="str">
        <f t="shared" si="501"/>
        <v>plays</v>
      </c>
      <c r="U3974" t="str">
        <f t="shared" si="502"/>
        <v>December</v>
      </c>
      <c r="V3974" t="str">
        <f t="shared" si="503"/>
        <v>2015</v>
      </c>
    </row>
    <row r="3975" spans="1:22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498"/>
        <v>42469.68414351852</v>
      </c>
      <c r="L3975" s="13">
        <f t="shared" si="49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496"/>
        <v>0.78100000000000003</v>
      </c>
      <c r="R3975">
        <f t="shared" si="497"/>
        <v>105.54054054054055</v>
      </c>
      <c r="S3975" t="str">
        <f t="shared" si="500"/>
        <v>theater</v>
      </c>
      <c r="T3975" t="str">
        <f t="shared" si="501"/>
        <v>plays</v>
      </c>
      <c r="U3975" t="str">
        <f t="shared" si="502"/>
        <v>April</v>
      </c>
      <c r="V3975" t="str">
        <f t="shared" si="503"/>
        <v>2016</v>
      </c>
    </row>
    <row r="3976" spans="1:22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498"/>
        <v>42493.546851851846</v>
      </c>
      <c r="L3976" s="13">
        <f t="shared" si="49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496"/>
        <v>0.32</v>
      </c>
      <c r="R3976">
        <f t="shared" si="497"/>
        <v>29.09090909090909</v>
      </c>
      <c r="S3976" t="str">
        <f t="shared" si="500"/>
        <v>theater</v>
      </c>
      <c r="T3976" t="str">
        <f t="shared" si="501"/>
        <v>plays</v>
      </c>
      <c r="U3976" t="str">
        <f t="shared" si="502"/>
        <v>May</v>
      </c>
      <c r="V3976" t="str">
        <f t="shared" si="503"/>
        <v>2016</v>
      </c>
    </row>
    <row r="3977" spans="1:22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498"/>
        <v>42534.866875</v>
      </c>
      <c r="L3977" s="13">
        <f t="shared" si="499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496"/>
        <v>0</v>
      </c>
      <c r="R3977" t="e">
        <f t="shared" si="497"/>
        <v>#DIV/0!</v>
      </c>
      <c r="S3977" t="str">
        <f t="shared" si="500"/>
        <v>theater</v>
      </c>
      <c r="T3977" t="str">
        <f t="shared" si="501"/>
        <v>plays</v>
      </c>
      <c r="U3977" t="str">
        <f t="shared" si="502"/>
        <v>June</v>
      </c>
      <c r="V3977" t="str">
        <f t="shared" si="503"/>
        <v>2016</v>
      </c>
    </row>
    <row r="3978" spans="1:22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498"/>
        <v>41830.858344907407</v>
      </c>
      <c r="L3978" s="13">
        <f t="shared" si="49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496"/>
        <v>0.47692307692307695</v>
      </c>
      <c r="R3978">
        <f t="shared" si="497"/>
        <v>62</v>
      </c>
      <c r="S3978" t="str">
        <f t="shared" si="500"/>
        <v>theater</v>
      </c>
      <c r="T3978" t="str">
        <f t="shared" si="501"/>
        <v>plays</v>
      </c>
      <c r="U3978" t="str">
        <f t="shared" si="502"/>
        <v>July</v>
      </c>
      <c r="V3978" t="str">
        <f t="shared" si="503"/>
        <v>2014</v>
      </c>
    </row>
    <row r="3979" spans="1:22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498"/>
        <v>42543.788564814815</v>
      </c>
      <c r="L3979" s="13">
        <f t="shared" si="49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496"/>
        <v>1.4500000000000001E-2</v>
      </c>
      <c r="R3979">
        <f t="shared" si="497"/>
        <v>217.5</v>
      </c>
      <c r="S3979" t="str">
        <f t="shared" si="500"/>
        <v>theater</v>
      </c>
      <c r="T3979" t="str">
        <f t="shared" si="501"/>
        <v>plays</v>
      </c>
      <c r="U3979" t="str">
        <f t="shared" si="502"/>
        <v>June</v>
      </c>
      <c r="V3979" t="str">
        <f t="shared" si="503"/>
        <v>2016</v>
      </c>
    </row>
    <row r="3980" spans="1:22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498"/>
        <v>41975.642974537041</v>
      </c>
      <c r="L3980" s="13">
        <f t="shared" si="49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496"/>
        <v>0.107</v>
      </c>
      <c r="R3980">
        <f t="shared" si="497"/>
        <v>26.75</v>
      </c>
      <c r="S3980" t="str">
        <f t="shared" si="500"/>
        <v>theater</v>
      </c>
      <c r="T3980" t="str">
        <f t="shared" si="501"/>
        <v>plays</v>
      </c>
      <c r="U3980" t="str">
        <f t="shared" si="502"/>
        <v>December</v>
      </c>
      <c r="V3980" t="str">
        <f t="shared" si="503"/>
        <v>2015</v>
      </c>
    </row>
    <row r="3981" spans="1:22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498"/>
        <v>42069.903437500005</v>
      </c>
      <c r="L3981" s="13">
        <f t="shared" si="49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496"/>
        <v>1.8333333333333333E-2</v>
      </c>
      <c r="R3981">
        <f t="shared" si="497"/>
        <v>18.333333333333332</v>
      </c>
      <c r="S3981" t="str">
        <f t="shared" si="500"/>
        <v>theater</v>
      </c>
      <c r="T3981" t="str">
        <f t="shared" si="501"/>
        <v>plays</v>
      </c>
      <c r="U3981" t="str">
        <f t="shared" si="502"/>
        <v>March</v>
      </c>
      <c r="V3981" t="str">
        <f t="shared" si="503"/>
        <v>2015</v>
      </c>
    </row>
    <row r="3982" spans="1:22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498"/>
        <v>41795.598923611113</v>
      </c>
      <c r="L3982" s="13">
        <f t="shared" si="49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496"/>
        <v>0.18</v>
      </c>
      <c r="R3982">
        <f t="shared" si="497"/>
        <v>64.285714285714292</v>
      </c>
      <c r="S3982" t="str">
        <f t="shared" si="500"/>
        <v>theater</v>
      </c>
      <c r="T3982" t="str">
        <f t="shared" si="501"/>
        <v>plays</v>
      </c>
      <c r="U3982" t="str">
        <f t="shared" si="502"/>
        <v>June</v>
      </c>
      <c r="V3982" t="str">
        <f t="shared" si="503"/>
        <v>2014</v>
      </c>
    </row>
    <row r="3983" spans="1:22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498"/>
        <v>42508.179965277777</v>
      </c>
      <c r="L3983" s="13">
        <f t="shared" si="49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496"/>
        <v>4.0833333333333333E-2</v>
      </c>
      <c r="R3983">
        <f t="shared" si="497"/>
        <v>175</v>
      </c>
      <c r="S3983" t="str">
        <f t="shared" si="500"/>
        <v>theater</v>
      </c>
      <c r="T3983" t="str">
        <f t="shared" si="501"/>
        <v>plays</v>
      </c>
      <c r="U3983" t="str">
        <f t="shared" si="502"/>
        <v>May</v>
      </c>
      <c r="V3983" t="str">
        <f t="shared" si="503"/>
        <v>2016</v>
      </c>
    </row>
    <row r="3984" spans="1:22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498"/>
        <v>42132.809953703705</v>
      </c>
      <c r="L3984" s="13">
        <f t="shared" si="49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496"/>
        <v>0.2</v>
      </c>
      <c r="R3984">
        <f t="shared" si="497"/>
        <v>34</v>
      </c>
      <c r="S3984" t="str">
        <f t="shared" si="500"/>
        <v>theater</v>
      </c>
      <c r="T3984" t="str">
        <f t="shared" si="501"/>
        <v>plays</v>
      </c>
      <c r="U3984" t="str">
        <f t="shared" si="502"/>
        <v>May</v>
      </c>
      <c r="V3984" t="str">
        <f t="shared" si="503"/>
        <v>2015</v>
      </c>
    </row>
    <row r="3985" spans="1:22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498"/>
        <v>41747.86986111111</v>
      </c>
      <c r="L3985" s="13">
        <f t="shared" si="49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496"/>
        <v>0.34802513464991025</v>
      </c>
      <c r="R3985">
        <f t="shared" si="497"/>
        <v>84.282608695652172</v>
      </c>
      <c r="S3985" t="str">
        <f t="shared" si="500"/>
        <v>theater</v>
      </c>
      <c r="T3985" t="str">
        <f t="shared" si="501"/>
        <v>plays</v>
      </c>
      <c r="U3985" t="str">
        <f t="shared" si="502"/>
        <v>April</v>
      </c>
      <c r="V3985" t="str">
        <f t="shared" si="503"/>
        <v>2014</v>
      </c>
    </row>
    <row r="3986" spans="1:22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498"/>
        <v>41920.963472222218</v>
      </c>
      <c r="L3986" s="13">
        <f t="shared" si="499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496"/>
        <v>6.3333333333333339E-2</v>
      </c>
      <c r="R3986">
        <f t="shared" si="497"/>
        <v>9.5</v>
      </c>
      <c r="S3986" t="str">
        <f t="shared" si="500"/>
        <v>theater</v>
      </c>
      <c r="T3986" t="str">
        <f t="shared" si="501"/>
        <v>plays</v>
      </c>
      <c r="U3986" t="str">
        <f t="shared" si="502"/>
        <v>October</v>
      </c>
      <c r="V3986" t="str">
        <f t="shared" si="503"/>
        <v>2014</v>
      </c>
    </row>
    <row r="3987" spans="1:22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498"/>
        <v>42399.707407407404</v>
      </c>
      <c r="L3987" s="13">
        <f t="shared" si="49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496"/>
        <v>0.32050000000000001</v>
      </c>
      <c r="R3987">
        <f t="shared" si="497"/>
        <v>33.736842105263158</v>
      </c>
      <c r="S3987" t="str">
        <f t="shared" si="500"/>
        <v>theater</v>
      </c>
      <c r="T3987" t="str">
        <f t="shared" si="501"/>
        <v>plays</v>
      </c>
      <c r="U3987" t="str">
        <f t="shared" si="502"/>
        <v>January</v>
      </c>
      <c r="V3987" t="str">
        <f t="shared" si="503"/>
        <v>2016</v>
      </c>
    </row>
    <row r="3988" spans="1:22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498"/>
        <v>42467.548541666663</v>
      </c>
      <c r="L3988" s="13">
        <f t="shared" si="49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496"/>
        <v>9.7600000000000006E-2</v>
      </c>
      <c r="R3988">
        <f t="shared" si="497"/>
        <v>37.53846153846154</v>
      </c>
      <c r="S3988" t="str">
        <f t="shared" si="500"/>
        <v>theater</v>
      </c>
      <c r="T3988" t="str">
        <f t="shared" si="501"/>
        <v>plays</v>
      </c>
      <c r="U3988" t="str">
        <f t="shared" si="502"/>
        <v>April</v>
      </c>
      <c r="V3988" t="str">
        <f t="shared" si="503"/>
        <v>2016</v>
      </c>
    </row>
    <row r="3989" spans="1:22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498"/>
        <v>41765.92465277778</v>
      </c>
      <c r="L3989" s="13">
        <f t="shared" si="49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496"/>
        <v>0.3775</v>
      </c>
      <c r="R3989">
        <f t="shared" si="497"/>
        <v>11.615384615384615</v>
      </c>
      <c r="S3989" t="str">
        <f t="shared" si="500"/>
        <v>theater</v>
      </c>
      <c r="T3989" t="str">
        <f t="shared" si="501"/>
        <v>plays</v>
      </c>
      <c r="U3989" t="str">
        <f t="shared" si="502"/>
        <v>May</v>
      </c>
      <c r="V3989" t="str">
        <f t="shared" si="503"/>
        <v>2014</v>
      </c>
    </row>
    <row r="3990" spans="1:22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498"/>
        <v>42230.08116898148</v>
      </c>
      <c r="L3990" s="13">
        <f t="shared" si="49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496"/>
        <v>2.1333333333333333E-2</v>
      </c>
      <c r="R3990">
        <f t="shared" si="497"/>
        <v>8</v>
      </c>
      <c r="S3990" t="str">
        <f t="shared" si="500"/>
        <v>theater</v>
      </c>
      <c r="T3990" t="str">
        <f t="shared" si="501"/>
        <v>plays</v>
      </c>
      <c r="U3990" t="str">
        <f t="shared" si="502"/>
        <v>August</v>
      </c>
      <c r="V3990" t="str">
        <f t="shared" si="503"/>
        <v>2015</v>
      </c>
    </row>
    <row r="3991" spans="1:22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498"/>
        <v>42286.749780092592</v>
      </c>
      <c r="L3991" s="13">
        <f t="shared" si="49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496"/>
        <v>0</v>
      </c>
      <c r="R3991" t="e">
        <f t="shared" si="497"/>
        <v>#DIV/0!</v>
      </c>
      <c r="S3991" t="str">
        <f t="shared" si="500"/>
        <v>theater</v>
      </c>
      <c r="T3991" t="str">
        <f t="shared" si="501"/>
        <v>plays</v>
      </c>
      <c r="U3991" t="str">
        <f t="shared" si="502"/>
        <v>October</v>
      </c>
      <c r="V3991" t="str">
        <f t="shared" si="503"/>
        <v>2015</v>
      </c>
    </row>
    <row r="3992" spans="1:22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498"/>
        <v>42401.672372685185</v>
      </c>
      <c r="L3992" s="13">
        <f t="shared" si="49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496"/>
        <v>4.1818181818181817E-2</v>
      </c>
      <c r="R3992">
        <f t="shared" si="497"/>
        <v>23</v>
      </c>
      <c r="S3992" t="str">
        <f t="shared" si="500"/>
        <v>theater</v>
      </c>
      <c r="T3992" t="str">
        <f t="shared" si="501"/>
        <v>plays</v>
      </c>
      <c r="U3992" t="str">
        <f t="shared" si="502"/>
        <v>February</v>
      </c>
      <c r="V3992" t="str">
        <f t="shared" si="503"/>
        <v>2016</v>
      </c>
    </row>
    <row r="3993" spans="1:22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498"/>
        <v>42125.644467592589</v>
      </c>
      <c r="L3993" s="13">
        <f t="shared" si="49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496"/>
        <v>0.2</v>
      </c>
      <c r="R3993">
        <f t="shared" si="497"/>
        <v>100</v>
      </c>
      <c r="S3993" t="str">
        <f t="shared" si="500"/>
        <v>theater</v>
      </c>
      <c r="T3993" t="str">
        <f t="shared" si="501"/>
        <v>plays</v>
      </c>
      <c r="U3993" t="str">
        <f t="shared" si="502"/>
        <v>May</v>
      </c>
      <c r="V3993" t="str">
        <f t="shared" si="503"/>
        <v>2015</v>
      </c>
    </row>
    <row r="3994" spans="1:22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498"/>
        <v>42289.94049768518</v>
      </c>
      <c r="L3994" s="13">
        <f t="shared" si="49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496"/>
        <v>5.4100000000000002E-2</v>
      </c>
      <c r="R3994">
        <f t="shared" si="497"/>
        <v>60.111111111111114</v>
      </c>
      <c r="S3994" t="str">
        <f t="shared" si="500"/>
        <v>theater</v>
      </c>
      <c r="T3994" t="str">
        <f t="shared" si="501"/>
        <v>plays</v>
      </c>
      <c r="U3994" t="str">
        <f t="shared" si="502"/>
        <v>October</v>
      </c>
      <c r="V3994" t="str">
        <f t="shared" si="503"/>
        <v>2015</v>
      </c>
    </row>
    <row r="3995" spans="1:22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498"/>
        <v>42107.864722222221</v>
      </c>
      <c r="L3995" s="13">
        <f t="shared" si="49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496"/>
        <v>6.0000000000000002E-5</v>
      </c>
      <c r="R3995">
        <f t="shared" si="497"/>
        <v>3</v>
      </c>
      <c r="S3995" t="str">
        <f t="shared" si="500"/>
        <v>theater</v>
      </c>
      <c r="T3995" t="str">
        <f t="shared" si="501"/>
        <v>plays</v>
      </c>
      <c r="U3995" t="str">
        <f t="shared" si="502"/>
        <v>April</v>
      </c>
      <c r="V3995" t="str">
        <f t="shared" si="503"/>
        <v>2015</v>
      </c>
    </row>
    <row r="3996" spans="1:22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498"/>
        <v>41809.389930555553</v>
      </c>
      <c r="L3996" s="13">
        <f t="shared" si="49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496"/>
        <v>2.5000000000000001E-3</v>
      </c>
      <c r="R3996">
        <f t="shared" si="497"/>
        <v>5</v>
      </c>
      <c r="S3996" t="str">
        <f t="shared" si="500"/>
        <v>theater</v>
      </c>
      <c r="T3996" t="str">
        <f t="shared" si="501"/>
        <v>plays</v>
      </c>
      <c r="U3996" t="str">
        <f t="shared" si="502"/>
        <v>June</v>
      </c>
      <c r="V3996" t="str">
        <f t="shared" si="503"/>
        <v>2014</v>
      </c>
    </row>
    <row r="3997" spans="1:22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498"/>
        <v>42019.683761574073</v>
      </c>
      <c r="L3997" s="13">
        <f t="shared" si="49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496"/>
        <v>0.35</v>
      </c>
      <c r="R3997">
        <f t="shared" si="497"/>
        <v>17.5</v>
      </c>
      <c r="S3997" t="str">
        <f t="shared" si="500"/>
        <v>theater</v>
      </c>
      <c r="T3997" t="str">
        <f t="shared" si="501"/>
        <v>plays</v>
      </c>
      <c r="U3997" t="str">
        <f t="shared" si="502"/>
        <v>January</v>
      </c>
      <c r="V3997" t="str">
        <f t="shared" si="503"/>
        <v>2015</v>
      </c>
    </row>
    <row r="3998" spans="1:22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498"/>
        <v>41950.26694444444</v>
      </c>
      <c r="L3998" s="13">
        <f t="shared" si="49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496"/>
        <v>0.16566666666666666</v>
      </c>
      <c r="R3998">
        <f t="shared" si="497"/>
        <v>29.235294117647058</v>
      </c>
      <c r="S3998" t="str">
        <f t="shared" si="500"/>
        <v>theater</v>
      </c>
      <c r="T3998" t="str">
        <f t="shared" si="501"/>
        <v>plays</v>
      </c>
      <c r="U3998" t="str">
        <f t="shared" si="502"/>
        <v>November</v>
      </c>
      <c r="V3998" t="str">
        <f t="shared" si="503"/>
        <v>2014</v>
      </c>
    </row>
    <row r="3999" spans="1:22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498"/>
        <v>42069.391446759255</v>
      </c>
      <c r="L3999" s="13">
        <f t="shared" si="49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496"/>
        <v>0</v>
      </c>
      <c r="R3999" t="e">
        <f t="shared" si="497"/>
        <v>#DIV/0!</v>
      </c>
      <c r="S3999" t="str">
        <f t="shared" si="500"/>
        <v>theater</v>
      </c>
      <c r="T3999" t="str">
        <f t="shared" si="501"/>
        <v>plays</v>
      </c>
      <c r="U3999" t="str">
        <f t="shared" si="502"/>
        <v>March</v>
      </c>
      <c r="V3999" t="str">
        <f t="shared" si="503"/>
        <v>2015</v>
      </c>
    </row>
    <row r="4000" spans="1:22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498"/>
        <v>42061.963263888887</v>
      </c>
      <c r="L4000" s="13">
        <f t="shared" si="49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496"/>
        <v>0.57199999999999995</v>
      </c>
      <c r="R4000">
        <f t="shared" si="497"/>
        <v>59.583333333333336</v>
      </c>
      <c r="S4000" t="str">
        <f t="shared" si="500"/>
        <v>theater</v>
      </c>
      <c r="T4000" t="str">
        <f t="shared" si="501"/>
        <v>plays</v>
      </c>
      <c r="U4000" t="str">
        <f t="shared" si="502"/>
        <v>February</v>
      </c>
      <c r="V4000" t="str">
        <f t="shared" si="503"/>
        <v>2015</v>
      </c>
    </row>
    <row r="4001" spans="1:22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498"/>
        <v>41842.828680555554</v>
      </c>
      <c r="L4001" s="13">
        <f t="shared" si="49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496"/>
        <v>0.16514285714285715</v>
      </c>
      <c r="R4001">
        <f t="shared" si="497"/>
        <v>82.571428571428569</v>
      </c>
      <c r="S4001" t="str">
        <f t="shared" si="500"/>
        <v>theater</v>
      </c>
      <c r="T4001" t="str">
        <f t="shared" si="501"/>
        <v>plays</v>
      </c>
      <c r="U4001" t="str">
        <f t="shared" si="502"/>
        <v>July</v>
      </c>
      <c r="V4001" t="str">
        <f t="shared" si="503"/>
        <v>2014</v>
      </c>
    </row>
    <row r="4002" spans="1:22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498"/>
        <v>42437.64534722222</v>
      </c>
      <c r="L4002" s="13">
        <f t="shared" si="49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496"/>
        <v>1.25E-3</v>
      </c>
      <c r="R4002">
        <f t="shared" si="497"/>
        <v>10</v>
      </c>
      <c r="S4002" t="str">
        <f t="shared" si="500"/>
        <v>theater</v>
      </c>
      <c r="T4002" t="str">
        <f t="shared" si="501"/>
        <v>plays</v>
      </c>
      <c r="U4002" t="str">
        <f t="shared" si="502"/>
        <v>March</v>
      </c>
      <c r="V4002" t="str">
        <f t="shared" si="503"/>
        <v>2016</v>
      </c>
    </row>
    <row r="4003" spans="1:22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498"/>
        <v>42775.964212962965</v>
      </c>
      <c r="L4003" s="13">
        <f t="shared" si="49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496"/>
        <v>0.3775</v>
      </c>
      <c r="R4003">
        <f t="shared" si="497"/>
        <v>32.357142857142854</v>
      </c>
      <c r="S4003" t="str">
        <f t="shared" si="500"/>
        <v>theater</v>
      </c>
      <c r="T4003" t="str">
        <f t="shared" si="501"/>
        <v>plays</v>
      </c>
      <c r="U4003" t="str">
        <f t="shared" si="502"/>
        <v>February</v>
      </c>
      <c r="V4003" t="str">
        <f t="shared" si="503"/>
        <v>2017</v>
      </c>
    </row>
    <row r="4004" spans="1:22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498"/>
        <v>41879.043530092589</v>
      </c>
      <c r="L4004" s="13">
        <f t="shared" si="49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496"/>
        <v>1.84E-2</v>
      </c>
      <c r="R4004">
        <f t="shared" si="497"/>
        <v>5.75</v>
      </c>
      <c r="S4004" t="str">
        <f t="shared" si="500"/>
        <v>theater</v>
      </c>
      <c r="T4004" t="str">
        <f t="shared" si="501"/>
        <v>plays</v>
      </c>
      <c r="U4004" t="str">
        <f t="shared" si="502"/>
        <v>August</v>
      </c>
      <c r="V4004" t="str">
        <f t="shared" si="503"/>
        <v>2014</v>
      </c>
    </row>
    <row r="4005" spans="1:22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498"/>
        <v>42020.587349537032</v>
      </c>
      <c r="L4005" s="13">
        <f t="shared" si="49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496"/>
        <v>0.10050000000000001</v>
      </c>
      <c r="R4005">
        <f t="shared" si="497"/>
        <v>100.5</v>
      </c>
      <c r="S4005" t="str">
        <f t="shared" si="500"/>
        <v>theater</v>
      </c>
      <c r="T4005" t="str">
        <f t="shared" si="501"/>
        <v>plays</v>
      </c>
      <c r="U4005" t="str">
        <f t="shared" si="502"/>
        <v>January</v>
      </c>
      <c r="V4005" t="str">
        <f t="shared" si="503"/>
        <v>2015</v>
      </c>
    </row>
    <row r="4006" spans="1:22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498"/>
        <v>41890.16269675926</v>
      </c>
      <c r="L4006" s="13">
        <f t="shared" si="49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496"/>
        <v>2E-3</v>
      </c>
      <c r="R4006">
        <f t="shared" si="497"/>
        <v>1</v>
      </c>
      <c r="S4006" t="str">
        <f t="shared" si="500"/>
        <v>theater</v>
      </c>
      <c r="T4006" t="str">
        <f t="shared" si="501"/>
        <v>plays</v>
      </c>
      <c r="U4006" t="str">
        <f t="shared" si="502"/>
        <v>September</v>
      </c>
      <c r="V4006" t="str">
        <f t="shared" si="503"/>
        <v>2014</v>
      </c>
    </row>
    <row r="4007" spans="1:22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498"/>
        <v>41872.807696759257</v>
      </c>
      <c r="L4007" s="13">
        <f t="shared" si="49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496"/>
        <v>1.3333333333333334E-2</v>
      </c>
      <c r="R4007">
        <f t="shared" si="497"/>
        <v>20</v>
      </c>
      <c r="S4007" t="str">
        <f t="shared" si="500"/>
        <v>theater</v>
      </c>
      <c r="T4007" t="str">
        <f t="shared" si="501"/>
        <v>plays</v>
      </c>
      <c r="U4007" t="str">
        <f t="shared" si="502"/>
        <v>August</v>
      </c>
      <c r="V4007" t="str">
        <f t="shared" si="503"/>
        <v>2014</v>
      </c>
    </row>
    <row r="4008" spans="1:22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498"/>
        <v>42391.772997685184</v>
      </c>
      <c r="L4008" s="13">
        <f t="shared" si="49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496"/>
        <v>6.666666666666667E-5</v>
      </c>
      <c r="R4008">
        <f t="shared" si="497"/>
        <v>2</v>
      </c>
      <c r="S4008" t="str">
        <f t="shared" si="500"/>
        <v>theater</v>
      </c>
      <c r="T4008" t="str">
        <f t="shared" si="501"/>
        <v>plays</v>
      </c>
      <c r="U4008" t="str">
        <f t="shared" si="502"/>
        <v>January</v>
      </c>
      <c r="V4008" t="str">
        <f t="shared" si="503"/>
        <v>2016</v>
      </c>
    </row>
    <row r="4009" spans="1:22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498"/>
        <v>41848.772928240738</v>
      </c>
      <c r="L4009" s="13">
        <f t="shared" si="49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496"/>
        <v>2.5000000000000001E-3</v>
      </c>
      <c r="R4009">
        <f t="shared" si="497"/>
        <v>5</v>
      </c>
      <c r="S4009" t="str">
        <f t="shared" si="500"/>
        <v>theater</v>
      </c>
      <c r="T4009" t="str">
        <f t="shared" si="501"/>
        <v>plays</v>
      </c>
      <c r="U4009" t="str">
        <f t="shared" si="502"/>
        <v>July</v>
      </c>
      <c r="V4009" t="str">
        <f t="shared" si="503"/>
        <v>2014</v>
      </c>
    </row>
    <row r="4010" spans="1:22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498"/>
        <v>42177.964201388888</v>
      </c>
      <c r="L4010" s="13">
        <f t="shared" si="49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496"/>
        <v>0.06</v>
      </c>
      <c r="R4010">
        <f t="shared" si="497"/>
        <v>15</v>
      </c>
      <c r="S4010" t="str">
        <f t="shared" si="500"/>
        <v>theater</v>
      </c>
      <c r="T4010" t="str">
        <f t="shared" si="501"/>
        <v>plays</v>
      </c>
      <c r="U4010" t="str">
        <f t="shared" si="502"/>
        <v>June</v>
      </c>
      <c r="V4010" t="str">
        <f t="shared" si="503"/>
        <v>2015</v>
      </c>
    </row>
    <row r="4011" spans="1:22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498"/>
        <v>41851.700925925928</v>
      </c>
      <c r="L4011" s="13">
        <f t="shared" si="49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496"/>
        <v>3.8860103626943004E-2</v>
      </c>
      <c r="R4011">
        <f t="shared" si="497"/>
        <v>25</v>
      </c>
      <c r="S4011" t="str">
        <f t="shared" si="500"/>
        <v>theater</v>
      </c>
      <c r="T4011" t="str">
        <f t="shared" si="501"/>
        <v>plays</v>
      </c>
      <c r="U4011" t="str">
        <f t="shared" si="502"/>
        <v>July</v>
      </c>
      <c r="V4011" t="str">
        <f t="shared" si="503"/>
        <v>2014</v>
      </c>
    </row>
    <row r="4012" spans="1:22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498"/>
        <v>41921.770439814813</v>
      </c>
      <c r="L4012" s="13">
        <f t="shared" si="49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496"/>
        <v>0.24194444444444443</v>
      </c>
      <c r="R4012">
        <f t="shared" si="497"/>
        <v>45.842105263157897</v>
      </c>
      <c r="S4012" t="str">
        <f t="shared" si="500"/>
        <v>theater</v>
      </c>
      <c r="T4012" t="str">
        <f t="shared" si="501"/>
        <v>plays</v>
      </c>
      <c r="U4012" t="str">
        <f t="shared" si="502"/>
        <v>October</v>
      </c>
      <c r="V4012" t="str">
        <f t="shared" si="503"/>
        <v>2014</v>
      </c>
    </row>
    <row r="4013" spans="1:22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498"/>
        <v>42002.54488425926</v>
      </c>
      <c r="L4013" s="13">
        <f t="shared" si="49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496"/>
        <v>7.5999999999999998E-2</v>
      </c>
      <c r="R4013">
        <f t="shared" si="497"/>
        <v>4.75</v>
      </c>
      <c r="S4013" t="str">
        <f t="shared" si="500"/>
        <v>theater</v>
      </c>
      <c r="T4013" t="str">
        <f t="shared" si="501"/>
        <v>plays</v>
      </c>
      <c r="U4013" t="str">
        <f t="shared" si="502"/>
        <v>December</v>
      </c>
      <c r="V4013" t="str">
        <f t="shared" si="503"/>
        <v>2015</v>
      </c>
    </row>
    <row r="4014" spans="1:22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498"/>
        <v>42096.544548611113</v>
      </c>
      <c r="L4014" s="13">
        <f t="shared" si="49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496"/>
        <v>0</v>
      </c>
      <c r="R4014" t="e">
        <f t="shared" si="497"/>
        <v>#DIV/0!</v>
      </c>
      <c r="S4014" t="str">
        <f t="shared" si="500"/>
        <v>theater</v>
      </c>
      <c r="T4014" t="str">
        <f t="shared" si="501"/>
        <v>plays</v>
      </c>
      <c r="U4014" t="str">
        <f t="shared" si="502"/>
        <v>April</v>
      </c>
      <c r="V4014" t="str">
        <f t="shared" si="503"/>
        <v>2015</v>
      </c>
    </row>
    <row r="4015" spans="1:22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498"/>
        <v>42021.301192129627</v>
      </c>
      <c r="L4015" s="13">
        <f t="shared" si="49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496"/>
        <v>1.2999999999999999E-2</v>
      </c>
      <c r="R4015">
        <f t="shared" si="497"/>
        <v>13</v>
      </c>
      <c r="S4015" t="str">
        <f t="shared" si="500"/>
        <v>theater</v>
      </c>
      <c r="T4015" t="str">
        <f t="shared" si="501"/>
        <v>plays</v>
      </c>
      <c r="U4015" t="str">
        <f t="shared" si="502"/>
        <v>January</v>
      </c>
      <c r="V4015" t="str">
        <f t="shared" si="503"/>
        <v>2015</v>
      </c>
    </row>
    <row r="4016" spans="1:22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498"/>
        <v>42419.246168981481</v>
      </c>
      <c r="L4016" s="13">
        <f t="shared" si="49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496"/>
        <v>0</v>
      </c>
      <c r="R4016" t="e">
        <f t="shared" si="497"/>
        <v>#DIV/0!</v>
      </c>
      <c r="S4016" t="str">
        <f t="shared" si="500"/>
        <v>theater</v>
      </c>
      <c r="T4016" t="str">
        <f t="shared" si="501"/>
        <v>plays</v>
      </c>
      <c r="U4016" t="str">
        <f t="shared" si="502"/>
        <v>February</v>
      </c>
      <c r="V4016" t="str">
        <f t="shared" si="503"/>
        <v>2016</v>
      </c>
    </row>
    <row r="4017" spans="1:22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498"/>
        <v>42174.780821759254</v>
      </c>
      <c r="L4017" s="13">
        <f t="shared" si="49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496"/>
        <v>1.4285714285714287E-4</v>
      </c>
      <c r="R4017">
        <f t="shared" si="497"/>
        <v>1</v>
      </c>
      <c r="S4017" t="str">
        <f t="shared" si="500"/>
        <v>theater</v>
      </c>
      <c r="T4017" t="str">
        <f t="shared" si="501"/>
        <v>plays</v>
      </c>
      <c r="U4017" t="str">
        <f t="shared" si="502"/>
        <v>June</v>
      </c>
      <c r="V4017" t="str">
        <f t="shared" si="503"/>
        <v>2015</v>
      </c>
    </row>
    <row r="4018" spans="1:22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498"/>
        <v>41869.872685185182</v>
      </c>
      <c r="L4018" s="13">
        <f t="shared" si="49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496"/>
        <v>0.14000000000000001</v>
      </c>
      <c r="R4018">
        <f t="shared" si="497"/>
        <v>10</v>
      </c>
      <c r="S4018" t="str">
        <f t="shared" si="500"/>
        <v>theater</v>
      </c>
      <c r="T4018" t="str">
        <f t="shared" si="501"/>
        <v>plays</v>
      </c>
      <c r="U4018" t="str">
        <f t="shared" si="502"/>
        <v>August</v>
      </c>
      <c r="V4018" t="str">
        <f t="shared" si="503"/>
        <v>2014</v>
      </c>
    </row>
    <row r="4019" spans="1:22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498"/>
        <v>41856.672152777777</v>
      </c>
      <c r="L4019" s="13">
        <f t="shared" si="49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496"/>
        <v>1.0500000000000001E-2</v>
      </c>
      <c r="R4019">
        <f t="shared" si="497"/>
        <v>52.5</v>
      </c>
      <c r="S4019" t="str">
        <f t="shared" si="500"/>
        <v>theater</v>
      </c>
      <c r="T4019" t="str">
        <f t="shared" si="501"/>
        <v>plays</v>
      </c>
      <c r="U4019" t="str">
        <f t="shared" si="502"/>
        <v>August</v>
      </c>
      <c r="V4019" t="str">
        <f t="shared" si="503"/>
        <v>2014</v>
      </c>
    </row>
    <row r="4020" spans="1:22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498"/>
        <v>42620.91097222222</v>
      </c>
      <c r="L4020" s="13">
        <f t="shared" si="49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496"/>
        <v>8.666666666666667E-2</v>
      </c>
      <c r="R4020">
        <f t="shared" si="497"/>
        <v>32.5</v>
      </c>
      <c r="S4020" t="str">
        <f t="shared" si="500"/>
        <v>theater</v>
      </c>
      <c r="T4020" t="str">
        <f t="shared" si="501"/>
        <v>plays</v>
      </c>
      <c r="U4020" t="str">
        <f t="shared" si="502"/>
        <v>September</v>
      </c>
      <c r="V4020" t="str">
        <f t="shared" si="503"/>
        <v>2016</v>
      </c>
    </row>
    <row r="4021" spans="1:22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498"/>
        <v>42417.675879629634</v>
      </c>
      <c r="L4021" s="13">
        <f t="shared" si="49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496"/>
        <v>8.2857142857142851E-3</v>
      </c>
      <c r="R4021">
        <f t="shared" si="497"/>
        <v>7.25</v>
      </c>
      <c r="S4021" t="str">
        <f t="shared" si="500"/>
        <v>theater</v>
      </c>
      <c r="T4021" t="str">
        <f t="shared" si="501"/>
        <v>plays</v>
      </c>
      <c r="U4021" t="str">
        <f t="shared" si="502"/>
        <v>February</v>
      </c>
      <c r="V4021" t="str">
        <f t="shared" si="503"/>
        <v>2016</v>
      </c>
    </row>
    <row r="4022" spans="1:22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498"/>
        <v>42057.190960648149</v>
      </c>
      <c r="L4022" s="13">
        <f t="shared" si="49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496"/>
        <v>0.16666666666666666</v>
      </c>
      <c r="R4022">
        <f t="shared" si="497"/>
        <v>33.333333333333336</v>
      </c>
      <c r="S4022" t="str">
        <f t="shared" si="500"/>
        <v>theater</v>
      </c>
      <c r="T4022" t="str">
        <f t="shared" si="501"/>
        <v>plays</v>
      </c>
      <c r="U4022" t="str">
        <f t="shared" si="502"/>
        <v>February</v>
      </c>
      <c r="V4022" t="str">
        <f t="shared" si="503"/>
        <v>2015</v>
      </c>
    </row>
    <row r="4023" spans="1:22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498"/>
        <v>41878.911550925928</v>
      </c>
      <c r="L4023" s="13">
        <f t="shared" si="49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496"/>
        <v>8.3333333333333332E-3</v>
      </c>
      <c r="R4023">
        <f t="shared" si="497"/>
        <v>62.5</v>
      </c>
      <c r="S4023" t="str">
        <f t="shared" si="500"/>
        <v>theater</v>
      </c>
      <c r="T4023" t="str">
        <f t="shared" si="501"/>
        <v>plays</v>
      </c>
      <c r="U4023" t="str">
        <f t="shared" si="502"/>
        <v>August</v>
      </c>
      <c r="V4023" t="str">
        <f t="shared" si="503"/>
        <v>2014</v>
      </c>
    </row>
    <row r="4024" spans="1:22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498"/>
        <v>41990.584108796291</v>
      </c>
      <c r="L4024" s="13">
        <f t="shared" si="49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496"/>
        <v>0.69561111111111107</v>
      </c>
      <c r="R4024">
        <f t="shared" si="497"/>
        <v>63.558375634517766</v>
      </c>
      <c r="S4024" t="str">
        <f t="shared" si="500"/>
        <v>theater</v>
      </c>
      <c r="T4024" t="str">
        <f t="shared" si="501"/>
        <v>plays</v>
      </c>
      <c r="U4024" t="str">
        <f t="shared" si="502"/>
        <v>December</v>
      </c>
      <c r="V4024" t="str">
        <f t="shared" si="503"/>
        <v>2015</v>
      </c>
    </row>
    <row r="4025" spans="1:22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498"/>
        <v>42408.999571759254</v>
      </c>
      <c r="L4025" s="13">
        <f t="shared" si="49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496"/>
        <v>0</v>
      </c>
      <c r="R4025" t="e">
        <f t="shared" si="497"/>
        <v>#DIV/0!</v>
      </c>
      <c r="S4025" t="str">
        <f t="shared" si="500"/>
        <v>theater</v>
      </c>
      <c r="T4025" t="str">
        <f t="shared" si="501"/>
        <v>plays</v>
      </c>
      <c r="U4025" t="str">
        <f t="shared" si="502"/>
        <v>February</v>
      </c>
      <c r="V4025" t="str">
        <f t="shared" si="503"/>
        <v>2016</v>
      </c>
    </row>
    <row r="4026" spans="1:22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498"/>
        <v>42217.670104166667</v>
      </c>
      <c r="L4026" s="13">
        <f t="shared" si="49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496"/>
        <v>1.2500000000000001E-2</v>
      </c>
      <c r="R4026">
        <f t="shared" si="497"/>
        <v>10</v>
      </c>
      <c r="S4026" t="str">
        <f t="shared" si="500"/>
        <v>theater</v>
      </c>
      <c r="T4026" t="str">
        <f t="shared" si="501"/>
        <v>plays</v>
      </c>
      <c r="U4026" t="str">
        <f t="shared" si="502"/>
        <v>August</v>
      </c>
      <c r="V4026" t="str">
        <f t="shared" si="503"/>
        <v>2015</v>
      </c>
    </row>
    <row r="4027" spans="1:22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498"/>
        <v>42151.237685185188</v>
      </c>
      <c r="L4027" s="13">
        <f t="shared" si="49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496"/>
        <v>0.05</v>
      </c>
      <c r="R4027">
        <f t="shared" si="497"/>
        <v>62.5</v>
      </c>
      <c r="S4027" t="str">
        <f t="shared" si="500"/>
        <v>theater</v>
      </c>
      <c r="T4027" t="str">
        <f t="shared" si="501"/>
        <v>plays</v>
      </c>
      <c r="U4027" t="str">
        <f t="shared" si="502"/>
        <v>May</v>
      </c>
      <c r="V4027" t="str">
        <f t="shared" si="503"/>
        <v>2015</v>
      </c>
    </row>
    <row r="4028" spans="1:22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498"/>
        <v>42282.655543981484</v>
      </c>
      <c r="L4028" s="13">
        <f t="shared" si="49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496"/>
        <v>0</v>
      </c>
      <c r="R4028" t="e">
        <f t="shared" si="497"/>
        <v>#DIV/0!</v>
      </c>
      <c r="S4028" t="str">
        <f t="shared" si="500"/>
        <v>theater</v>
      </c>
      <c r="T4028" t="str">
        <f t="shared" si="501"/>
        <v>plays</v>
      </c>
      <c r="U4028" t="str">
        <f t="shared" si="502"/>
        <v>October</v>
      </c>
      <c r="V4028" t="str">
        <f t="shared" si="503"/>
        <v>2015</v>
      </c>
    </row>
    <row r="4029" spans="1:22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498"/>
        <v>42768.97084490741</v>
      </c>
      <c r="L4029" s="13">
        <f t="shared" si="49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496"/>
        <v>7.166666666666667E-2</v>
      </c>
      <c r="R4029">
        <f t="shared" si="497"/>
        <v>30.714285714285715</v>
      </c>
      <c r="S4029" t="str">
        <f t="shared" si="500"/>
        <v>theater</v>
      </c>
      <c r="T4029" t="str">
        <f t="shared" si="501"/>
        <v>plays</v>
      </c>
      <c r="U4029" t="str">
        <f t="shared" si="502"/>
        <v>February</v>
      </c>
      <c r="V4029" t="str">
        <f t="shared" si="503"/>
        <v>2017</v>
      </c>
    </row>
    <row r="4030" spans="1:22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498"/>
        <v>41765.938657407409</v>
      </c>
      <c r="L4030" s="13">
        <f t="shared" si="49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496"/>
        <v>0.28050000000000003</v>
      </c>
      <c r="R4030">
        <f t="shared" si="497"/>
        <v>51</v>
      </c>
      <c r="S4030" t="str">
        <f t="shared" si="500"/>
        <v>theater</v>
      </c>
      <c r="T4030" t="str">
        <f t="shared" si="501"/>
        <v>plays</v>
      </c>
      <c r="U4030" t="str">
        <f t="shared" si="502"/>
        <v>May</v>
      </c>
      <c r="V4030" t="str">
        <f t="shared" si="503"/>
        <v>2014</v>
      </c>
    </row>
    <row r="4031" spans="1:22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498"/>
        <v>42322.025115740747</v>
      </c>
      <c r="L4031" s="13">
        <f t="shared" si="49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496"/>
        <v>0</v>
      </c>
      <c r="R4031" t="e">
        <f t="shared" si="497"/>
        <v>#DIV/0!</v>
      </c>
      <c r="S4031" t="str">
        <f t="shared" si="500"/>
        <v>theater</v>
      </c>
      <c r="T4031" t="str">
        <f t="shared" si="501"/>
        <v>plays</v>
      </c>
      <c r="U4031" t="str">
        <f t="shared" si="502"/>
        <v>November</v>
      </c>
      <c r="V4031" t="str">
        <f t="shared" si="503"/>
        <v>2015</v>
      </c>
    </row>
    <row r="4032" spans="1:22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498"/>
        <v>42374.655081018514</v>
      </c>
      <c r="L4032" s="13">
        <f t="shared" si="49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496"/>
        <v>0.16</v>
      </c>
      <c r="R4032">
        <f t="shared" si="497"/>
        <v>66.666666666666671</v>
      </c>
      <c r="S4032" t="str">
        <f t="shared" si="500"/>
        <v>theater</v>
      </c>
      <c r="T4032" t="str">
        <f t="shared" si="501"/>
        <v>plays</v>
      </c>
      <c r="U4032" t="str">
        <f t="shared" si="502"/>
        <v>January</v>
      </c>
      <c r="V4032" t="str">
        <f t="shared" si="503"/>
        <v>2016</v>
      </c>
    </row>
    <row r="4033" spans="1:22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498"/>
        <v>41941.585231481484</v>
      </c>
      <c r="L4033" s="13">
        <f t="shared" si="49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496"/>
        <v>0</v>
      </c>
      <c r="R4033" t="e">
        <f t="shared" si="497"/>
        <v>#DIV/0!</v>
      </c>
      <c r="S4033" t="str">
        <f t="shared" si="500"/>
        <v>theater</v>
      </c>
      <c r="T4033" t="str">
        <f t="shared" si="501"/>
        <v>plays</v>
      </c>
      <c r="U4033" t="str">
        <f t="shared" si="502"/>
        <v>October</v>
      </c>
      <c r="V4033" t="str">
        <f t="shared" si="503"/>
        <v>2014</v>
      </c>
    </row>
    <row r="4034" spans="1:22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498"/>
        <v>42293.809212962966</v>
      </c>
      <c r="L4034" s="13">
        <f t="shared" si="49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504">E4034/D4034</f>
        <v>6.8287037037037035E-2</v>
      </c>
      <c r="R4034">
        <f t="shared" ref="R4034:R4097" si="505">E4034/N4034</f>
        <v>59</v>
      </c>
      <c r="S4034" t="str">
        <f t="shared" si="500"/>
        <v>theater</v>
      </c>
      <c r="T4034" t="str">
        <f t="shared" si="501"/>
        <v>plays</v>
      </c>
      <c r="U4034" t="str">
        <f t="shared" si="502"/>
        <v>October</v>
      </c>
      <c r="V4034" t="str">
        <f t="shared" si="503"/>
        <v>2015</v>
      </c>
    </row>
    <row r="4035" spans="1:22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506">(((J4035/60)/60)/24)+DATE(1970,1,1)</f>
        <v>42614.268796296295</v>
      </c>
      <c r="L4035" s="13">
        <f t="shared" ref="L4035:L4098" si="507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504"/>
        <v>0.25698702928870293</v>
      </c>
      <c r="R4035">
        <f t="shared" si="505"/>
        <v>65.340319148936175</v>
      </c>
      <c r="S4035" t="str">
        <f t="shared" ref="S4035:S4098" si="508">LEFT(P4035,FIND("/",P4035)-1)</f>
        <v>theater</v>
      </c>
      <c r="T4035" t="str">
        <f t="shared" ref="T4035:T4098" si="509">RIGHT(P4035,LEN(P4035)-FIND("/",P4035))</f>
        <v>plays</v>
      </c>
      <c r="U4035" t="str">
        <f t="shared" ref="U4035:U4098" si="510">TEXT(K4035,"mmmm")</f>
        <v>September</v>
      </c>
      <c r="V4035" t="str">
        <f t="shared" ref="V4035:V4098" si="511">TEXT(L4035,"YYYY")</f>
        <v>2016</v>
      </c>
    </row>
    <row r="4036" spans="1:22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506"/>
        <v>42067.947337962964</v>
      </c>
      <c r="L4036" s="13">
        <f t="shared" si="507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504"/>
        <v>1.4814814814814815E-2</v>
      </c>
      <c r="R4036">
        <f t="shared" si="505"/>
        <v>100</v>
      </c>
      <c r="S4036" t="str">
        <f t="shared" si="508"/>
        <v>theater</v>
      </c>
      <c r="T4036" t="str">
        <f t="shared" si="509"/>
        <v>plays</v>
      </c>
      <c r="U4036" t="str">
        <f t="shared" si="510"/>
        <v>March</v>
      </c>
      <c r="V4036" t="str">
        <f t="shared" si="511"/>
        <v>2015</v>
      </c>
    </row>
    <row r="4037" spans="1:22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506"/>
        <v>41903.882951388885</v>
      </c>
      <c r="L4037" s="13">
        <f t="shared" si="507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504"/>
        <v>0.36849999999999999</v>
      </c>
      <c r="R4037">
        <f t="shared" si="505"/>
        <v>147.4</v>
      </c>
      <c r="S4037" t="str">
        <f t="shared" si="508"/>
        <v>theater</v>
      </c>
      <c r="T4037" t="str">
        <f t="shared" si="509"/>
        <v>plays</v>
      </c>
      <c r="U4037" t="str">
        <f t="shared" si="510"/>
        <v>September</v>
      </c>
      <c r="V4037" t="str">
        <f t="shared" si="511"/>
        <v>2014</v>
      </c>
    </row>
    <row r="4038" spans="1:22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506"/>
        <v>41804.937083333331</v>
      </c>
      <c r="L4038" s="13">
        <f t="shared" si="507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504"/>
        <v>0.47049999999999997</v>
      </c>
      <c r="R4038">
        <f t="shared" si="505"/>
        <v>166.05882352941177</v>
      </c>
      <c r="S4038" t="str">
        <f t="shared" si="508"/>
        <v>theater</v>
      </c>
      <c r="T4038" t="str">
        <f t="shared" si="509"/>
        <v>plays</v>
      </c>
      <c r="U4038" t="str">
        <f t="shared" si="510"/>
        <v>June</v>
      </c>
      <c r="V4038" t="str">
        <f t="shared" si="511"/>
        <v>2014</v>
      </c>
    </row>
    <row r="4039" spans="1:22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506"/>
        <v>42497.070775462969</v>
      </c>
      <c r="L4039" s="13">
        <f t="shared" si="507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504"/>
        <v>0.11428571428571428</v>
      </c>
      <c r="R4039">
        <f t="shared" si="505"/>
        <v>40</v>
      </c>
      <c r="S4039" t="str">
        <f t="shared" si="508"/>
        <v>theater</v>
      </c>
      <c r="T4039" t="str">
        <f t="shared" si="509"/>
        <v>plays</v>
      </c>
      <c r="U4039" t="str">
        <f t="shared" si="510"/>
        <v>May</v>
      </c>
      <c r="V4039" t="str">
        <f t="shared" si="511"/>
        <v>2016</v>
      </c>
    </row>
    <row r="4040" spans="1:22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506"/>
        <v>41869.798726851855</v>
      </c>
      <c r="L4040" s="13">
        <f t="shared" si="507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504"/>
        <v>0.12039999999999999</v>
      </c>
      <c r="R4040">
        <f t="shared" si="505"/>
        <v>75.25</v>
      </c>
      <c r="S4040" t="str">
        <f t="shared" si="508"/>
        <v>theater</v>
      </c>
      <c r="T4040" t="str">
        <f t="shared" si="509"/>
        <v>plays</v>
      </c>
      <c r="U4040" t="str">
        <f t="shared" si="510"/>
        <v>August</v>
      </c>
      <c r="V4040" t="str">
        <f t="shared" si="511"/>
        <v>2014</v>
      </c>
    </row>
    <row r="4041" spans="1:22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506"/>
        <v>42305.670914351853</v>
      </c>
      <c r="L4041" s="13">
        <f t="shared" si="507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504"/>
        <v>0.6</v>
      </c>
      <c r="R4041">
        <f t="shared" si="505"/>
        <v>60</v>
      </c>
      <c r="S4041" t="str">
        <f t="shared" si="508"/>
        <v>theater</v>
      </c>
      <c r="T4041" t="str">
        <f t="shared" si="509"/>
        <v>plays</v>
      </c>
      <c r="U4041" t="str">
        <f t="shared" si="510"/>
        <v>October</v>
      </c>
      <c r="V4041" t="str">
        <f t="shared" si="511"/>
        <v>2015</v>
      </c>
    </row>
    <row r="4042" spans="1:22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506"/>
        <v>42144.231527777782</v>
      </c>
      <c r="L4042" s="13">
        <f t="shared" si="507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504"/>
        <v>0.3125</v>
      </c>
      <c r="R4042">
        <f t="shared" si="505"/>
        <v>1250</v>
      </c>
      <c r="S4042" t="str">
        <f t="shared" si="508"/>
        <v>theater</v>
      </c>
      <c r="T4042" t="str">
        <f t="shared" si="509"/>
        <v>plays</v>
      </c>
      <c r="U4042" t="str">
        <f t="shared" si="510"/>
        <v>May</v>
      </c>
      <c r="V4042" t="str">
        <f t="shared" si="511"/>
        <v>2015</v>
      </c>
    </row>
    <row r="4043" spans="1:22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506"/>
        <v>42559.474004629628</v>
      </c>
      <c r="L4043" s="13">
        <f t="shared" si="507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504"/>
        <v>4.1999999999999997E-3</v>
      </c>
      <c r="R4043">
        <f t="shared" si="505"/>
        <v>10.5</v>
      </c>
      <c r="S4043" t="str">
        <f t="shared" si="508"/>
        <v>theater</v>
      </c>
      <c r="T4043" t="str">
        <f t="shared" si="509"/>
        <v>plays</v>
      </c>
      <c r="U4043" t="str">
        <f t="shared" si="510"/>
        <v>July</v>
      </c>
      <c r="V4043" t="str">
        <f t="shared" si="511"/>
        <v>2016</v>
      </c>
    </row>
    <row r="4044" spans="1:22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506"/>
        <v>41995.084074074075</v>
      </c>
      <c r="L4044" s="13">
        <f t="shared" si="507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504"/>
        <v>2.0999999999999999E-3</v>
      </c>
      <c r="R4044">
        <f t="shared" si="505"/>
        <v>7</v>
      </c>
      <c r="S4044" t="str">
        <f t="shared" si="508"/>
        <v>theater</v>
      </c>
      <c r="T4044" t="str">
        <f t="shared" si="509"/>
        <v>plays</v>
      </c>
      <c r="U4044" t="str">
        <f t="shared" si="510"/>
        <v>December</v>
      </c>
      <c r="V4044" t="str">
        <f t="shared" si="511"/>
        <v>2015</v>
      </c>
    </row>
    <row r="4045" spans="1:22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506"/>
        <v>41948.957465277781</v>
      </c>
      <c r="L4045" s="13">
        <f t="shared" si="507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504"/>
        <v>0</v>
      </c>
      <c r="R4045" t="e">
        <f t="shared" si="505"/>
        <v>#DIV/0!</v>
      </c>
      <c r="S4045" t="str">
        <f t="shared" si="508"/>
        <v>theater</v>
      </c>
      <c r="T4045" t="str">
        <f t="shared" si="509"/>
        <v>plays</v>
      </c>
      <c r="U4045" t="str">
        <f t="shared" si="510"/>
        <v>November</v>
      </c>
      <c r="V4045" t="str">
        <f t="shared" si="511"/>
        <v>2014</v>
      </c>
    </row>
    <row r="4046" spans="1:22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506"/>
        <v>42074.219699074078</v>
      </c>
      <c r="L4046" s="13">
        <f t="shared" si="507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504"/>
        <v>0.375</v>
      </c>
      <c r="R4046">
        <f t="shared" si="505"/>
        <v>56.25</v>
      </c>
      <c r="S4046" t="str">
        <f t="shared" si="508"/>
        <v>theater</v>
      </c>
      <c r="T4046" t="str">
        <f t="shared" si="509"/>
        <v>plays</v>
      </c>
      <c r="U4046" t="str">
        <f t="shared" si="510"/>
        <v>March</v>
      </c>
      <c r="V4046" t="str">
        <f t="shared" si="511"/>
        <v>2015</v>
      </c>
    </row>
    <row r="4047" spans="1:22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506"/>
        <v>41842.201261574075</v>
      </c>
      <c r="L4047" s="13">
        <f t="shared" si="507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504"/>
        <v>2.0000000000000001E-4</v>
      </c>
      <c r="R4047">
        <f t="shared" si="505"/>
        <v>1</v>
      </c>
      <c r="S4047" t="str">
        <f t="shared" si="508"/>
        <v>theater</v>
      </c>
      <c r="T4047" t="str">
        <f t="shared" si="509"/>
        <v>plays</v>
      </c>
      <c r="U4047" t="str">
        <f t="shared" si="510"/>
        <v>July</v>
      </c>
      <c r="V4047" t="str">
        <f t="shared" si="511"/>
        <v>2014</v>
      </c>
    </row>
    <row r="4048" spans="1:22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506"/>
        <v>41904.650578703702</v>
      </c>
      <c r="L4048" s="13">
        <f t="shared" si="507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504"/>
        <v>8.2142857142857142E-2</v>
      </c>
      <c r="R4048">
        <f t="shared" si="505"/>
        <v>38.333333333333336</v>
      </c>
      <c r="S4048" t="str">
        <f t="shared" si="508"/>
        <v>theater</v>
      </c>
      <c r="T4048" t="str">
        <f t="shared" si="509"/>
        <v>plays</v>
      </c>
      <c r="U4048" t="str">
        <f t="shared" si="510"/>
        <v>September</v>
      </c>
      <c r="V4048" t="str">
        <f t="shared" si="511"/>
        <v>2014</v>
      </c>
    </row>
    <row r="4049" spans="1:22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506"/>
        <v>41991.022488425922</v>
      </c>
      <c r="L4049" s="13">
        <f t="shared" si="507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504"/>
        <v>2.1999999999999999E-2</v>
      </c>
      <c r="R4049">
        <f t="shared" si="505"/>
        <v>27.5</v>
      </c>
      <c r="S4049" t="str">
        <f t="shared" si="508"/>
        <v>theater</v>
      </c>
      <c r="T4049" t="str">
        <f t="shared" si="509"/>
        <v>plays</v>
      </c>
      <c r="U4049" t="str">
        <f t="shared" si="510"/>
        <v>December</v>
      </c>
      <c r="V4049" t="str">
        <f t="shared" si="511"/>
        <v>2015</v>
      </c>
    </row>
    <row r="4050" spans="1:22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506"/>
        <v>42436.509108796294</v>
      </c>
      <c r="L4050" s="13">
        <f t="shared" si="507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504"/>
        <v>0.17652941176470588</v>
      </c>
      <c r="R4050">
        <f t="shared" si="505"/>
        <v>32.978021978021978</v>
      </c>
      <c r="S4050" t="str">
        <f t="shared" si="508"/>
        <v>theater</v>
      </c>
      <c r="T4050" t="str">
        <f t="shared" si="509"/>
        <v>plays</v>
      </c>
      <c r="U4050" t="str">
        <f t="shared" si="510"/>
        <v>March</v>
      </c>
      <c r="V4050" t="str">
        <f t="shared" si="511"/>
        <v>2016</v>
      </c>
    </row>
    <row r="4051" spans="1:22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506"/>
        <v>42169.958506944444</v>
      </c>
      <c r="L4051" s="13">
        <f t="shared" si="507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504"/>
        <v>8.0000000000000004E-4</v>
      </c>
      <c r="R4051">
        <f t="shared" si="505"/>
        <v>16</v>
      </c>
      <c r="S4051" t="str">
        <f t="shared" si="508"/>
        <v>theater</v>
      </c>
      <c r="T4051" t="str">
        <f t="shared" si="509"/>
        <v>plays</v>
      </c>
      <c r="U4051" t="str">
        <f t="shared" si="510"/>
        <v>June</v>
      </c>
      <c r="V4051" t="str">
        <f t="shared" si="511"/>
        <v>2015</v>
      </c>
    </row>
    <row r="4052" spans="1:22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506"/>
        <v>41905.636469907404</v>
      </c>
      <c r="L4052" s="13">
        <f t="shared" si="507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504"/>
        <v>6.6666666666666664E-4</v>
      </c>
      <c r="R4052">
        <f t="shared" si="505"/>
        <v>1</v>
      </c>
      <c r="S4052" t="str">
        <f t="shared" si="508"/>
        <v>theater</v>
      </c>
      <c r="T4052" t="str">
        <f t="shared" si="509"/>
        <v>plays</v>
      </c>
      <c r="U4052" t="str">
        <f t="shared" si="510"/>
        <v>September</v>
      </c>
      <c r="V4052" t="str">
        <f t="shared" si="511"/>
        <v>2014</v>
      </c>
    </row>
    <row r="4053" spans="1:22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506"/>
        <v>41761.810150462967</v>
      </c>
      <c r="L4053" s="13">
        <f t="shared" si="507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504"/>
        <v>0</v>
      </c>
      <c r="R4053" t="e">
        <f t="shared" si="505"/>
        <v>#DIV/0!</v>
      </c>
      <c r="S4053" t="str">
        <f t="shared" si="508"/>
        <v>theater</v>
      </c>
      <c r="T4053" t="str">
        <f t="shared" si="509"/>
        <v>plays</v>
      </c>
      <c r="U4053" t="str">
        <f t="shared" si="510"/>
        <v>May</v>
      </c>
      <c r="V4053" t="str">
        <f t="shared" si="511"/>
        <v>2014</v>
      </c>
    </row>
    <row r="4054" spans="1:22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506"/>
        <v>41865.878657407404</v>
      </c>
      <c r="L4054" s="13">
        <f t="shared" si="507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504"/>
        <v>0.37533333333333335</v>
      </c>
      <c r="R4054">
        <f t="shared" si="505"/>
        <v>86.615384615384613</v>
      </c>
      <c r="S4054" t="str">
        <f t="shared" si="508"/>
        <v>theater</v>
      </c>
      <c r="T4054" t="str">
        <f t="shared" si="509"/>
        <v>plays</v>
      </c>
      <c r="U4054" t="str">
        <f t="shared" si="510"/>
        <v>August</v>
      </c>
      <c r="V4054" t="str">
        <f t="shared" si="511"/>
        <v>2014</v>
      </c>
    </row>
    <row r="4055" spans="1:22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506"/>
        <v>41928.690138888887</v>
      </c>
      <c r="L4055" s="13">
        <f t="shared" si="507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504"/>
        <v>0.22</v>
      </c>
      <c r="R4055">
        <f t="shared" si="505"/>
        <v>55</v>
      </c>
      <c r="S4055" t="str">
        <f t="shared" si="508"/>
        <v>theater</v>
      </c>
      <c r="T4055" t="str">
        <f t="shared" si="509"/>
        <v>plays</v>
      </c>
      <c r="U4055" t="str">
        <f t="shared" si="510"/>
        <v>October</v>
      </c>
      <c r="V4055" t="str">
        <f t="shared" si="511"/>
        <v>2014</v>
      </c>
    </row>
    <row r="4056" spans="1:22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506"/>
        <v>42613.841261574074</v>
      </c>
      <c r="L4056" s="13">
        <f t="shared" si="507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504"/>
        <v>0</v>
      </c>
      <c r="R4056" t="e">
        <f t="shared" si="505"/>
        <v>#DIV/0!</v>
      </c>
      <c r="S4056" t="str">
        <f t="shared" si="508"/>
        <v>theater</v>
      </c>
      <c r="T4056" t="str">
        <f t="shared" si="509"/>
        <v>plays</v>
      </c>
      <c r="U4056" t="str">
        <f t="shared" si="510"/>
        <v>August</v>
      </c>
      <c r="V4056" t="str">
        <f t="shared" si="511"/>
        <v>2016</v>
      </c>
    </row>
    <row r="4057" spans="1:22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506"/>
        <v>41779.648506944446</v>
      </c>
      <c r="L4057" s="13">
        <f t="shared" si="507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504"/>
        <v>0.1762</v>
      </c>
      <c r="R4057">
        <f t="shared" si="505"/>
        <v>41.952380952380949</v>
      </c>
      <c r="S4057" t="str">
        <f t="shared" si="508"/>
        <v>theater</v>
      </c>
      <c r="T4057" t="str">
        <f t="shared" si="509"/>
        <v>plays</v>
      </c>
      <c r="U4057" t="str">
        <f t="shared" si="510"/>
        <v>May</v>
      </c>
      <c r="V4057" t="str">
        <f t="shared" si="511"/>
        <v>2014</v>
      </c>
    </row>
    <row r="4058" spans="1:22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506"/>
        <v>42534.933321759265</v>
      </c>
      <c r="L4058" s="13">
        <f t="shared" si="507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504"/>
        <v>0.53</v>
      </c>
      <c r="R4058">
        <f t="shared" si="505"/>
        <v>88.333333333333329</v>
      </c>
      <c r="S4058" t="str">
        <f t="shared" si="508"/>
        <v>theater</v>
      </c>
      <c r="T4058" t="str">
        <f t="shared" si="509"/>
        <v>plays</v>
      </c>
      <c r="U4058" t="str">
        <f t="shared" si="510"/>
        <v>June</v>
      </c>
      <c r="V4058" t="str">
        <f t="shared" si="511"/>
        <v>2016</v>
      </c>
    </row>
    <row r="4059" spans="1:22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506"/>
        <v>42310.968518518523</v>
      </c>
      <c r="L4059" s="13">
        <f t="shared" si="507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504"/>
        <v>0.22142857142857142</v>
      </c>
      <c r="R4059">
        <f t="shared" si="505"/>
        <v>129.16666666666666</v>
      </c>
      <c r="S4059" t="str">
        <f t="shared" si="508"/>
        <v>theater</v>
      </c>
      <c r="T4059" t="str">
        <f t="shared" si="509"/>
        <v>plays</v>
      </c>
      <c r="U4059" t="str">
        <f t="shared" si="510"/>
        <v>November</v>
      </c>
      <c r="V4059" t="str">
        <f t="shared" si="511"/>
        <v>2015</v>
      </c>
    </row>
    <row r="4060" spans="1:22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506"/>
        <v>42446.060694444444</v>
      </c>
      <c r="L4060" s="13">
        <f t="shared" si="507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504"/>
        <v>2.5333333333333333E-2</v>
      </c>
      <c r="R4060">
        <f t="shared" si="505"/>
        <v>23.75</v>
      </c>
      <c r="S4060" t="str">
        <f t="shared" si="508"/>
        <v>theater</v>
      </c>
      <c r="T4060" t="str">
        <f t="shared" si="509"/>
        <v>plays</v>
      </c>
      <c r="U4060" t="str">
        <f t="shared" si="510"/>
        <v>March</v>
      </c>
      <c r="V4060" t="str">
        <f t="shared" si="511"/>
        <v>2016</v>
      </c>
    </row>
    <row r="4061" spans="1:22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506"/>
        <v>41866.640648148146</v>
      </c>
      <c r="L4061" s="13">
        <f t="shared" si="507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504"/>
        <v>2.5000000000000001E-2</v>
      </c>
      <c r="R4061">
        <f t="shared" si="505"/>
        <v>35.714285714285715</v>
      </c>
      <c r="S4061" t="str">
        <f t="shared" si="508"/>
        <v>theater</v>
      </c>
      <c r="T4061" t="str">
        <f t="shared" si="509"/>
        <v>plays</v>
      </c>
      <c r="U4061" t="str">
        <f t="shared" si="510"/>
        <v>August</v>
      </c>
      <c r="V4061" t="str">
        <f t="shared" si="511"/>
        <v>2014</v>
      </c>
    </row>
    <row r="4062" spans="1:22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506"/>
        <v>41779.695092592592</v>
      </c>
      <c r="L4062" s="13">
        <f t="shared" si="507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504"/>
        <v>2.8500000000000001E-2</v>
      </c>
      <c r="R4062">
        <f t="shared" si="505"/>
        <v>57</v>
      </c>
      <c r="S4062" t="str">
        <f t="shared" si="508"/>
        <v>theater</v>
      </c>
      <c r="T4062" t="str">
        <f t="shared" si="509"/>
        <v>plays</v>
      </c>
      <c r="U4062" t="str">
        <f t="shared" si="510"/>
        <v>May</v>
      </c>
      <c r="V4062" t="str">
        <f t="shared" si="511"/>
        <v>2014</v>
      </c>
    </row>
    <row r="4063" spans="1:22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506"/>
        <v>42421.141469907408</v>
      </c>
      <c r="L4063" s="13">
        <f t="shared" si="507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504"/>
        <v>0</v>
      </c>
      <c r="R4063" t="e">
        <f t="shared" si="505"/>
        <v>#DIV/0!</v>
      </c>
      <c r="S4063" t="str">
        <f t="shared" si="508"/>
        <v>theater</v>
      </c>
      <c r="T4063" t="str">
        <f t="shared" si="509"/>
        <v>plays</v>
      </c>
      <c r="U4063" t="str">
        <f t="shared" si="510"/>
        <v>February</v>
      </c>
      <c r="V4063" t="str">
        <f t="shared" si="511"/>
        <v>2016</v>
      </c>
    </row>
    <row r="4064" spans="1:22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506"/>
        <v>42523.739212962959</v>
      </c>
      <c r="L4064" s="13">
        <f t="shared" si="507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504"/>
        <v>2.4500000000000001E-2</v>
      </c>
      <c r="R4064">
        <f t="shared" si="505"/>
        <v>163.33333333333334</v>
      </c>
      <c r="S4064" t="str">
        <f t="shared" si="508"/>
        <v>theater</v>
      </c>
      <c r="T4064" t="str">
        <f t="shared" si="509"/>
        <v>plays</v>
      </c>
      <c r="U4064" t="str">
        <f t="shared" si="510"/>
        <v>June</v>
      </c>
      <c r="V4064" t="str">
        <f t="shared" si="511"/>
        <v>2016</v>
      </c>
    </row>
    <row r="4065" spans="1:22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506"/>
        <v>41787.681527777779</v>
      </c>
      <c r="L4065" s="13">
        <f t="shared" si="507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504"/>
        <v>1.4210526315789474E-2</v>
      </c>
      <c r="R4065">
        <f t="shared" si="505"/>
        <v>15</v>
      </c>
      <c r="S4065" t="str">
        <f t="shared" si="508"/>
        <v>theater</v>
      </c>
      <c r="T4065" t="str">
        <f t="shared" si="509"/>
        <v>plays</v>
      </c>
      <c r="U4065" t="str">
        <f t="shared" si="510"/>
        <v>May</v>
      </c>
      <c r="V4065" t="str">
        <f t="shared" si="511"/>
        <v>2014</v>
      </c>
    </row>
    <row r="4066" spans="1:22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506"/>
        <v>42093.588263888887</v>
      </c>
      <c r="L4066" s="13">
        <f t="shared" si="507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504"/>
        <v>0.1925</v>
      </c>
      <c r="R4066">
        <f t="shared" si="505"/>
        <v>64.166666666666671</v>
      </c>
      <c r="S4066" t="str">
        <f t="shared" si="508"/>
        <v>theater</v>
      </c>
      <c r="T4066" t="str">
        <f t="shared" si="509"/>
        <v>plays</v>
      </c>
      <c r="U4066" t="str">
        <f t="shared" si="510"/>
        <v>March</v>
      </c>
      <c r="V4066" t="str">
        <f t="shared" si="511"/>
        <v>2015</v>
      </c>
    </row>
    <row r="4067" spans="1:22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506"/>
        <v>41833.951516203706</v>
      </c>
      <c r="L4067" s="13">
        <f t="shared" si="507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504"/>
        <v>6.7499999999999999E-3</v>
      </c>
      <c r="R4067">
        <f t="shared" si="505"/>
        <v>6.75</v>
      </c>
      <c r="S4067" t="str">
        <f t="shared" si="508"/>
        <v>theater</v>
      </c>
      <c r="T4067" t="str">
        <f t="shared" si="509"/>
        <v>plays</v>
      </c>
      <c r="U4067" t="str">
        <f t="shared" si="510"/>
        <v>July</v>
      </c>
      <c r="V4067" t="str">
        <f t="shared" si="511"/>
        <v>2014</v>
      </c>
    </row>
    <row r="4068" spans="1:22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506"/>
        <v>42479.039212962962</v>
      </c>
      <c r="L4068" s="13">
        <f t="shared" si="507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504"/>
        <v>1.6666666666666668E-3</v>
      </c>
      <c r="R4068">
        <f t="shared" si="505"/>
        <v>25</v>
      </c>
      <c r="S4068" t="str">
        <f t="shared" si="508"/>
        <v>theater</v>
      </c>
      <c r="T4068" t="str">
        <f t="shared" si="509"/>
        <v>plays</v>
      </c>
      <c r="U4068" t="str">
        <f t="shared" si="510"/>
        <v>April</v>
      </c>
      <c r="V4068" t="str">
        <f t="shared" si="511"/>
        <v>2016</v>
      </c>
    </row>
    <row r="4069" spans="1:22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506"/>
        <v>42235.117476851854</v>
      </c>
      <c r="L4069" s="13">
        <f t="shared" si="507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504"/>
        <v>0.60899999999999999</v>
      </c>
      <c r="R4069">
        <f t="shared" si="505"/>
        <v>179.11764705882354</v>
      </c>
      <c r="S4069" t="str">
        <f t="shared" si="508"/>
        <v>theater</v>
      </c>
      <c r="T4069" t="str">
        <f t="shared" si="509"/>
        <v>plays</v>
      </c>
      <c r="U4069" t="str">
        <f t="shared" si="510"/>
        <v>August</v>
      </c>
      <c r="V4069" t="str">
        <f t="shared" si="511"/>
        <v>2015</v>
      </c>
    </row>
    <row r="4070" spans="1:22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506"/>
        <v>42718.963599537034</v>
      </c>
      <c r="L4070" s="13">
        <f t="shared" si="507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504"/>
        <v>0.01</v>
      </c>
      <c r="R4070">
        <f t="shared" si="505"/>
        <v>34.950000000000003</v>
      </c>
      <c r="S4070" t="str">
        <f t="shared" si="508"/>
        <v>theater</v>
      </c>
      <c r="T4070" t="str">
        <f t="shared" si="509"/>
        <v>plays</v>
      </c>
      <c r="U4070" t="str">
        <f t="shared" si="510"/>
        <v>December</v>
      </c>
      <c r="V4070" t="str">
        <f t="shared" si="511"/>
        <v>2017</v>
      </c>
    </row>
    <row r="4071" spans="1:22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506"/>
        <v>42022.661527777775</v>
      </c>
      <c r="L4071" s="13">
        <f t="shared" si="507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504"/>
        <v>0.34399999999999997</v>
      </c>
      <c r="R4071">
        <f t="shared" si="505"/>
        <v>33.07692307692308</v>
      </c>
      <c r="S4071" t="str">
        <f t="shared" si="508"/>
        <v>theater</v>
      </c>
      <c r="T4071" t="str">
        <f t="shared" si="509"/>
        <v>plays</v>
      </c>
      <c r="U4071" t="str">
        <f t="shared" si="510"/>
        <v>January</v>
      </c>
      <c r="V4071" t="str">
        <f t="shared" si="511"/>
        <v>2015</v>
      </c>
    </row>
    <row r="4072" spans="1:22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506"/>
        <v>42031.666898148149</v>
      </c>
      <c r="L4072" s="13">
        <f t="shared" si="507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504"/>
        <v>0.16500000000000001</v>
      </c>
      <c r="R4072">
        <f t="shared" si="505"/>
        <v>27.5</v>
      </c>
      <c r="S4072" t="str">
        <f t="shared" si="508"/>
        <v>theater</v>
      </c>
      <c r="T4072" t="str">
        <f t="shared" si="509"/>
        <v>plays</v>
      </c>
      <c r="U4072" t="str">
        <f t="shared" si="510"/>
        <v>January</v>
      </c>
      <c r="V4072" t="str">
        <f t="shared" si="511"/>
        <v>2015</v>
      </c>
    </row>
    <row r="4073" spans="1:22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506"/>
        <v>42700.804756944446</v>
      </c>
      <c r="L4073" s="13">
        <f t="shared" si="507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504"/>
        <v>0</v>
      </c>
      <c r="R4073" t="e">
        <f t="shared" si="505"/>
        <v>#DIV/0!</v>
      </c>
      <c r="S4073" t="str">
        <f t="shared" si="508"/>
        <v>theater</v>
      </c>
      <c r="T4073" t="str">
        <f t="shared" si="509"/>
        <v>plays</v>
      </c>
      <c r="U4073" t="str">
        <f t="shared" si="510"/>
        <v>November</v>
      </c>
      <c r="V4073" t="str">
        <f t="shared" si="511"/>
        <v>2016</v>
      </c>
    </row>
    <row r="4074" spans="1:22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506"/>
        <v>41812.77443287037</v>
      </c>
      <c r="L4074" s="13">
        <f t="shared" si="507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504"/>
        <v>4.0000000000000001E-3</v>
      </c>
      <c r="R4074">
        <f t="shared" si="505"/>
        <v>2</v>
      </c>
      <c r="S4074" t="str">
        <f t="shared" si="508"/>
        <v>theater</v>
      </c>
      <c r="T4074" t="str">
        <f t="shared" si="509"/>
        <v>plays</v>
      </c>
      <c r="U4074" t="str">
        <f t="shared" si="510"/>
        <v>June</v>
      </c>
      <c r="V4074" t="str">
        <f t="shared" si="511"/>
        <v>2014</v>
      </c>
    </row>
    <row r="4075" spans="1:22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506"/>
        <v>42078.34520833334</v>
      </c>
      <c r="L4075" s="13">
        <f t="shared" si="507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504"/>
        <v>1.0571428571428572E-2</v>
      </c>
      <c r="R4075">
        <f t="shared" si="505"/>
        <v>18.5</v>
      </c>
      <c r="S4075" t="str">
        <f t="shared" si="508"/>
        <v>theater</v>
      </c>
      <c r="T4075" t="str">
        <f t="shared" si="509"/>
        <v>plays</v>
      </c>
      <c r="U4075" t="str">
        <f t="shared" si="510"/>
        <v>March</v>
      </c>
      <c r="V4075" t="str">
        <f t="shared" si="511"/>
        <v>2015</v>
      </c>
    </row>
    <row r="4076" spans="1:22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506"/>
        <v>42283.552951388891</v>
      </c>
      <c r="L4076" s="13">
        <f t="shared" si="507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504"/>
        <v>0.26727272727272727</v>
      </c>
      <c r="R4076">
        <f t="shared" si="505"/>
        <v>35</v>
      </c>
      <c r="S4076" t="str">
        <f t="shared" si="508"/>
        <v>theater</v>
      </c>
      <c r="T4076" t="str">
        <f t="shared" si="509"/>
        <v>plays</v>
      </c>
      <c r="U4076" t="str">
        <f t="shared" si="510"/>
        <v>October</v>
      </c>
      <c r="V4076" t="str">
        <f t="shared" si="511"/>
        <v>2015</v>
      </c>
    </row>
    <row r="4077" spans="1:22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506"/>
        <v>41779.045937499999</v>
      </c>
      <c r="L4077" s="13">
        <f t="shared" si="507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504"/>
        <v>0.28799999999999998</v>
      </c>
      <c r="R4077">
        <f t="shared" si="505"/>
        <v>44.307692307692307</v>
      </c>
      <c r="S4077" t="str">
        <f t="shared" si="508"/>
        <v>theater</v>
      </c>
      <c r="T4077" t="str">
        <f t="shared" si="509"/>
        <v>plays</v>
      </c>
      <c r="U4077" t="str">
        <f t="shared" si="510"/>
        <v>May</v>
      </c>
      <c r="V4077" t="str">
        <f t="shared" si="511"/>
        <v>2014</v>
      </c>
    </row>
    <row r="4078" spans="1:22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506"/>
        <v>41905.795706018522</v>
      </c>
      <c r="L4078" s="13">
        <f t="shared" si="507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504"/>
        <v>0</v>
      </c>
      <c r="R4078" t="e">
        <f t="shared" si="505"/>
        <v>#DIV/0!</v>
      </c>
      <c r="S4078" t="str">
        <f t="shared" si="508"/>
        <v>theater</v>
      </c>
      <c r="T4078" t="str">
        <f t="shared" si="509"/>
        <v>plays</v>
      </c>
      <c r="U4078" t="str">
        <f t="shared" si="510"/>
        <v>September</v>
      </c>
      <c r="V4078" t="str">
        <f t="shared" si="511"/>
        <v>2014</v>
      </c>
    </row>
    <row r="4079" spans="1:22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506"/>
        <v>42695.7105787037</v>
      </c>
      <c r="L4079" s="13">
        <f t="shared" si="507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504"/>
        <v>8.8999999999999996E-2</v>
      </c>
      <c r="R4079">
        <f t="shared" si="505"/>
        <v>222.5</v>
      </c>
      <c r="S4079" t="str">
        <f t="shared" si="508"/>
        <v>theater</v>
      </c>
      <c r="T4079" t="str">
        <f t="shared" si="509"/>
        <v>plays</v>
      </c>
      <c r="U4079" t="str">
        <f t="shared" si="510"/>
        <v>November</v>
      </c>
      <c r="V4079" t="str">
        <f t="shared" si="511"/>
        <v>2016</v>
      </c>
    </row>
    <row r="4080" spans="1:22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506"/>
        <v>42732.787523148145</v>
      </c>
      <c r="L4080" s="13">
        <f t="shared" si="507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504"/>
        <v>0</v>
      </c>
      <c r="R4080" t="e">
        <f t="shared" si="505"/>
        <v>#DIV/0!</v>
      </c>
      <c r="S4080" t="str">
        <f t="shared" si="508"/>
        <v>theater</v>
      </c>
      <c r="T4080" t="str">
        <f t="shared" si="509"/>
        <v>plays</v>
      </c>
      <c r="U4080" t="str">
        <f t="shared" si="510"/>
        <v>December</v>
      </c>
      <c r="V4080" t="str">
        <f t="shared" si="511"/>
        <v>2017</v>
      </c>
    </row>
    <row r="4081" spans="1:22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506"/>
        <v>42510.938900462963</v>
      </c>
      <c r="L4081" s="13">
        <f t="shared" si="507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504"/>
        <v>1.6666666666666668E-3</v>
      </c>
      <c r="R4081">
        <f t="shared" si="505"/>
        <v>5</v>
      </c>
      <c r="S4081" t="str">
        <f t="shared" si="508"/>
        <v>theater</v>
      </c>
      <c r="T4081" t="str">
        <f t="shared" si="509"/>
        <v>plays</v>
      </c>
      <c r="U4081" t="str">
        <f t="shared" si="510"/>
        <v>May</v>
      </c>
      <c r="V4081" t="str">
        <f t="shared" si="511"/>
        <v>2016</v>
      </c>
    </row>
    <row r="4082" spans="1:22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506"/>
        <v>42511.698101851856</v>
      </c>
      <c r="L4082" s="13">
        <f t="shared" si="507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504"/>
        <v>0</v>
      </c>
      <c r="R4082" t="e">
        <f t="shared" si="505"/>
        <v>#DIV/0!</v>
      </c>
      <c r="S4082" t="str">
        <f t="shared" si="508"/>
        <v>theater</v>
      </c>
      <c r="T4082" t="str">
        <f t="shared" si="509"/>
        <v>plays</v>
      </c>
      <c r="U4082" t="str">
        <f t="shared" si="510"/>
        <v>May</v>
      </c>
      <c r="V4082" t="str">
        <f t="shared" si="511"/>
        <v>2016</v>
      </c>
    </row>
    <row r="4083" spans="1:22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506"/>
        <v>42041.581307870365</v>
      </c>
      <c r="L4083" s="13">
        <f t="shared" si="507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504"/>
        <v>0.15737410071942445</v>
      </c>
      <c r="R4083">
        <f t="shared" si="505"/>
        <v>29.166666666666668</v>
      </c>
      <c r="S4083" t="str">
        <f t="shared" si="508"/>
        <v>theater</v>
      </c>
      <c r="T4083" t="str">
        <f t="shared" si="509"/>
        <v>plays</v>
      </c>
      <c r="U4083" t="str">
        <f t="shared" si="510"/>
        <v>February</v>
      </c>
      <c r="V4083" t="str">
        <f t="shared" si="511"/>
        <v>2015</v>
      </c>
    </row>
    <row r="4084" spans="1:22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506"/>
        <v>42307.189270833333</v>
      </c>
      <c r="L4084" s="13">
        <f t="shared" si="507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504"/>
        <v>0.02</v>
      </c>
      <c r="R4084">
        <f t="shared" si="505"/>
        <v>1.5</v>
      </c>
      <c r="S4084" t="str">
        <f t="shared" si="508"/>
        <v>theater</v>
      </c>
      <c r="T4084" t="str">
        <f t="shared" si="509"/>
        <v>plays</v>
      </c>
      <c r="U4084" t="str">
        <f t="shared" si="510"/>
        <v>October</v>
      </c>
      <c r="V4084" t="str">
        <f t="shared" si="511"/>
        <v>2015</v>
      </c>
    </row>
    <row r="4085" spans="1:22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506"/>
        <v>42353.761759259258</v>
      </c>
      <c r="L4085" s="13">
        <f t="shared" si="507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504"/>
        <v>0.21685714285714286</v>
      </c>
      <c r="R4085">
        <f t="shared" si="505"/>
        <v>126.5</v>
      </c>
      <c r="S4085" t="str">
        <f t="shared" si="508"/>
        <v>theater</v>
      </c>
      <c r="T4085" t="str">
        <f t="shared" si="509"/>
        <v>plays</v>
      </c>
      <c r="U4085" t="str">
        <f t="shared" si="510"/>
        <v>December</v>
      </c>
      <c r="V4085" t="str">
        <f t="shared" si="511"/>
        <v>2016</v>
      </c>
    </row>
    <row r="4086" spans="1:22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506"/>
        <v>42622.436412037037</v>
      </c>
      <c r="L4086" s="13">
        <f t="shared" si="507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504"/>
        <v>3.3333333333333335E-3</v>
      </c>
      <c r="R4086">
        <f t="shared" si="505"/>
        <v>10</v>
      </c>
      <c r="S4086" t="str">
        <f t="shared" si="508"/>
        <v>theater</v>
      </c>
      <c r="T4086" t="str">
        <f t="shared" si="509"/>
        <v>plays</v>
      </c>
      <c r="U4086" t="str">
        <f t="shared" si="510"/>
        <v>September</v>
      </c>
      <c r="V4086" t="str">
        <f t="shared" si="511"/>
        <v>2016</v>
      </c>
    </row>
    <row r="4087" spans="1:22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506"/>
        <v>42058.603877314818</v>
      </c>
      <c r="L4087" s="13">
        <f t="shared" si="507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504"/>
        <v>2.8571428571428571E-3</v>
      </c>
      <c r="R4087">
        <f t="shared" si="505"/>
        <v>10</v>
      </c>
      <c r="S4087" t="str">
        <f t="shared" si="508"/>
        <v>theater</v>
      </c>
      <c r="T4087" t="str">
        <f t="shared" si="509"/>
        <v>plays</v>
      </c>
      <c r="U4087" t="str">
        <f t="shared" si="510"/>
        <v>February</v>
      </c>
      <c r="V4087" t="str">
        <f t="shared" si="511"/>
        <v>2015</v>
      </c>
    </row>
    <row r="4088" spans="1:22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506"/>
        <v>42304.940960648149</v>
      </c>
      <c r="L4088" s="13">
        <f t="shared" si="507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504"/>
        <v>4.7E-2</v>
      </c>
      <c r="R4088">
        <f t="shared" si="505"/>
        <v>9.4</v>
      </c>
      <c r="S4088" t="str">
        <f t="shared" si="508"/>
        <v>theater</v>
      </c>
      <c r="T4088" t="str">
        <f t="shared" si="509"/>
        <v>plays</v>
      </c>
      <c r="U4088" t="str">
        <f t="shared" si="510"/>
        <v>October</v>
      </c>
      <c r="V4088" t="str">
        <f t="shared" si="511"/>
        <v>2015</v>
      </c>
    </row>
    <row r="4089" spans="1:22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506"/>
        <v>42538.742893518516</v>
      </c>
      <c r="L4089" s="13">
        <f t="shared" si="507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504"/>
        <v>0</v>
      </c>
      <c r="R4089" t="e">
        <f t="shared" si="505"/>
        <v>#DIV/0!</v>
      </c>
      <c r="S4089" t="str">
        <f t="shared" si="508"/>
        <v>theater</v>
      </c>
      <c r="T4089" t="str">
        <f t="shared" si="509"/>
        <v>plays</v>
      </c>
      <c r="U4089" t="str">
        <f t="shared" si="510"/>
        <v>June</v>
      </c>
      <c r="V4089" t="str">
        <f t="shared" si="511"/>
        <v>2016</v>
      </c>
    </row>
    <row r="4090" spans="1:22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506"/>
        <v>41990.612546296295</v>
      </c>
      <c r="L4090" s="13">
        <f t="shared" si="507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504"/>
        <v>0.108</v>
      </c>
      <c r="R4090">
        <f t="shared" si="505"/>
        <v>72</v>
      </c>
      <c r="S4090" t="str">
        <f t="shared" si="508"/>
        <v>theater</v>
      </c>
      <c r="T4090" t="str">
        <f t="shared" si="509"/>
        <v>plays</v>
      </c>
      <c r="U4090" t="str">
        <f t="shared" si="510"/>
        <v>December</v>
      </c>
      <c r="V4090" t="str">
        <f t="shared" si="511"/>
        <v>2015</v>
      </c>
    </row>
    <row r="4091" spans="1:22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506"/>
        <v>42122.732499999998</v>
      </c>
      <c r="L4091" s="13">
        <f t="shared" si="507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504"/>
        <v>4.8000000000000001E-2</v>
      </c>
      <c r="R4091">
        <f t="shared" si="505"/>
        <v>30</v>
      </c>
      <c r="S4091" t="str">
        <f t="shared" si="508"/>
        <v>theater</v>
      </c>
      <c r="T4091" t="str">
        <f t="shared" si="509"/>
        <v>plays</v>
      </c>
      <c r="U4091" t="str">
        <f t="shared" si="510"/>
        <v>April</v>
      </c>
      <c r="V4091" t="str">
        <f t="shared" si="511"/>
        <v>2015</v>
      </c>
    </row>
    <row r="4092" spans="1:22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506"/>
        <v>42209.67288194444</v>
      </c>
      <c r="L4092" s="13">
        <f t="shared" si="507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504"/>
        <v>3.2000000000000001E-2</v>
      </c>
      <c r="R4092">
        <f t="shared" si="505"/>
        <v>10.666666666666666</v>
      </c>
      <c r="S4092" t="str">
        <f t="shared" si="508"/>
        <v>theater</v>
      </c>
      <c r="T4092" t="str">
        <f t="shared" si="509"/>
        <v>plays</v>
      </c>
      <c r="U4092" t="str">
        <f t="shared" si="510"/>
        <v>July</v>
      </c>
      <c r="V4092" t="str">
        <f t="shared" si="511"/>
        <v>2015</v>
      </c>
    </row>
    <row r="4093" spans="1:22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506"/>
        <v>41990.506377314814</v>
      </c>
      <c r="L4093" s="13">
        <f t="shared" si="507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504"/>
        <v>0.1275</v>
      </c>
      <c r="R4093">
        <f t="shared" si="505"/>
        <v>25.5</v>
      </c>
      <c r="S4093" t="str">
        <f t="shared" si="508"/>
        <v>theater</v>
      </c>
      <c r="T4093" t="str">
        <f t="shared" si="509"/>
        <v>plays</v>
      </c>
      <c r="U4093" t="str">
        <f t="shared" si="510"/>
        <v>December</v>
      </c>
      <c r="V4093" t="str">
        <f t="shared" si="511"/>
        <v>2015</v>
      </c>
    </row>
    <row r="4094" spans="1:22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506"/>
        <v>42039.194988425923</v>
      </c>
      <c r="L4094" s="13">
        <f t="shared" si="507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504"/>
        <v>1.8181818181818181E-4</v>
      </c>
      <c r="R4094">
        <f t="shared" si="505"/>
        <v>20</v>
      </c>
      <c r="S4094" t="str">
        <f t="shared" si="508"/>
        <v>theater</v>
      </c>
      <c r="T4094" t="str">
        <f t="shared" si="509"/>
        <v>plays</v>
      </c>
      <c r="U4094" t="str">
        <f t="shared" si="510"/>
        <v>February</v>
      </c>
      <c r="V4094" t="str">
        <f t="shared" si="511"/>
        <v>2015</v>
      </c>
    </row>
    <row r="4095" spans="1:22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506"/>
        <v>42178.815891203703</v>
      </c>
      <c r="L4095" s="13">
        <f t="shared" si="507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504"/>
        <v>2.4E-2</v>
      </c>
      <c r="R4095">
        <f t="shared" si="505"/>
        <v>15</v>
      </c>
      <c r="S4095" t="str">
        <f t="shared" si="508"/>
        <v>theater</v>
      </c>
      <c r="T4095" t="str">
        <f t="shared" si="509"/>
        <v>plays</v>
      </c>
      <c r="U4095" t="str">
        <f t="shared" si="510"/>
        <v>June</v>
      </c>
      <c r="V4095" t="str">
        <f t="shared" si="511"/>
        <v>2015</v>
      </c>
    </row>
    <row r="4096" spans="1:22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506"/>
        <v>41890.086805555555</v>
      </c>
      <c r="L4096" s="13">
        <f t="shared" si="507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504"/>
        <v>0.36499999999999999</v>
      </c>
      <c r="R4096">
        <f t="shared" si="505"/>
        <v>91.25</v>
      </c>
      <c r="S4096" t="str">
        <f t="shared" si="508"/>
        <v>theater</v>
      </c>
      <c r="T4096" t="str">
        <f t="shared" si="509"/>
        <v>plays</v>
      </c>
      <c r="U4096" t="str">
        <f t="shared" si="510"/>
        <v>September</v>
      </c>
      <c r="V4096" t="str">
        <f t="shared" si="511"/>
        <v>2014</v>
      </c>
    </row>
    <row r="4097" spans="1:22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506"/>
        <v>42693.031828703708</v>
      </c>
      <c r="L4097" s="13">
        <f t="shared" si="507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504"/>
        <v>2.6666666666666668E-2</v>
      </c>
      <c r="R4097">
        <f t="shared" si="505"/>
        <v>800</v>
      </c>
      <c r="S4097" t="str">
        <f t="shared" si="508"/>
        <v>theater</v>
      </c>
      <c r="T4097" t="str">
        <f t="shared" si="509"/>
        <v>plays</v>
      </c>
      <c r="U4097" t="str">
        <f t="shared" si="510"/>
        <v>November</v>
      </c>
      <c r="V4097" t="str">
        <f t="shared" si="511"/>
        <v>2016</v>
      </c>
    </row>
    <row r="4098" spans="1:22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506"/>
        <v>42750.530312499999</v>
      </c>
      <c r="L4098" s="13">
        <f t="shared" si="507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512">E4098/D4098</f>
        <v>0.11428571428571428</v>
      </c>
      <c r="R4098">
        <f t="shared" ref="R4098:R4115" si="513">E4098/N4098</f>
        <v>80</v>
      </c>
      <c r="S4098" t="str">
        <f t="shared" si="508"/>
        <v>theater</v>
      </c>
      <c r="T4098" t="str">
        <f t="shared" si="509"/>
        <v>plays</v>
      </c>
      <c r="U4098" t="str">
        <f t="shared" si="510"/>
        <v>January</v>
      </c>
      <c r="V4098" t="str">
        <f t="shared" si="511"/>
        <v>2017</v>
      </c>
    </row>
    <row r="4099" spans="1:22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514">(((J4099/60)/60)/24)+DATE(1970,1,1)</f>
        <v>42344.824502314819</v>
      </c>
      <c r="L4099" s="13">
        <f t="shared" ref="L4099:L4115" si="515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512"/>
        <v>0</v>
      </c>
      <c r="R4099" t="e">
        <f t="shared" si="513"/>
        <v>#DIV/0!</v>
      </c>
      <c r="S4099" t="str">
        <f t="shared" ref="S4099:S4115" si="516">LEFT(P4099,FIND("/",P4099)-1)</f>
        <v>theater</v>
      </c>
      <c r="T4099" t="str">
        <f t="shared" ref="T4099:T4115" si="517">RIGHT(P4099,LEN(P4099)-FIND("/",P4099))</f>
        <v>plays</v>
      </c>
      <c r="U4099" t="str">
        <f t="shared" ref="U4099:U4115" si="518">TEXT(K4099,"mmmm")</f>
        <v>December</v>
      </c>
      <c r="V4099" t="str">
        <f t="shared" ref="V4099:V4115" si="519">TEXT(L4099,"YYYY")</f>
        <v>2016</v>
      </c>
    </row>
    <row r="4100" spans="1:22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514"/>
        <v>42495.722187499996</v>
      </c>
      <c r="L4100" s="13">
        <f t="shared" si="51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512"/>
        <v>0</v>
      </c>
      <c r="R4100" t="e">
        <f t="shared" si="513"/>
        <v>#DIV/0!</v>
      </c>
      <c r="S4100" t="str">
        <f t="shared" si="516"/>
        <v>theater</v>
      </c>
      <c r="T4100" t="str">
        <f t="shared" si="517"/>
        <v>plays</v>
      </c>
      <c r="U4100" t="str">
        <f t="shared" si="518"/>
        <v>May</v>
      </c>
      <c r="V4100" t="str">
        <f t="shared" si="519"/>
        <v>2016</v>
      </c>
    </row>
    <row r="4101" spans="1:22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514"/>
        <v>42570.850381944445</v>
      </c>
      <c r="L4101" s="13">
        <f t="shared" si="51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512"/>
        <v>1.1111111111111112E-2</v>
      </c>
      <c r="R4101">
        <f t="shared" si="513"/>
        <v>50</v>
      </c>
      <c r="S4101" t="str">
        <f t="shared" si="516"/>
        <v>theater</v>
      </c>
      <c r="T4101" t="str">
        <f t="shared" si="517"/>
        <v>plays</v>
      </c>
      <c r="U4101" t="str">
        <f t="shared" si="518"/>
        <v>July</v>
      </c>
      <c r="V4101" t="str">
        <f t="shared" si="519"/>
        <v>2016</v>
      </c>
    </row>
    <row r="4102" spans="1:22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514"/>
        <v>41927.124884259261</v>
      </c>
      <c r="L4102" s="13">
        <f t="shared" si="51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512"/>
        <v>0</v>
      </c>
      <c r="R4102" t="e">
        <f t="shared" si="513"/>
        <v>#DIV/0!</v>
      </c>
      <c r="S4102" t="str">
        <f t="shared" si="516"/>
        <v>theater</v>
      </c>
      <c r="T4102" t="str">
        <f t="shared" si="517"/>
        <v>plays</v>
      </c>
      <c r="U4102" t="str">
        <f t="shared" si="518"/>
        <v>October</v>
      </c>
      <c r="V4102" t="str">
        <f t="shared" si="519"/>
        <v>2014</v>
      </c>
    </row>
    <row r="4103" spans="1:22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514"/>
        <v>42730.903726851851</v>
      </c>
      <c r="L4103" s="13">
        <f t="shared" si="51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512"/>
        <v>0</v>
      </c>
      <c r="R4103" t="e">
        <f t="shared" si="513"/>
        <v>#DIV/0!</v>
      </c>
      <c r="S4103" t="str">
        <f t="shared" si="516"/>
        <v>theater</v>
      </c>
      <c r="T4103" t="str">
        <f t="shared" si="517"/>
        <v>plays</v>
      </c>
      <c r="U4103" t="str">
        <f t="shared" si="518"/>
        <v>December</v>
      </c>
      <c r="V4103" t="str">
        <f t="shared" si="519"/>
        <v>2017</v>
      </c>
    </row>
    <row r="4104" spans="1:22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514"/>
        <v>42475.848067129627</v>
      </c>
      <c r="L4104" s="13">
        <f t="shared" si="51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512"/>
        <v>0.27400000000000002</v>
      </c>
      <c r="R4104">
        <f t="shared" si="513"/>
        <v>22.833333333333332</v>
      </c>
      <c r="S4104" t="str">
        <f t="shared" si="516"/>
        <v>theater</v>
      </c>
      <c r="T4104" t="str">
        <f t="shared" si="517"/>
        <v>plays</v>
      </c>
      <c r="U4104" t="str">
        <f t="shared" si="518"/>
        <v>April</v>
      </c>
      <c r="V4104" t="str">
        <f t="shared" si="519"/>
        <v>2016</v>
      </c>
    </row>
    <row r="4105" spans="1:22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514"/>
        <v>42188.83293981482</v>
      </c>
      <c r="L4105" s="13">
        <f t="shared" si="51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512"/>
        <v>0.1</v>
      </c>
      <c r="R4105">
        <f t="shared" si="513"/>
        <v>16.666666666666668</v>
      </c>
      <c r="S4105" t="str">
        <f t="shared" si="516"/>
        <v>theater</v>
      </c>
      <c r="T4105" t="str">
        <f t="shared" si="517"/>
        <v>plays</v>
      </c>
      <c r="U4105" t="str">
        <f t="shared" si="518"/>
        <v>July</v>
      </c>
      <c r="V4105" t="str">
        <f t="shared" si="519"/>
        <v>2015</v>
      </c>
    </row>
    <row r="4106" spans="1:22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514"/>
        <v>42640.278171296297</v>
      </c>
      <c r="L4106" s="13">
        <f t="shared" si="51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512"/>
        <v>0.21366666666666667</v>
      </c>
      <c r="R4106">
        <f t="shared" si="513"/>
        <v>45.785714285714285</v>
      </c>
      <c r="S4106" t="str">
        <f t="shared" si="516"/>
        <v>theater</v>
      </c>
      <c r="T4106" t="str">
        <f t="shared" si="517"/>
        <v>plays</v>
      </c>
      <c r="U4106" t="str">
        <f t="shared" si="518"/>
        <v>September</v>
      </c>
      <c r="V4106" t="str">
        <f t="shared" si="519"/>
        <v>2016</v>
      </c>
    </row>
    <row r="4107" spans="1:22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514"/>
        <v>42697.010520833333</v>
      </c>
      <c r="L4107" s="13">
        <f t="shared" si="51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512"/>
        <v>6.9696969696969702E-2</v>
      </c>
      <c r="R4107">
        <f t="shared" si="513"/>
        <v>383.33333333333331</v>
      </c>
      <c r="S4107" t="str">
        <f t="shared" si="516"/>
        <v>theater</v>
      </c>
      <c r="T4107" t="str">
        <f t="shared" si="517"/>
        <v>plays</v>
      </c>
      <c r="U4107" t="str">
        <f t="shared" si="518"/>
        <v>November</v>
      </c>
      <c r="V4107" t="str">
        <f t="shared" si="519"/>
        <v>2016</v>
      </c>
    </row>
    <row r="4108" spans="1:22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514"/>
        <v>42053.049375000002</v>
      </c>
      <c r="L4108" s="13">
        <f t="shared" si="51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512"/>
        <v>0.70599999999999996</v>
      </c>
      <c r="R4108">
        <f t="shared" si="513"/>
        <v>106.96969696969697</v>
      </c>
      <c r="S4108" t="str">
        <f t="shared" si="516"/>
        <v>theater</v>
      </c>
      <c r="T4108" t="str">
        <f t="shared" si="517"/>
        <v>plays</v>
      </c>
      <c r="U4108" t="str">
        <f t="shared" si="518"/>
        <v>February</v>
      </c>
      <c r="V4108" t="str">
        <f t="shared" si="519"/>
        <v>2015</v>
      </c>
    </row>
    <row r="4109" spans="1:22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514"/>
        <v>41883.916678240741</v>
      </c>
      <c r="L4109" s="13">
        <f t="shared" si="51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512"/>
        <v>2.0500000000000001E-2</v>
      </c>
      <c r="R4109">
        <f t="shared" si="513"/>
        <v>10.25</v>
      </c>
      <c r="S4109" t="str">
        <f t="shared" si="516"/>
        <v>theater</v>
      </c>
      <c r="T4109" t="str">
        <f t="shared" si="517"/>
        <v>plays</v>
      </c>
      <c r="U4109" t="str">
        <f t="shared" si="518"/>
        <v>September</v>
      </c>
      <c r="V4109" t="str">
        <f t="shared" si="519"/>
        <v>2014</v>
      </c>
    </row>
    <row r="4110" spans="1:22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514"/>
        <v>42767.031678240746</v>
      </c>
      <c r="L4110" s="13">
        <f t="shared" si="51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512"/>
        <v>1.9666666666666666E-2</v>
      </c>
      <c r="R4110">
        <f t="shared" si="513"/>
        <v>59</v>
      </c>
      <c r="S4110" t="str">
        <f t="shared" si="516"/>
        <v>theater</v>
      </c>
      <c r="T4110" t="str">
        <f t="shared" si="517"/>
        <v>plays</v>
      </c>
      <c r="U4110" t="str">
        <f t="shared" si="518"/>
        <v>February</v>
      </c>
      <c r="V4110" t="str">
        <f t="shared" si="519"/>
        <v>2017</v>
      </c>
    </row>
    <row r="4111" spans="1:22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514"/>
        <v>42307.539398148147</v>
      </c>
      <c r="L4111" s="13">
        <f t="shared" si="51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512"/>
        <v>0</v>
      </c>
      <c r="R4111" t="e">
        <f t="shared" si="513"/>
        <v>#DIV/0!</v>
      </c>
      <c r="S4111" t="str">
        <f t="shared" si="516"/>
        <v>theater</v>
      </c>
      <c r="T4111" t="str">
        <f t="shared" si="517"/>
        <v>plays</v>
      </c>
      <c r="U4111" t="str">
        <f t="shared" si="518"/>
        <v>October</v>
      </c>
      <c r="V4111" t="str">
        <f t="shared" si="519"/>
        <v>2015</v>
      </c>
    </row>
    <row r="4112" spans="1:22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514"/>
        <v>42512.626747685179</v>
      </c>
      <c r="L4112" s="13">
        <f t="shared" si="51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512"/>
        <v>0.28666666666666668</v>
      </c>
      <c r="R4112">
        <f t="shared" si="513"/>
        <v>14.333333333333334</v>
      </c>
      <c r="S4112" t="str">
        <f t="shared" si="516"/>
        <v>theater</v>
      </c>
      <c r="T4112" t="str">
        <f t="shared" si="517"/>
        <v>plays</v>
      </c>
      <c r="U4112" t="str">
        <f t="shared" si="518"/>
        <v>May</v>
      </c>
      <c r="V4112" t="str">
        <f t="shared" si="519"/>
        <v>2016</v>
      </c>
    </row>
    <row r="4113" spans="1:22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514"/>
        <v>42029.135879629626</v>
      </c>
      <c r="L4113" s="13">
        <f t="shared" si="51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512"/>
        <v>3.1333333333333331E-2</v>
      </c>
      <c r="R4113">
        <f t="shared" si="513"/>
        <v>15.666666666666666</v>
      </c>
      <c r="S4113" t="str">
        <f t="shared" si="516"/>
        <v>theater</v>
      </c>
      <c r="T4113" t="str">
        <f t="shared" si="517"/>
        <v>plays</v>
      </c>
      <c r="U4113" t="str">
        <f t="shared" si="518"/>
        <v>January</v>
      </c>
      <c r="V4113" t="str">
        <f t="shared" si="519"/>
        <v>2015</v>
      </c>
    </row>
    <row r="4114" spans="1:22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514"/>
        <v>42400.946597222224</v>
      </c>
      <c r="L4114" s="13">
        <f t="shared" si="515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512"/>
        <v>4.0000000000000002E-4</v>
      </c>
      <c r="R4114">
        <f t="shared" si="513"/>
        <v>1</v>
      </c>
      <c r="S4114" t="str">
        <f t="shared" si="516"/>
        <v>theater</v>
      </c>
      <c r="T4114" t="str">
        <f t="shared" si="517"/>
        <v>plays</v>
      </c>
      <c r="U4114" t="str">
        <f t="shared" si="518"/>
        <v>January</v>
      </c>
      <c r="V4114" t="str">
        <f t="shared" si="519"/>
        <v>2016</v>
      </c>
    </row>
    <row r="4115" spans="1:22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514"/>
        <v>42358.573182870372</v>
      </c>
      <c r="L4115" s="13">
        <f t="shared" si="51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512"/>
        <v>2E-3</v>
      </c>
      <c r="R4115">
        <f t="shared" si="513"/>
        <v>1</v>
      </c>
      <c r="S4115" t="str">
        <f t="shared" si="516"/>
        <v>theater</v>
      </c>
      <c r="T4115" t="str">
        <f t="shared" si="517"/>
        <v>plays</v>
      </c>
      <c r="U4115" t="str">
        <f t="shared" si="518"/>
        <v>December</v>
      </c>
      <c r="V4115" t="str">
        <f t="shared" si="519"/>
        <v>2016</v>
      </c>
    </row>
    <row r="4116" spans="1:22" x14ac:dyDescent="0.3">
      <c r="Q4116" s="8"/>
    </row>
    <row r="4117" spans="1:22" x14ac:dyDescent="0.3">
      <c r="Q4117" s="8"/>
    </row>
    <row r="4118" spans="1:22" x14ac:dyDescent="0.3">
      <c r="Q4118" s="8"/>
    </row>
    <row r="4119" spans="1:22" x14ac:dyDescent="0.3">
      <c r="Q4119" s="8"/>
    </row>
    <row r="4120" spans="1:22" x14ac:dyDescent="0.3">
      <c r="Q4120" s="8"/>
    </row>
    <row r="4121" spans="1:22" x14ac:dyDescent="0.3">
      <c r="Q4121" s="8"/>
    </row>
    <row r="4122" spans="1:22" x14ac:dyDescent="0.3">
      <c r="Q4122" s="8"/>
    </row>
    <row r="4123" spans="1:22" x14ac:dyDescent="0.3">
      <c r="Q4123" s="8"/>
    </row>
    <row r="4124" spans="1:22" x14ac:dyDescent="0.3">
      <c r="Q4124" s="8"/>
    </row>
    <row r="4125" spans="1:22" x14ac:dyDescent="0.3">
      <c r="Q4125" s="8"/>
    </row>
    <row r="4126" spans="1:22" x14ac:dyDescent="0.3">
      <c r="Q4126" s="8"/>
    </row>
    <row r="4127" spans="1:22" x14ac:dyDescent="0.3">
      <c r="Q4127" s="8"/>
    </row>
    <row r="4128" spans="1:22" x14ac:dyDescent="0.3">
      <c r="Q4128" s="8"/>
    </row>
    <row r="4129" spans="17:17" x14ac:dyDescent="0.3">
      <c r="Q4129" s="8"/>
    </row>
    <row r="4130" spans="17:17" x14ac:dyDescent="0.3">
      <c r="Q4130" s="8"/>
    </row>
    <row r="4131" spans="17:17" x14ac:dyDescent="0.3">
      <c r="Q4131" s="8"/>
    </row>
    <row r="4132" spans="17:17" x14ac:dyDescent="0.3">
      <c r="Q4132" s="8"/>
    </row>
    <row r="4133" spans="17:17" x14ac:dyDescent="0.3">
      <c r="Q4133" s="8"/>
    </row>
    <row r="4134" spans="17:17" x14ac:dyDescent="0.3">
      <c r="Q4134" s="8"/>
    </row>
    <row r="4135" spans="17:17" x14ac:dyDescent="0.3">
      <c r="Q4135" s="8"/>
    </row>
    <row r="4136" spans="17:17" x14ac:dyDescent="0.3">
      <c r="Q4136" s="8"/>
    </row>
    <row r="4137" spans="17:17" x14ac:dyDescent="0.3">
      <c r="Q4137" s="8"/>
    </row>
    <row r="4138" spans="17:17" x14ac:dyDescent="0.3">
      <c r="Q4138" s="8"/>
    </row>
    <row r="4139" spans="17:17" x14ac:dyDescent="0.3">
      <c r="Q4139" s="8"/>
    </row>
    <row r="4140" spans="17:17" x14ac:dyDescent="0.3">
      <c r="Q4140" s="8"/>
    </row>
    <row r="4141" spans="17:17" x14ac:dyDescent="0.3">
      <c r="Q4141" s="8"/>
    </row>
    <row r="4142" spans="17:17" x14ac:dyDescent="0.3">
      <c r="Q4142" s="8"/>
    </row>
    <row r="4143" spans="17:17" x14ac:dyDescent="0.3">
      <c r="Q4143" s="8"/>
    </row>
    <row r="4144" spans="17:17" x14ac:dyDescent="0.3">
      <c r="Q4144" s="8"/>
    </row>
    <row r="4145" spans="17:17" x14ac:dyDescent="0.3">
      <c r="Q4145" s="8"/>
    </row>
    <row r="4146" spans="17:17" x14ac:dyDescent="0.3">
      <c r="Q4146" s="8"/>
    </row>
    <row r="4147" spans="17:17" x14ac:dyDescent="0.3">
      <c r="Q4147" s="8"/>
    </row>
    <row r="4148" spans="17:17" x14ac:dyDescent="0.3">
      <c r="Q4148" s="8"/>
    </row>
    <row r="4149" spans="17:17" x14ac:dyDescent="0.3">
      <c r="Q4149" s="8"/>
    </row>
    <row r="4150" spans="17:17" x14ac:dyDescent="0.3">
      <c r="Q4150" s="8"/>
    </row>
    <row r="4151" spans="17:17" x14ac:dyDescent="0.3">
      <c r="Q4151" s="8"/>
    </row>
    <row r="4152" spans="17:17" x14ac:dyDescent="0.3">
      <c r="Q4152" s="8"/>
    </row>
    <row r="4153" spans="17:17" x14ac:dyDescent="0.3">
      <c r="Q4153" s="8"/>
    </row>
    <row r="4154" spans="17:17" x14ac:dyDescent="0.3">
      <c r="Q4154" s="8"/>
    </row>
    <row r="4155" spans="17:17" x14ac:dyDescent="0.3">
      <c r="Q4155" s="8"/>
    </row>
    <row r="4156" spans="17:17" x14ac:dyDescent="0.3">
      <c r="Q4156" s="8"/>
    </row>
    <row r="4157" spans="17:17" x14ac:dyDescent="0.3">
      <c r="Q4157" s="8"/>
    </row>
    <row r="4158" spans="17:17" x14ac:dyDescent="0.3">
      <c r="Q4158" s="8"/>
    </row>
    <row r="4159" spans="17:17" x14ac:dyDescent="0.3">
      <c r="Q4159" s="8"/>
    </row>
    <row r="4160" spans="17:17" x14ac:dyDescent="0.3">
      <c r="Q4160" s="8"/>
    </row>
    <row r="4161" spans="17:17" x14ac:dyDescent="0.3">
      <c r="Q4161" s="8"/>
    </row>
    <row r="4162" spans="17:17" x14ac:dyDescent="0.3">
      <c r="Q4162" s="8"/>
    </row>
    <row r="4163" spans="17:17" x14ac:dyDescent="0.3">
      <c r="Q4163" s="8"/>
    </row>
    <row r="4164" spans="17:17" x14ac:dyDescent="0.3">
      <c r="Q4164" s="8"/>
    </row>
    <row r="4165" spans="17:17" x14ac:dyDescent="0.3">
      <c r="Q4165" s="8"/>
    </row>
    <row r="4166" spans="17:17" x14ac:dyDescent="0.3">
      <c r="Q4166" s="8"/>
    </row>
    <row r="4167" spans="17:17" x14ac:dyDescent="0.3">
      <c r="Q4167" s="8"/>
    </row>
    <row r="4168" spans="17:17" x14ac:dyDescent="0.3">
      <c r="Q4168" s="8"/>
    </row>
    <row r="4169" spans="17:17" x14ac:dyDescent="0.3">
      <c r="Q4169" s="8"/>
    </row>
    <row r="4170" spans="17:17" x14ac:dyDescent="0.3">
      <c r="Q4170" s="8"/>
    </row>
    <row r="4171" spans="17:17" x14ac:dyDescent="0.3">
      <c r="Q4171" s="8"/>
    </row>
    <row r="4172" spans="17:17" x14ac:dyDescent="0.3">
      <c r="Q4172" s="8"/>
    </row>
    <row r="4173" spans="17:17" x14ac:dyDescent="0.3">
      <c r="Q4173" s="8"/>
    </row>
    <row r="4174" spans="17:17" x14ac:dyDescent="0.3">
      <c r="Q4174" s="8"/>
    </row>
    <row r="4175" spans="17:17" x14ac:dyDescent="0.3">
      <c r="Q4175" s="8"/>
    </row>
    <row r="4176" spans="17:17" x14ac:dyDescent="0.3">
      <c r="Q4176" s="8"/>
    </row>
    <row r="4177" spans="17:17" x14ac:dyDescent="0.3">
      <c r="Q4177" s="8"/>
    </row>
    <row r="4178" spans="17:17" x14ac:dyDescent="0.3">
      <c r="Q4178" s="8"/>
    </row>
    <row r="4179" spans="17:17" x14ac:dyDescent="0.3">
      <c r="Q4179" s="8"/>
    </row>
    <row r="4180" spans="17:17" x14ac:dyDescent="0.3">
      <c r="Q4180" s="8"/>
    </row>
    <row r="4181" spans="17:17" x14ac:dyDescent="0.3">
      <c r="Q4181" s="8"/>
    </row>
    <row r="4182" spans="17:17" x14ac:dyDescent="0.3">
      <c r="Q4182" s="8"/>
    </row>
    <row r="4183" spans="17:17" x14ac:dyDescent="0.3">
      <c r="Q4183" s="8"/>
    </row>
    <row r="4184" spans="17:17" x14ac:dyDescent="0.3">
      <c r="Q4184" s="8"/>
    </row>
    <row r="4185" spans="17:17" x14ac:dyDescent="0.3">
      <c r="Q4185" s="8"/>
    </row>
    <row r="4186" spans="17:17" x14ac:dyDescent="0.3">
      <c r="Q4186" s="8"/>
    </row>
    <row r="4187" spans="17:17" x14ac:dyDescent="0.3">
      <c r="Q4187" s="8"/>
    </row>
    <row r="4188" spans="17:17" x14ac:dyDescent="0.3">
      <c r="Q4188" s="8"/>
    </row>
    <row r="4189" spans="17:17" x14ac:dyDescent="0.3">
      <c r="Q4189" s="8"/>
    </row>
    <row r="4190" spans="17:17" x14ac:dyDescent="0.3">
      <c r="Q4190" s="8"/>
    </row>
    <row r="4191" spans="17:17" x14ac:dyDescent="0.3">
      <c r="Q4191" s="8"/>
    </row>
    <row r="4192" spans="17:17" x14ac:dyDescent="0.3">
      <c r="Q4192" s="8"/>
    </row>
    <row r="4193" spans="17:17" x14ac:dyDescent="0.3">
      <c r="Q4193" s="8"/>
    </row>
    <row r="4194" spans="17:17" x14ac:dyDescent="0.3">
      <c r="Q4194" s="8"/>
    </row>
    <row r="4195" spans="17:17" x14ac:dyDescent="0.3">
      <c r="Q4195" s="8"/>
    </row>
    <row r="4196" spans="17:17" x14ac:dyDescent="0.3">
      <c r="Q4196" s="8"/>
    </row>
    <row r="4197" spans="17:17" x14ac:dyDescent="0.3">
      <c r="Q4197" s="8"/>
    </row>
    <row r="4198" spans="17:17" x14ac:dyDescent="0.3">
      <c r="Q4198" s="8"/>
    </row>
    <row r="4199" spans="17:17" x14ac:dyDescent="0.3">
      <c r="Q4199" s="8"/>
    </row>
    <row r="4200" spans="17:17" x14ac:dyDescent="0.3">
      <c r="Q4200" s="8"/>
    </row>
    <row r="4201" spans="17:17" x14ac:dyDescent="0.3">
      <c r="Q4201" s="8"/>
    </row>
    <row r="4202" spans="17:17" x14ac:dyDescent="0.3">
      <c r="Q4202" s="8"/>
    </row>
    <row r="4203" spans="17:17" x14ac:dyDescent="0.3">
      <c r="Q4203" s="8"/>
    </row>
    <row r="4204" spans="17:17" x14ac:dyDescent="0.3">
      <c r="Q4204" s="8"/>
    </row>
    <row r="4205" spans="17:17" x14ac:dyDescent="0.3">
      <c r="Q4205" s="8"/>
    </row>
    <row r="4206" spans="17:17" x14ac:dyDescent="0.3">
      <c r="Q4206" s="8"/>
    </row>
    <row r="4207" spans="17:17" x14ac:dyDescent="0.3">
      <c r="Q4207" s="8"/>
    </row>
    <row r="4208" spans="17:17" x14ac:dyDescent="0.3">
      <c r="Q4208" s="8"/>
    </row>
    <row r="4209" spans="17:17" x14ac:dyDescent="0.3">
      <c r="Q4209" s="8"/>
    </row>
    <row r="4210" spans="17:17" x14ac:dyDescent="0.3">
      <c r="Q4210" s="8"/>
    </row>
    <row r="4211" spans="17:17" x14ac:dyDescent="0.3">
      <c r="Q4211" s="8"/>
    </row>
    <row r="4212" spans="17:17" x14ac:dyDescent="0.3">
      <c r="Q4212" s="8"/>
    </row>
    <row r="4213" spans="17:17" x14ac:dyDescent="0.3">
      <c r="Q4213" s="8"/>
    </row>
    <row r="4214" spans="17:17" x14ac:dyDescent="0.3">
      <c r="Q4214" s="8"/>
    </row>
    <row r="4215" spans="17:17" x14ac:dyDescent="0.3">
      <c r="Q4215" s="8"/>
    </row>
    <row r="4216" spans="17:17" x14ac:dyDescent="0.3">
      <c r="Q4216" s="8"/>
    </row>
    <row r="4217" spans="17:17" x14ac:dyDescent="0.3">
      <c r="Q4217" s="8"/>
    </row>
    <row r="4218" spans="17:17" x14ac:dyDescent="0.3">
      <c r="Q4218" s="8"/>
    </row>
    <row r="4219" spans="17:17" x14ac:dyDescent="0.3">
      <c r="Q4219" s="8"/>
    </row>
    <row r="4220" spans="17:17" x14ac:dyDescent="0.3">
      <c r="Q4220" s="8"/>
    </row>
    <row r="4221" spans="17:17" x14ac:dyDescent="0.3">
      <c r="Q4221" s="8"/>
    </row>
    <row r="4222" spans="17:17" x14ac:dyDescent="0.3">
      <c r="Q4222" s="8"/>
    </row>
    <row r="4223" spans="17:17" x14ac:dyDescent="0.3">
      <c r="Q4223" s="8"/>
    </row>
    <row r="4224" spans="17:17" x14ac:dyDescent="0.3">
      <c r="Q4224" s="8"/>
    </row>
    <row r="4225" spans="17:17" x14ac:dyDescent="0.3">
      <c r="Q4225" s="8"/>
    </row>
    <row r="4226" spans="17:17" x14ac:dyDescent="0.3">
      <c r="Q4226" s="8"/>
    </row>
    <row r="4227" spans="17:17" x14ac:dyDescent="0.3">
      <c r="Q4227" s="8"/>
    </row>
    <row r="4228" spans="17:17" x14ac:dyDescent="0.3">
      <c r="Q4228" s="8"/>
    </row>
    <row r="4229" spans="17:17" x14ac:dyDescent="0.3">
      <c r="Q4229" s="8"/>
    </row>
    <row r="4230" spans="17:17" x14ac:dyDescent="0.3">
      <c r="Q4230" s="8"/>
    </row>
    <row r="4231" spans="17:17" x14ac:dyDescent="0.3">
      <c r="Q4231" s="8"/>
    </row>
    <row r="4232" spans="17:17" x14ac:dyDescent="0.3">
      <c r="Q4232" s="8"/>
    </row>
    <row r="4233" spans="17:17" x14ac:dyDescent="0.3">
      <c r="Q4233" s="8"/>
    </row>
    <row r="4234" spans="17:17" x14ac:dyDescent="0.3">
      <c r="Q4234" s="8"/>
    </row>
    <row r="4235" spans="17:17" x14ac:dyDescent="0.3">
      <c r="Q4235" s="8"/>
    </row>
    <row r="4236" spans="17:17" x14ac:dyDescent="0.3">
      <c r="Q4236" s="8"/>
    </row>
    <row r="4237" spans="17:17" x14ac:dyDescent="0.3">
      <c r="Q4237" s="8"/>
    </row>
    <row r="4238" spans="17:17" x14ac:dyDescent="0.3">
      <c r="Q4238" s="8"/>
    </row>
    <row r="4239" spans="17:17" x14ac:dyDescent="0.3">
      <c r="Q4239" s="8"/>
    </row>
    <row r="4240" spans="17:17" x14ac:dyDescent="0.3">
      <c r="Q4240" s="8"/>
    </row>
    <row r="4241" spans="17:17" x14ac:dyDescent="0.3">
      <c r="Q4241" s="8"/>
    </row>
    <row r="4242" spans="17:17" x14ac:dyDescent="0.3">
      <c r="Q4242" s="8"/>
    </row>
    <row r="4243" spans="17:17" x14ac:dyDescent="0.3">
      <c r="Q4243" s="8"/>
    </row>
    <row r="4244" spans="17:17" x14ac:dyDescent="0.3">
      <c r="Q4244" s="8"/>
    </row>
    <row r="4245" spans="17:17" x14ac:dyDescent="0.3">
      <c r="Q4245" s="8"/>
    </row>
    <row r="4246" spans="17:17" x14ac:dyDescent="0.3">
      <c r="Q4246" s="8"/>
    </row>
    <row r="4247" spans="17:17" x14ac:dyDescent="0.3">
      <c r="Q4247" s="8"/>
    </row>
    <row r="4248" spans="17:17" x14ac:dyDescent="0.3">
      <c r="Q4248" s="8"/>
    </row>
    <row r="4249" spans="17:17" x14ac:dyDescent="0.3">
      <c r="Q4249" s="8"/>
    </row>
    <row r="4250" spans="17:17" x14ac:dyDescent="0.3">
      <c r="Q4250" s="8"/>
    </row>
    <row r="4251" spans="17:17" x14ac:dyDescent="0.3">
      <c r="Q4251" s="8"/>
    </row>
    <row r="4252" spans="17:17" x14ac:dyDescent="0.3">
      <c r="Q4252" s="8"/>
    </row>
    <row r="4253" spans="17:17" x14ac:dyDescent="0.3">
      <c r="Q4253" s="8"/>
    </row>
    <row r="4254" spans="17:17" x14ac:dyDescent="0.3">
      <c r="Q4254" s="8"/>
    </row>
    <row r="4255" spans="17:17" x14ac:dyDescent="0.3">
      <c r="Q4255" s="8"/>
    </row>
    <row r="4256" spans="17:17" x14ac:dyDescent="0.3">
      <c r="Q4256" s="8"/>
    </row>
    <row r="4257" spans="17:17" x14ac:dyDescent="0.3">
      <c r="Q4257" s="8"/>
    </row>
    <row r="4258" spans="17:17" x14ac:dyDescent="0.3">
      <c r="Q4258" s="8"/>
    </row>
    <row r="4259" spans="17:17" x14ac:dyDescent="0.3">
      <c r="Q4259" s="8"/>
    </row>
    <row r="4260" spans="17:17" x14ac:dyDescent="0.3">
      <c r="Q4260" s="8"/>
    </row>
    <row r="4261" spans="17:17" x14ac:dyDescent="0.3">
      <c r="Q4261" s="8"/>
    </row>
    <row r="4262" spans="17:17" x14ac:dyDescent="0.3">
      <c r="Q4262" s="8"/>
    </row>
    <row r="4263" spans="17:17" x14ac:dyDescent="0.3">
      <c r="Q4263" s="8"/>
    </row>
    <row r="4264" spans="17:17" x14ac:dyDescent="0.3">
      <c r="Q4264" s="8"/>
    </row>
    <row r="4265" spans="17:17" x14ac:dyDescent="0.3">
      <c r="Q4265" s="8"/>
    </row>
    <row r="4266" spans="17:17" x14ac:dyDescent="0.3">
      <c r="Q4266" s="8"/>
    </row>
    <row r="4267" spans="17:17" x14ac:dyDescent="0.3">
      <c r="Q4267" s="8"/>
    </row>
    <row r="4268" spans="17:17" x14ac:dyDescent="0.3">
      <c r="Q4268" s="8"/>
    </row>
    <row r="4269" spans="17:17" x14ac:dyDescent="0.3">
      <c r="Q4269" s="8"/>
    </row>
    <row r="4270" spans="17:17" x14ac:dyDescent="0.3">
      <c r="Q4270" s="8"/>
    </row>
    <row r="4271" spans="17:17" x14ac:dyDescent="0.3">
      <c r="Q4271" s="8"/>
    </row>
    <row r="4272" spans="17:17" x14ac:dyDescent="0.3">
      <c r="Q4272" s="8"/>
    </row>
    <row r="4273" spans="17:17" x14ac:dyDescent="0.3">
      <c r="Q4273" s="8"/>
    </row>
    <row r="4274" spans="17:17" x14ac:dyDescent="0.3">
      <c r="Q4274" s="8"/>
    </row>
    <row r="4275" spans="17:17" x14ac:dyDescent="0.3">
      <c r="Q4275" s="8"/>
    </row>
    <row r="4276" spans="17:17" x14ac:dyDescent="0.3">
      <c r="Q4276" s="8"/>
    </row>
    <row r="4277" spans="17:17" x14ac:dyDescent="0.3">
      <c r="Q4277" s="8"/>
    </row>
    <row r="4278" spans="17:17" x14ac:dyDescent="0.3">
      <c r="Q4278" s="8"/>
    </row>
    <row r="4279" spans="17:17" x14ac:dyDescent="0.3">
      <c r="Q4279" s="8"/>
    </row>
    <row r="4280" spans="17:17" x14ac:dyDescent="0.3">
      <c r="Q4280" s="8"/>
    </row>
    <row r="4281" spans="17:17" x14ac:dyDescent="0.3">
      <c r="Q4281" s="8"/>
    </row>
    <row r="4282" spans="17:17" x14ac:dyDescent="0.3">
      <c r="Q4282" s="8"/>
    </row>
    <row r="4283" spans="17:17" x14ac:dyDescent="0.3">
      <c r="Q4283" s="8"/>
    </row>
    <row r="4284" spans="17:17" x14ac:dyDescent="0.3">
      <c r="Q4284" s="8"/>
    </row>
    <row r="4285" spans="17:17" x14ac:dyDescent="0.3">
      <c r="Q4285" s="8"/>
    </row>
    <row r="4286" spans="17:17" x14ac:dyDescent="0.3">
      <c r="Q4286" s="8"/>
    </row>
    <row r="4287" spans="17:17" x14ac:dyDescent="0.3">
      <c r="Q4287" s="8"/>
    </row>
    <row r="4288" spans="17:17" x14ac:dyDescent="0.3">
      <c r="Q4288" s="8"/>
    </row>
    <row r="4289" spans="17:17" x14ac:dyDescent="0.3">
      <c r="Q4289" s="8"/>
    </row>
    <row r="4290" spans="17:17" x14ac:dyDescent="0.3">
      <c r="Q4290" s="8"/>
    </row>
    <row r="4291" spans="17:17" x14ac:dyDescent="0.3">
      <c r="Q4291" s="8"/>
    </row>
    <row r="4292" spans="17:17" x14ac:dyDescent="0.3">
      <c r="Q4292" s="8"/>
    </row>
    <row r="4293" spans="17:17" x14ac:dyDescent="0.3">
      <c r="Q4293" s="8"/>
    </row>
    <row r="4294" spans="17:17" x14ac:dyDescent="0.3">
      <c r="Q4294" s="8"/>
    </row>
    <row r="4295" spans="17:17" x14ac:dyDescent="0.3">
      <c r="Q4295" s="8"/>
    </row>
    <row r="4296" spans="17:17" x14ac:dyDescent="0.3">
      <c r="Q4296" s="8"/>
    </row>
    <row r="4297" spans="17:17" x14ac:dyDescent="0.3">
      <c r="Q4297" s="8"/>
    </row>
    <row r="4298" spans="17:17" x14ac:dyDescent="0.3">
      <c r="Q4298" s="8"/>
    </row>
    <row r="4299" spans="17:17" x14ac:dyDescent="0.3">
      <c r="Q4299" s="8"/>
    </row>
    <row r="4300" spans="17:17" x14ac:dyDescent="0.3">
      <c r="Q4300" s="8"/>
    </row>
    <row r="4301" spans="17:17" x14ac:dyDescent="0.3">
      <c r="Q4301" s="8"/>
    </row>
    <row r="4302" spans="17:17" x14ac:dyDescent="0.3">
      <c r="Q4302" s="8"/>
    </row>
    <row r="4303" spans="17:17" x14ac:dyDescent="0.3">
      <c r="Q4303" s="8"/>
    </row>
    <row r="4304" spans="17:17" x14ac:dyDescent="0.3">
      <c r="Q4304" s="8"/>
    </row>
    <row r="4305" spans="17:17" x14ac:dyDescent="0.3">
      <c r="Q4305" s="8"/>
    </row>
    <row r="4306" spans="17:17" x14ac:dyDescent="0.3">
      <c r="Q4306" s="8"/>
    </row>
    <row r="4307" spans="17:17" x14ac:dyDescent="0.3">
      <c r="Q4307" s="8"/>
    </row>
    <row r="4308" spans="17:17" x14ac:dyDescent="0.3">
      <c r="Q4308" s="8"/>
    </row>
    <row r="4309" spans="17:17" x14ac:dyDescent="0.3">
      <c r="Q4309" s="8"/>
    </row>
    <row r="4310" spans="17:17" x14ac:dyDescent="0.3">
      <c r="Q4310" s="8"/>
    </row>
    <row r="4311" spans="17:17" x14ac:dyDescent="0.3">
      <c r="Q4311" s="8"/>
    </row>
    <row r="4312" spans="17:17" x14ac:dyDescent="0.3">
      <c r="Q4312" s="8"/>
    </row>
    <row r="4313" spans="17:17" x14ac:dyDescent="0.3">
      <c r="Q4313" s="8"/>
    </row>
    <row r="4314" spans="17:17" x14ac:dyDescent="0.3">
      <c r="Q4314" s="8"/>
    </row>
    <row r="4315" spans="17:17" x14ac:dyDescent="0.3">
      <c r="Q4315" s="8"/>
    </row>
    <row r="4316" spans="17:17" x14ac:dyDescent="0.3">
      <c r="Q4316" s="8"/>
    </row>
    <row r="4317" spans="17:17" x14ac:dyDescent="0.3">
      <c r="Q4317" s="8"/>
    </row>
    <row r="4318" spans="17:17" x14ac:dyDescent="0.3">
      <c r="Q4318" s="8"/>
    </row>
    <row r="4319" spans="17:17" x14ac:dyDescent="0.3">
      <c r="Q4319" s="8"/>
    </row>
    <row r="4320" spans="17:17" x14ac:dyDescent="0.3">
      <c r="Q4320" s="8"/>
    </row>
    <row r="4321" spans="17:17" x14ac:dyDescent="0.3">
      <c r="Q4321" s="8"/>
    </row>
    <row r="4322" spans="17:17" x14ac:dyDescent="0.3">
      <c r="Q4322" s="8"/>
    </row>
    <row r="4323" spans="17:17" x14ac:dyDescent="0.3">
      <c r="Q4323" s="8"/>
    </row>
    <row r="4324" spans="17:17" x14ac:dyDescent="0.3">
      <c r="Q4324" s="8"/>
    </row>
    <row r="4325" spans="17:17" x14ac:dyDescent="0.3">
      <c r="Q4325" s="8"/>
    </row>
    <row r="4326" spans="17:17" x14ac:dyDescent="0.3">
      <c r="Q4326" s="8"/>
    </row>
    <row r="4327" spans="17:17" x14ac:dyDescent="0.3">
      <c r="Q4327" s="8"/>
    </row>
    <row r="4328" spans="17:17" x14ac:dyDescent="0.3">
      <c r="Q4328" s="8"/>
    </row>
    <row r="4329" spans="17:17" x14ac:dyDescent="0.3">
      <c r="Q4329" s="8"/>
    </row>
    <row r="4330" spans="17:17" x14ac:dyDescent="0.3">
      <c r="Q4330" s="8"/>
    </row>
    <row r="4331" spans="17:17" x14ac:dyDescent="0.3">
      <c r="Q4331" s="8"/>
    </row>
    <row r="4332" spans="17:17" x14ac:dyDescent="0.3">
      <c r="Q4332" s="8"/>
    </row>
    <row r="4333" spans="17:17" x14ac:dyDescent="0.3">
      <c r="Q4333" s="8"/>
    </row>
    <row r="4334" spans="17:17" x14ac:dyDescent="0.3">
      <c r="Q4334" s="8"/>
    </row>
    <row r="4335" spans="17:17" x14ac:dyDescent="0.3">
      <c r="Q4335" s="8"/>
    </row>
    <row r="4336" spans="17:17" x14ac:dyDescent="0.3">
      <c r="Q4336" s="8"/>
    </row>
    <row r="4337" spans="17:17" x14ac:dyDescent="0.3">
      <c r="Q4337" s="8"/>
    </row>
    <row r="4338" spans="17:17" x14ac:dyDescent="0.3">
      <c r="Q4338" s="8"/>
    </row>
    <row r="4339" spans="17:17" x14ac:dyDescent="0.3">
      <c r="Q4339" s="8"/>
    </row>
    <row r="4340" spans="17:17" x14ac:dyDescent="0.3">
      <c r="Q4340" s="8"/>
    </row>
    <row r="4341" spans="17:17" x14ac:dyDescent="0.3">
      <c r="Q4341" s="8"/>
    </row>
    <row r="4342" spans="17:17" x14ac:dyDescent="0.3">
      <c r="Q4342" s="8"/>
    </row>
    <row r="4343" spans="17:17" x14ac:dyDescent="0.3">
      <c r="Q4343" s="8"/>
    </row>
    <row r="4344" spans="17:17" x14ac:dyDescent="0.3">
      <c r="Q4344" s="8"/>
    </row>
    <row r="4345" spans="17:17" x14ac:dyDescent="0.3">
      <c r="Q4345" s="8"/>
    </row>
    <row r="4346" spans="17:17" x14ac:dyDescent="0.3">
      <c r="Q4346" s="8"/>
    </row>
    <row r="4347" spans="17:17" x14ac:dyDescent="0.3">
      <c r="Q4347" s="8"/>
    </row>
    <row r="4348" spans="17:17" x14ac:dyDescent="0.3">
      <c r="Q4348" s="8"/>
    </row>
    <row r="4349" spans="17:17" x14ac:dyDescent="0.3">
      <c r="Q4349" s="8"/>
    </row>
    <row r="4350" spans="17:17" x14ac:dyDescent="0.3">
      <c r="Q4350" s="8"/>
    </row>
    <row r="4351" spans="17:17" x14ac:dyDescent="0.3">
      <c r="Q4351" s="8"/>
    </row>
    <row r="4352" spans="17:17" x14ac:dyDescent="0.3">
      <c r="Q4352" s="8"/>
    </row>
    <row r="4353" spans="17:17" x14ac:dyDescent="0.3">
      <c r="Q4353" s="8"/>
    </row>
    <row r="4354" spans="17:17" x14ac:dyDescent="0.3">
      <c r="Q4354" s="8"/>
    </row>
    <row r="4355" spans="17:17" x14ac:dyDescent="0.3">
      <c r="Q4355" s="8"/>
    </row>
    <row r="4356" spans="17:17" x14ac:dyDescent="0.3">
      <c r="Q4356" s="8"/>
    </row>
    <row r="4357" spans="17:17" x14ac:dyDescent="0.3">
      <c r="Q4357" s="8"/>
    </row>
    <row r="4358" spans="17:17" x14ac:dyDescent="0.3">
      <c r="Q4358" s="8"/>
    </row>
    <row r="4359" spans="17:17" x14ac:dyDescent="0.3">
      <c r="Q4359" s="8"/>
    </row>
    <row r="4360" spans="17:17" x14ac:dyDescent="0.3">
      <c r="Q4360" s="8"/>
    </row>
    <row r="4361" spans="17:17" x14ac:dyDescent="0.3">
      <c r="Q4361" s="8"/>
    </row>
    <row r="4362" spans="17:17" x14ac:dyDescent="0.3">
      <c r="Q4362" s="8"/>
    </row>
    <row r="4363" spans="17:17" x14ac:dyDescent="0.3">
      <c r="Q4363" s="8"/>
    </row>
    <row r="4364" spans="17:17" x14ac:dyDescent="0.3">
      <c r="Q4364" s="8"/>
    </row>
    <row r="4365" spans="17:17" x14ac:dyDescent="0.3">
      <c r="Q4365" s="8"/>
    </row>
    <row r="4366" spans="17:17" x14ac:dyDescent="0.3">
      <c r="Q4366" s="8"/>
    </row>
    <row r="4367" spans="17:17" x14ac:dyDescent="0.3">
      <c r="Q4367" s="8"/>
    </row>
    <row r="4368" spans="17:17" x14ac:dyDescent="0.3">
      <c r="Q4368" s="8"/>
    </row>
    <row r="4369" spans="17:17" x14ac:dyDescent="0.3">
      <c r="Q4369" s="8"/>
    </row>
    <row r="4370" spans="17:17" x14ac:dyDescent="0.3">
      <c r="Q4370" s="8"/>
    </row>
  </sheetData>
  <autoFilter ref="A1:U4115">
    <filterColumn colId="5">
      <filters>
        <filter val="canceled"/>
      </filters>
    </filterColumn>
  </autoFilter>
  <conditionalFormatting sqref="F1:F1048576">
    <cfRule type="containsText" dxfId="10" priority="6" operator="containsText" text="live">
      <formula>NOT(ISERROR(SEARCH("live",F1)))</formula>
    </cfRule>
    <cfRule type="containsText" dxfId="9" priority="7" operator="containsText" text="currently live">
      <formula>NOT(ISERROR(SEARCH("currently live",F1)))</formula>
    </cfRule>
    <cfRule type="containsText" dxfId="8" priority="8" operator="containsText" text="Canceled">
      <formula>NOT(ISERROR(SEARCH("Canceled",F1)))</formula>
    </cfRule>
    <cfRule type="containsText" dxfId="7" priority="9" operator="containsText" text="failed">
      <formula>NOT(ISERROR(SEARCH("failed",F1)))</formula>
    </cfRule>
    <cfRule type="containsText" dxfId="6" priority="10" operator="containsText" text="successful">
      <formula>NOT(ISERROR(SEARCH("successful",F1)))</formula>
    </cfRule>
    <cfRule type="cellIs" dxfId="5" priority="11" operator="between">
      <formula>"successful"</formula>
      <formula>"unsuccessful"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ellIs" dxfId="4" priority="1" operator="between">
      <formula>1</formula>
      <formula>1.9999</formula>
    </cfRule>
    <cfRule type="cellIs" dxfId="3" priority="2" operator="between">
      <formula>1</formula>
      <formula>1.99</formula>
    </cfRule>
    <cfRule type="cellIs" dxfId="2" priority="3" operator="lessThan">
      <formula>0.99</formula>
    </cfRule>
    <cfRule type="cellIs" dxfId="1" priority="4" operator="greaterThan">
      <formula>2</formula>
    </cfRule>
    <cfRule type="cellIs" dxfId="0" priority="5" operator="between">
      <formula>100</formula>
      <formula>199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5"/>
  <sheetViews>
    <sheetView workbookViewId="0">
      <selection activeCell="F8" sqref="F8"/>
    </sheetView>
  </sheetViews>
  <sheetFormatPr defaultRowHeight="14.4" x14ac:dyDescent="0.3"/>
  <cols>
    <col min="1" max="1" width="13.664062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8.5546875" customWidth="1"/>
    <col min="8" max="8" width="11.44140625" customWidth="1"/>
    <col min="9" max="9" width="14.21875" customWidth="1"/>
    <col min="10" max="10" width="10.77734375" customWidth="1"/>
    <col min="11" max="11" width="25.21875" customWidth="1"/>
    <col min="12" max="12" width="46" customWidth="1"/>
    <col min="13" max="13" width="23" customWidth="1"/>
    <col min="14" max="14" width="11.44140625" customWidth="1"/>
    <col min="15" max="15" width="43.21875" customWidth="1"/>
    <col min="16" max="16" width="55.21875" customWidth="1"/>
    <col min="17" max="17" width="36" customWidth="1"/>
    <col min="18" max="18" width="34.88671875" customWidth="1"/>
    <col min="19" max="19" width="48.44140625" customWidth="1"/>
    <col min="20" max="20" width="52.109375" customWidth="1"/>
    <col min="21" max="22" width="45.6640625" customWidth="1"/>
    <col min="23" max="23" width="51.21875" customWidth="1"/>
    <col min="24" max="24" width="58.109375" customWidth="1"/>
    <col min="25" max="25" width="51.44140625" customWidth="1"/>
    <col min="26" max="26" width="39.77734375" customWidth="1"/>
    <col min="27" max="27" width="47" customWidth="1"/>
    <col min="28" max="28" width="47.109375" customWidth="1"/>
    <col min="29" max="29" width="40.33203125" customWidth="1"/>
    <col min="30" max="30" width="23.44140625" customWidth="1"/>
    <col min="31" max="31" width="52.21875" customWidth="1"/>
    <col min="32" max="32" width="48.44140625" customWidth="1"/>
    <col min="33" max="33" width="32.109375" customWidth="1"/>
    <col min="34" max="34" width="50.109375" customWidth="1"/>
    <col min="35" max="35" width="36.6640625" customWidth="1"/>
    <col min="36" max="36" width="50.21875" customWidth="1"/>
    <col min="37" max="37" width="32" customWidth="1"/>
    <col min="38" max="38" width="49.5546875" customWidth="1"/>
    <col min="39" max="39" width="20" customWidth="1"/>
    <col min="40" max="40" width="17.77734375" customWidth="1"/>
    <col min="41" max="41" width="39.5546875" customWidth="1"/>
    <col min="42" max="42" width="49" customWidth="1"/>
    <col min="43" max="43" width="21.88671875" customWidth="1"/>
    <col min="44" max="44" width="47.44140625" customWidth="1"/>
    <col min="45" max="45" width="51.33203125" customWidth="1"/>
    <col min="46" max="46" width="26.44140625" customWidth="1"/>
    <col min="47" max="47" width="50.5546875" customWidth="1"/>
    <col min="48" max="48" width="31" customWidth="1"/>
    <col min="49" max="49" width="27.5546875" customWidth="1"/>
    <col min="50" max="50" width="52.109375" customWidth="1"/>
    <col min="51" max="51" width="17.5546875" customWidth="1"/>
    <col min="52" max="52" width="35.44140625" customWidth="1"/>
    <col min="53" max="53" width="36.77734375" customWidth="1"/>
    <col min="54" max="54" width="50.6640625" customWidth="1"/>
    <col min="55" max="55" width="25.109375" customWidth="1"/>
    <col min="56" max="56" width="43.44140625" customWidth="1"/>
    <col min="57" max="57" width="42.5546875" customWidth="1"/>
    <col min="58" max="58" width="48.21875" customWidth="1"/>
    <col min="59" max="59" width="51.33203125" customWidth="1"/>
    <col min="60" max="61" width="49.109375" customWidth="1"/>
    <col min="62" max="62" width="55.6640625" customWidth="1"/>
    <col min="63" max="63" width="33.33203125" customWidth="1"/>
    <col min="64" max="64" width="46.77734375" customWidth="1"/>
    <col min="65" max="65" width="36.33203125" customWidth="1"/>
    <col min="66" max="66" width="43.88671875" customWidth="1"/>
    <col min="67" max="67" width="30.6640625" customWidth="1"/>
    <col min="68" max="68" width="40.5546875" customWidth="1"/>
    <col min="69" max="69" width="28.6640625" customWidth="1"/>
    <col min="70" max="70" width="51.44140625" customWidth="1"/>
    <col min="71" max="71" width="42.5546875" customWidth="1"/>
    <col min="72" max="72" width="42.21875" customWidth="1"/>
    <col min="73" max="73" width="46" customWidth="1"/>
    <col min="74" max="74" width="38.77734375" customWidth="1"/>
    <col min="75" max="75" width="20.5546875" customWidth="1"/>
    <col min="76" max="76" width="46.44140625" customWidth="1"/>
    <col min="77" max="77" width="20.21875" customWidth="1"/>
    <col min="78" max="78" width="36" customWidth="1"/>
    <col min="79" max="79" width="29.109375" customWidth="1"/>
    <col min="80" max="80" width="21.6640625" customWidth="1"/>
    <col min="81" max="81" width="54.77734375" customWidth="1"/>
    <col min="82" max="82" width="50.88671875" customWidth="1"/>
    <col min="83" max="83" width="46.33203125" customWidth="1"/>
    <col min="84" max="84" width="51.109375" customWidth="1"/>
    <col min="85" max="85" width="35.109375" customWidth="1"/>
    <col min="86" max="86" width="51.88671875" customWidth="1"/>
    <col min="87" max="87" width="26.109375" customWidth="1"/>
    <col min="88" max="88" width="36.6640625" customWidth="1"/>
    <col min="89" max="89" width="39.21875" customWidth="1"/>
    <col min="90" max="90" width="40" customWidth="1"/>
    <col min="91" max="91" width="19.88671875" customWidth="1"/>
    <col min="92" max="92" width="20.5546875" customWidth="1"/>
    <col min="93" max="93" width="37.5546875" customWidth="1"/>
    <col min="94" max="94" width="39" customWidth="1"/>
    <col min="95" max="95" width="50.44140625" customWidth="1"/>
    <col min="96" max="96" width="29.109375" customWidth="1"/>
    <col min="97" max="97" width="54.44140625" customWidth="1"/>
    <col min="98" max="98" width="19.88671875" customWidth="1"/>
    <col min="99" max="99" width="47.33203125" customWidth="1"/>
    <col min="100" max="100" width="38.6640625" customWidth="1"/>
    <col min="101" max="101" width="49.5546875" customWidth="1"/>
    <col min="102" max="102" width="24.5546875" customWidth="1"/>
    <col min="103" max="103" width="45.6640625" customWidth="1"/>
    <col min="104" max="104" width="39" customWidth="1"/>
    <col min="105" max="105" width="57.21875" customWidth="1"/>
    <col min="106" max="106" width="65.109375" customWidth="1"/>
    <col min="107" max="107" width="55.33203125" customWidth="1"/>
    <col min="108" max="108" width="43.21875" customWidth="1"/>
    <col min="109" max="109" width="30.44140625" customWidth="1"/>
    <col min="110" max="110" width="49.77734375" customWidth="1"/>
    <col min="111" max="111" width="48.5546875" customWidth="1"/>
    <col min="112" max="112" width="42.6640625" customWidth="1"/>
    <col min="113" max="113" width="50.21875" customWidth="1"/>
    <col min="114" max="114" width="31.44140625" customWidth="1"/>
    <col min="115" max="115" width="20.77734375" customWidth="1"/>
    <col min="116" max="116" width="19.77734375" customWidth="1"/>
    <col min="117" max="117" width="23.44140625" customWidth="1"/>
    <col min="118" max="118" width="51.33203125" customWidth="1"/>
    <col min="119" max="119" width="21.77734375" customWidth="1"/>
    <col min="120" max="120" width="28.77734375" customWidth="1"/>
    <col min="121" max="121" width="69.21875" customWidth="1"/>
    <col min="122" max="122" width="28.6640625" customWidth="1"/>
    <col min="123" max="123" width="49.44140625" customWidth="1"/>
    <col min="124" max="124" width="54.21875" customWidth="1"/>
    <col min="125" max="125" width="50.88671875" customWidth="1"/>
    <col min="126" max="126" width="62.88671875" customWidth="1"/>
    <col min="127" max="127" width="46.109375" customWidth="1"/>
    <col min="128" max="128" width="38.77734375" customWidth="1"/>
    <col min="129" max="129" width="27.109375" customWidth="1"/>
    <col min="130" max="130" width="54.77734375" customWidth="1"/>
    <col min="131" max="131" width="41.44140625" customWidth="1"/>
    <col min="132" max="132" width="55.5546875" customWidth="1"/>
    <col min="133" max="133" width="25.44140625" customWidth="1"/>
    <col min="134" max="134" width="51.33203125" customWidth="1"/>
    <col min="135" max="135" width="11" customWidth="1"/>
    <col min="136" max="136" width="50.109375" customWidth="1"/>
    <col min="137" max="137" width="45" customWidth="1"/>
    <col min="138" max="138" width="28" customWidth="1"/>
    <col min="139" max="139" width="29.109375" customWidth="1"/>
    <col min="140" max="140" width="47.5546875" customWidth="1"/>
    <col min="141" max="141" width="31.33203125" customWidth="1"/>
    <col min="142" max="142" width="52.88671875" customWidth="1"/>
    <col min="143" max="143" width="47.5546875" customWidth="1"/>
    <col min="144" max="144" width="51.33203125" customWidth="1"/>
    <col min="145" max="145" width="12.109375" customWidth="1"/>
    <col min="146" max="146" width="49.88671875" customWidth="1"/>
    <col min="147" max="147" width="36.77734375" customWidth="1"/>
    <col min="148" max="148" width="50.109375" customWidth="1"/>
    <col min="149" max="149" width="32.33203125" customWidth="1"/>
    <col min="150" max="150" width="22.88671875" customWidth="1"/>
    <col min="151" max="151" width="20.77734375" customWidth="1"/>
    <col min="152" max="152" width="20.6640625" customWidth="1"/>
    <col min="153" max="153" width="32.77734375" customWidth="1"/>
    <col min="154" max="154" width="39.6640625" customWidth="1"/>
    <col min="155" max="155" width="21" customWidth="1"/>
    <col min="156" max="156" width="17.6640625" customWidth="1"/>
    <col min="157" max="157" width="50.44140625" customWidth="1"/>
    <col min="158" max="158" width="51.33203125" customWidth="1"/>
    <col min="159" max="159" width="63" customWidth="1"/>
    <col min="160" max="160" width="23" customWidth="1"/>
    <col min="161" max="161" width="51.21875" customWidth="1"/>
    <col min="162" max="162" width="62.6640625" customWidth="1"/>
    <col min="163" max="163" width="39.88671875" customWidth="1"/>
    <col min="164" max="164" width="38.44140625" customWidth="1"/>
    <col min="165" max="165" width="25.5546875" customWidth="1"/>
    <col min="166" max="166" width="16.21875" customWidth="1"/>
    <col min="167" max="167" width="38" customWidth="1"/>
    <col min="168" max="168" width="38.5546875" customWidth="1"/>
    <col min="169" max="169" width="55.77734375" customWidth="1"/>
    <col min="170" max="170" width="51.88671875" customWidth="1"/>
    <col min="171" max="171" width="48.88671875" customWidth="1"/>
    <col min="172" max="172" width="34.6640625" customWidth="1"/>
    <col min="173" max="173" width="45.109375" customWidth="1"/>
    <col min="174" max="174" width="36.21875" customWidth="1"/>
    <col min="175" max="175" width="53.88671875" customWidth="1"/>
    <col min="176" max="176" width="50.33203125" customWidth="1"/>
    <col min="177" max="177" width="50.109375" customWidth="1"/>
    <col min="178" max="178" width="53.6640625" customWidth="1"/>
    <col min="179" max="179" width="45.33203125" customWidth="1"/>
    <col min="180" max="180" width="38.109375" customWidth="1"/>
    <col min="181" max="181" width="53" customWidth="1"/>
    <col min="182" max="182" width="44.109375" customWidth="1"/>
    <col min="183" max="183" width="15.21875" customWidth="1"/>
    <col min="184" max="184" width="24.88671875" customWidth="1"/>
    <col min="185" max="185" width="40.33203125" customWidth="1"/>
    <col min="186" max="186" width="50.109375" customWidth="1"/>
    <col min="187" max="187" width="47.77734375" customWidth="1"/>
    <col min="188" max="188" width="32.6640625" customWidth="1"/>
    <col min="189" max="189" width="38.6640625" customWidth="1"/>
    <col min="190" max="190" width="48.6640625" customWidth="1"/>
    <col min="191" max="191" width="61.88671875" customWidth="1"/>
    <col min="192" max="192" width="17.44140625" customWidth="1"/>
    <col min="193" max="193" width="34.6640625" customWidth="1"/>
    <col min="194" max="194" width="49.109375" customWidth="1"/>
    <col min="195" max="195" width="14" customWidth="1"/>
    <col min="196" max="196" width="29.5546875" customWidth="1"/>
    <col min="197" max="197" width="39.44140625" customWidth="1"/>
    <col min="198" max="198" width="30.88671875" customWidth="1"/>
    <col min="199" max="199" width="48.109375" customWidth="1"/>
    <col min="200" max="200" width="70.33203125" customWidth="1"/>
    <col min="201" max="201" width="60.6640625" customWidth="1"/>
    <col min="202" max="202" width="48.6640625" customWidth="1"/>
    <col min="203" max="203" width="55.5546875" customWidth="1"/>
    <col min="204" max="204" width="13.77734375" customWidth="1"/>
    <col min="205" max="205" width="43" customWidth="1"/>
    <col min="206" max="206" width="35.88671875" customWidth="1"/>
    <col min="207" max="207" width="40.77734375" customWidth="1"/>
    <col min="208" max="208" width="46.77734375" customWidth="1"/>
    <col min="209" max="209" width="24.33203125" customWidth="1"/>
    <col min="210" max="210" width="31.6640625" customWidth="1"/>
    <col min="211" max="211" width="48.109375" customWidth="1"/>
    <col min="212" max="212" width="48.77734375" customWidth="1"/>
    <col min="213" max="213" width="40.88671875" customWidth="1"/>
    <col min="214" max="214" width="24.33203125" customWidth="1"/>
    <col min="215" max="215" width="52.6640625" customWidth="1"/>
    <col min="216" max="216" width="29.77734375" customWidth="1"/>
    <col min="217" max="217" width="23.88671875" customWidth="1"/>
    <col min="218" max="218" width="50.33203125" customWidth="1"/>
    <col min="219" max="219" width="46.5546875" customWidth="1"/>
    <col min="220" max="220" width="44.5546875" customWidth="1"/>
    <col min="221" max="221" width="31.44140625" customWidth="1"/>
    <col min="222" max="222" width="56.6640625" customWidth="1"/>
    <col min="223" max="223" width="51" customWidth="1"/>
    <col min="224" max="224" width="25.21875" customWidth="1"/>
    <col min="225" max="225" width="24.33203125" customWidth="1"/>
    <col min="226" max="226" width="40.44140625" customWidth="1"/>
    <col min="227" max="227" width="49.88671875" customWidth="1"/>
    <col min="228" max="228" width="35.6640625" customWidth="1"/>
    <col min="229" max="229" width="52.44140625" customWidth="1"/>
    <col min="230" max="230" width="16.77734375" customWidth="1"/>
    <col min="231" max="231" width="55.5546875" customWidth="1"/>
    <col min="232" max="232" width="37" customWidth="1"/>
    <col min="233" max="233" width="22.44140625" customWidth="1"/>
    <col min="234" max="234" width="26.77734375" customWidth="1"/>
    <col min="235" max="235" width="26.33203125" customWidth="1"/>
    <col min="236" max="236" width="51.21875" customWidth="1"/>
    <col min="237" max="237" width="57.109375" customWidth="1"/>
    <col min="238" max="238" width="52" customWidth="1"/>
    <col min="239" max="239" width="43.109375" customWidth="1"/>
    <col min="240" max="240" width="21.109375" customWidth="1"/>
    <col min="241" max="241" width="21.5546875" customWidth="1"/>
    <col min="242" max="242" width="26" customWidth="1"/>
    <col min="243" max="243" width="52.109375" customWidth="1"/>
    <col min="244" max="244" width="29.6640625" customWidth="1"/>
    <col min="245" max="245" width="37.77734375" customWidth="1"/>
    <col min="246" max="246" width="52" customWidth="1"/>
    <col min="247" max="247" width="44.5546875" customWidth="1"/>
    <col min="248" max="248" width="20.5546875" customWidth="1"/>
    <col min="249" max="249" width="25.109375" customWidth="1"/>
    <col min="250" max="250" width="32.33203125" customWidth="1"/>
    <col min="251" max="251" width="44.6640625" customWidth="1"/>
    <col min="252" max="252" width="53.44140625" customWidth="1"/>
    <col min="253" max="253" width="46.88671875" customWidth="1"/>
    <col min="254" max="254" width="27.33203125" customWidth="1"/>
    <col min="255" max="255" width="50.77734375" customWidth="1"/>
    <col min="256" max="256" width="53.33203125" customWidth="1"/>
    <col min="257" max="257" width="34.21875" customWidth="1"/>
    <col min="258" max="258" width="54.5546875" customWidth="1"/>
    <col min="259" max="259" width="46.5546875" customWidth="1"/>
    <col min="260" max="260" width="47.88671875" customWidth="1"/>
    <col min="261" max="261" width="48.44140625" customWidth="1"/>
    <col min="262" max="262" width="48.21875" customWidth="1"/>
    <col min="263" max="263" width="28.77734375" customWidth="1"/>
    <col min="264" max="264" width="48.5546875" customWidth="1"/>
    <col min="265" max="265" width="49.88671875" customWidth="1"/>
    <col min="266" max="266" width="37.77734375" customWidth="1"/>
    <col min="267" max="267" width="34.6640625" customWidth="1"/>
    <col min="268" max="268" width="24.44140625" customWidth="1"/>
    <col min="269" max="269" width="36.44140625" customWidth="1"/>
    <col min="270" max="270" width="39.109375" customWidth="1"/>
    <col min="271" max="271" width="29.21875" customWidth="1"/>
    <col min="272" max="272" width="26.21875" customWidth="1"/>
    <col min="273" max="273" width="27.6640625" customWidth="1"/>
    <col min="274" max="274" width="56.21875" customWidth="1"/>
    <col min="275" max="275" width="22.44140625" customWidth="1"/>
    <col min="276" max="276" width="46" customWidth="1"/>
    <col min="277" max="277" width="54.33203125" customWidth="1"/>
    <col min="278" max="278" width="33.88671875" customWidth="1"/>
    <col min="279" max="279" width="49.6640625" customWidth="1"/>
    <col min="280" max="280" width="48.77734375" customWidth="1"/>
    <col min="281" max="281" width="35" customWidth="1"/>
    <col min="282" max="282" width="23.44140625" customWidth="1"/>
    <col min="283" max="283" width="52.33203125" customWidth="1"/>
    <col min="284" max="284" width="31.21875" customWidth="1"/>
    <col min="285" max="285" width="54.44140625" customWidth="1"/>
    <col min="286" max="286" width="13.6640625" customWidth="1"/>
    <col min="287" max="287" width="39.44140625" customWidth="1"/>
    <col min="288" max="288" width="50.77734375" customWidth="1"/>
    <col min="289" max="289" width="41.5546875" customWidth="1"/>
    <col min="290" max="290" width="42.109375" customWidth="1"/>
    <col min="291" max="291" width="52.109375" customWidth="1"/>
    <col min="292" max="292" width="28.6640625" customWidth="1"/>
    <col min="293" max="293" width="29.6640625" customWidth="1"/>
    <col min="294" max="294" width="52.44140625" customWidth="1"/>
    <col min="295" max="295" width="41.33203125" customWidth="1"/>
    <col min="296" max="296" width="23.21875" customWidth="1"/>
    <col min="297" max="297" width="43.88671875" customWidth="1"/>
    <col min="298" max="298" width="36.109375" customWidth="1"/>
    <col min="299" max="299" width="24.77734375" customWidth="1"/>
    <col min="300" max="300" width="32.88671875" customWidth="1"/>
    <col min="301" max="301" width="21.6640625" customWidth="1"/>
    <col min="302" max="302" width="43" customWidth="1"/>
    <col min="303" max="303" width="42.44140625" customWidth="1"/>
    <col min="304" max="304" width="33" customWidth="1"/>
    <col min="305" max="305" width="35.5546875" customWidth="1"/>
    <col min="306" max="306" width="51.33203125" customWidth="1"/>
    <col min="307" max="307" width="54" customWidth="1"/>
    <col min="308" max="308" width="27.5546875" customWidth="1"/>
    <col min="309" max="309" width="42.88671875" customWidth="1"/>
    <col min="310" max="310" width="44.88671875" customWidth="1"/>
    <col min="311" max="311" width="25.109375" customWidth="1"/>
    <col min="312" max="312" width="32.88671875" customWidth="1"/>
    <col min="313" max="313" width="31" customWidth="1"/>
    <col min="314" max="314" width="24.33203125" customWidth="1"/>
    <col min="315" max="315" width="32.88671875" customWidth="1"/>
    <col min="316" max="316" width="35.33203125" customWidth="1"/>
    <col min="317" max="317" width="19" customWidth="1"/>
    <col min="318" max="318" width="29.5546875" customWidth="1"/>
    <col min="319" max="319" width="54.33203125" customWidth="1"/>
    <col min="320" max="320" width="23.109375" customWidth="1"/>
    <col min="321" max="321" width="51.6640625" customWidth="1"/>
    <col min="322" max="322" width="15.44140625" customWidth="1"/>
    <col min="323" max="323" width="53.6640625" customWidth="1"/>
    <col min="324" max="324" width="46.6640625" customWidth="1"/>
    <col min="325" max="325" width="55.44140625" customWidth="1"/>
    <col min="326" max="326" width="20" customWidth="1"/>
    <col min="327" max="327" width="44" customWidth="1"/>
    <col min="328" max="328" width="24.5546875" customWidth="1"/>
    <col min="329" max="329" width="30.33203125" customWidth="1"/>
    <col min="330" max="330" width="19.6640625" customWidth="1"/>
    <col min="331" max="331" width="20.109375" customWidth="1"/>
    <col min="332" max="332" width="47.77734375" customWidth="1"/>
    <col min="333" max="333" width="45.21875" customWidth="1"/>
    <col min="334" max="334" width="51.77734375" customWidth="1"/>
    <col min="335" max="335" width="24.77734375" customWidth="1"/>
    <col min="336" max="336" width="47.77734375" customWidth="1"/>
    <col min="337" max="337" width="47.6640625" customWidth="1"/>
    <col min="338" max="338" width="12.21875" customWidth="1"/>
    <col min="339" max="339" width="50.44140625" customWidth="1"/>
    <col min="340" max="340" width="26.77734375" customWidth="1"/>
    <col min="341" max="341" width="46.109375" customWidth="1"/>
    <col min="342" max="342" width="50.21875" customWidth="1"/>
    <col min="343" max="343" width="34.5546875" customWidth="1"/>
    <col min="344" max="344" width="46.109375" customWidth="1"/>
    <col min="345" max="345" width="61.109375" customWidth="1"/>
    <col min="346" max="346" width="48.44140625" customWidth="1"/>
    <col min="347" max="347" width="32.44140625" customWidth="1"/>
    <col min="348" max="348" width="48.21875" customWidth="1"/>
    <col min="349" max="349" width="19.44140625" customWidth="1"/>
    <col min="350" max="350" width="56.6640625" customWidth="1"/>
    <col min="351" max="351" width="13.21875" customWidth="1"/>
    <col min="352" max="352" width="34.6640625" customWidth="1"/>
    <col min="353" max="353" width="14.88671875" customWidth="1"/>
    <col min="354" max="354" width="22.88671875" customWidth="1"/>
    <col min="355" max="355" width="26.44140625" customWidth="1"/>
    <col min="356" max="356" width="49.5546875" customWidth="1"/>
    <col min="357" max="357" width="51.21875" customWidth="1"/>
    <col min="358" max="358" width="18.88671875" customWidth="1"/>
    <col min="359" max="359" width="52.21875" customWidth="1"/>
    <col min="360" max="360" width="43.33203125" customWidth="1"/>
    <col min="361" max="361" width="12.77734375" customWidth="1"/>
    <col min="362" max="362" width="31.33203125" customWidth="1"/>
    <col min="363" max="363" width="54.33203125" customWidth="1"/>
    <col min="364" max="364" width="28.88671875" customWidth="1"/>
    <col min="365" max="365" width="49" customWidth="1"/>
    <col min="366" max="366" width="19.109375" customWidth="1"/>
    <col min="367" max="367" width="53.77734375" customWidth="1"/>
    <col min="368" max="368" width="51.88671875" customWidth="1"/>
    <col min="369" max="369" width="18.5546875" customWidth="1"/>
    <col min="370" max="370" width="37.33203125" customWidth="1"/>
    <col min="371" max="371" width="39.21875" customWidth="1"/>
    <col min="372" max="372" width="40.109375" customWidth="1"/>
    <col min="373" max="373" width="33.109375" customWidth="1"/>
    <col min="374" max="374" width="51.88671875" customWidth="1"/>
    <col min="375" max="375" width="35.5546875" customWidth="1"/>
    <col min="376" max="376" width="39.109375" customWidth="1"/>
    <col min="377" max="377" width="49.109375" customWidth="1"/>
    <col min="378" max="378" width="19.109375" customWidth="1"/>
    <col min="379" max="379" width="53.77734375" customWidth="1"/>
    <col min="380" max="380" width="47.44140625" customWidth="1"/>
    <col min="381" max="381" width="44.33203125" customWidth="1"/>
    <col min="382" max="382" width="44.21875" customWidth="1"/>
    <col min="383" max="383" width="36" customWidth="1"/>
    <col min="384" max="384" width="51.109375" customWidth="1"/>
    <col min="385" max="385" width="41.33203125" customWidth="1"/>
    <col min="386" max="386" width="49.33203125" customWidth="1"/>
    <col min="387" max="387" width="31.5546875" customWidth="1"/>
    <col min="388" max="388" width="20.44140625" customWidth="1"/>
    <col min="389" max="389" width="23.21875" customWidth="1"/>
    <col min="390" max="390" width="43.88671875" customWidth="1"/>
    <col min="391" max="392" width="16.77734375" customWidth="1"/>
    <col min="393" max="393" width="14.21875" customWidth="1"/>
    <col min="394" max="394" width="49.6640625" customWidth="1"/>
    <col min="395" max="395" width="8.44140625" customWidth="1"/>
    <col min="396" max="396" width="29.6640625" customWidth="1"/>
    <col min="397" max="397" width="7.44140625" customWidth="1"/>
    <col min="398" max="398" width="11.88671875" customWidth="1"/>
    <col min="399" max="399" width="43.21875" customWidth="1"/>
    <col min="400" max="400" width="14.44140625" customWidth="1"/>
    <col min="401" max="401" width="55.6640625" customWidth="1"/>
    <col min="402" max="402" width="30.88671875" customWidth="1"/>
    <col min="403" max="403" width="39.109375" customWidth="1"/>
    <col min="404" max="404" width="41.21875" customWidth="1"/>
    <col min="405" max="405" width="17.5546875" customWidth="1"/>
    <col min="406" max="406" width="16.33203125" customWidth="1"/>
    <col min="407" max="407" width="43.5546875" customWidth="1"/>
    <col min="408" max="408" width="45" customWidth="1"/>
    <col min="409" max="409" width="44.77734375" customWidth="1"/>
    <col min="410" max="410" width="45" customWidth="1"/>
    <col min="411" max="411" width="37.44140625" customWidth="1"/>
    <col min="412" max="412" width="21.5546875" customWidth="1"/>
    <col min="413" max="413" width="5.77734375" customWidth="1"/>
    <col min="414" max="414" width="36" customWidth="1"/>
    <col min="415" max="415" width="31.109375" customWidth="1"/>
    <col min="416" max="416" width="14.44140625" customWidth="1"/>
    <col min="417" max="417" width="37.5546875" customWidth="1"/>
    <col min="418" max="418" width="51.44140625" customWidth="1"/>
    <col min="419" max="419" width="53.77734375" customWidth="1"/>
    <col min="420" max="420" width="47.77734375" customWidth="1"/>
    <col min="421" max="421" width="25" customWidth="1"/>
    <col min="422" max="422" width="28.109375" customWidth="1"/>
    <col min="423" max="423" width="29" customWidth="1"/>
    <col min="424" max="424" width="22.88671875" customWidth="1"/>
    <col min="425" max="425" width="40.44140625" customWidth="1"/>
    <col min="426" max="426" width="37.88671875" customWidth="1"/>
    <col min="427" max="427" width="19.21875" customWidth="1"/>
    <col min="428" max="428" width="45.5546875" customWidth="1"/>
    <col min="429" max="429" width="42.21875" customWidth="1"/>
    <col min="430" max="430" width="25.5546875" customWidth="1"/>
    <col min="431" max="431" width="23.21875" customWidth="1"/>
    <col min="432" max="432" width="26.77734375" customWidth="1"/>
    <col min="433" max="433" width="49.21875" customWidth="1"/>
    <col min="434" max="434" width="14.44140625" customWidth="1"/>
    <col min="435" max="435" width="25.21875" customWidth="1"/>
    <col min="436" max="436" width="36.6640625" customWidth="1"/>
    <col min="437" max="437" width="26.77734375" customWidth="1"/>
    <col min="438" max="438" width="33.88671875" customWidth="1"/>
    <col min="439" max="439" width="46" customWidth="1"/>
    <col min="440" max="440" width="16.109375" customWidth="1"/>
    <col min="441" max="441" width="35" customWidth="1"/>
    <col min="442" max="442" width="18" customWidth="1"/>
    <col min="443" max="443" width="52.21875" customWidth="1"/>
    <col min="444" max="444" width="51.6640625" customWidth="1"/>
    <col min="445" max="445" width="24.6640625" customWidth="1"/>
    <col min="446" max="446" width="12.44140625" customWidth="1"/>
    <col min="447" max="447" width="14.88671875" customWidth="1"/>
    <col min="448" max="448" width="35.33203125" customWidth="1"/>
    <col min="449" max="449" width="59.33203125" customWidth="1"/>
    <col min="450" max="450" width="20.88671875" customWidth="1"/>
    <col min="451" max="451" width="51.109375" customWidth="1"/>
    <col min="452" max="452" width="30.44140625" customWidth="1"/>
    <col min="453" max="453" width="12.88671875" customWidth="1"/>
    <col min="454" max="454" width="30" customWidth="1"/>
    <col min="455" max="455" width="36.109375" customWidth="1"/>
    <col min="456" max="456" width="55" customWidth="1"/>
    <col min="457" max="457" width="15.21875" customWidth="1"/>
    <col min="458" max="458" width="17.33203125" customWidth="1"/>
    <col min="459" max="459" width="29.21875" customWidth="1"/>
    <col min="460" max="460" width="8.21875" customWidth="1"/>
    <col min="461" max="461" width="13.33203125" customWidth="1"/>
    <col min="462" max="462" width="43.44140625" customWidth="1"/>
    <col min="463" max="463" width="52.77734375" customWidth="1"/>
    <col min="464" max="464" width="38.5546875" customWidth="1"/>
    <col min="465" max="465" width="19.109375" customWidth="1"/>
    <col min="466" max="466" width="50.33203125" customWidth="1"/>
    <col min="467" max="467" width="53.44140625" customWidth="1"/>
    <col min="468" max="468" width="24.109375" customWidth="1"/>
    <col min="469" max="469" width="28.33203125" customWidth="1"/>
    <col min="470" max="470" width="43.6640625" customWidth="1"/>
    <col min="471" max="471" width="19.88671875" customWidth="1"/>
    <col min="472" max="472" width="53.21875" customWidth="1"/>
    <col min="473" max="473" width="37.109375" customWidth="1"/>
    <col min="474" max="474" width="48" customWidth="1"/>
    <col min="475" max="475" width="24.33203125" customWidth="1"/>
    <col min="476" max="476" width="13.88671875" customWidth="1"/>
    <col min="477" max="477" width="46.109375" customWidth="1"/>
    <col min="478" max="478" width="51.77734375" customWidth="1"/>
    <col min="479" max="479" width="37.5546875" customWidth="1"/>
    <col min="480" max="480" width="16.88671875" customWidth="1"/>
    <col min="481" max="481" width="18.5546875" customWidth="1"/>
    <col min="482" max="482" width="35.109375" customWidth="1"/>
    <col min="483" max="483" width="43.88671875" customWidth="1"/>
    <col min="484" max="484" width="33.6640625" customWidth="1"/>
    <col min="485" max="485" width="41.21875" customWidth="1"/>
    <col min="486" max="486" width="52.33203125" customWidth="1"/>
    <col min="487" max="487" width="35.6640625" customWidth="1"/>
    <col min="488" max="488" width="7.109375" customWidth="1"/>
    <col min="489" max="489" width="16.21875" customWidth="1"/>
    <col min="490" max="490" width="22.44140625" customWidth="1"/>
    <col min="491" max="491" width="43.33203125" customWidth="1"/>
    <col min="492" max="492" width="37" customWidth="1"/>
    <col min="493" max="493" width="34.6640625" customWidth="1"/>
    <col min="494" max="494" width="18.44140625" customWidth="1"/>
    <col min="495" max="495" width="29.88671875" customWidth="1"/>
    <col min="496" max="496" width="17.44140625" customWidth="1"/>
    <col min="497" max="497" width="48.5546875" customWidth="1"/>
    <col min="498" max="498" width="10.44140625" customWidth="1"/>
    <col min="499" max="499" width="43.109375" customWidth="1"/>
    <col min="500" max="500" width="15" customWidth="1"/>
    <col min="501" max="501" width="22.77734375" customWidth="1"/>
    <col min="502" max="502" width="30.44140625" customWidth="1"/>
    <col min="503" max="503" width="28.44140625" customWidth="1"/>
    <col min="504" max="504" width="36.33203125" customWidth="1"/>
    <col min="505" max="505" width="13.33203125" customWidth="1"/>
    <col min="506" max="506" width="47.77734375" customWidth="1"/>
    <col min="507" max="507" width="49.33203125" customWidth="1"/>
    <col min="508" max="508" width="35" customWidth="1"/>
    <col min="509" max="509" width="11.6640625" customWidth="1"/>
    <col min="510" max="510" width="9.44140625" customWidth="1"/>
    <col min="511" max="511" width="47.6640625" customWidth="1"/>
    <col min="512" max="512" width="30.5546875" customWidth="1"/>
    <col min="513" max="513" width="21.44140625" customWidth="1"/>
    <col min="514" max="514" width="20.6640625" customWidth="1"/>
    <col min="515" max="515" width="23.77734375" customWidth="1"/>
    <col min="516" max="516" width="26.109375" customWidth="1"/>
    <col min="517" max="517" width="50.33203125" customWidth="1"/>
    <col min="518" max="518" width="18.5546875" customWidth="1"/>
    <col min="519" max="519" width="52.21875" customWidth="1"/>
    <col min="520" max="520" width="8.5546875" customWidth="1"/>
    <col min="521" max="521" width="42.5546875" customWidth="1"/>
    <col min="522" max="522" width="57.44140625" customWidth="1"/>
    <col min="523" max="523" width="15.88671875" customWidth="1"/>
    <col min="524" max="524" width="16.44140625" customWidth="1"/>
    <col min="525" max="525" width="16.6640625" customWidth="1"/>
    <col min="526" max="526" width="30.5546875" customWidth="1"/>
    <col min="527" max="527" width="48.5546875" customWidth="1"/>
    <col min="528" max="528" width="13.44140625" customWidth="1"/>
    <col min="529" max="529" width="24.5546875" customWidth="1"/>
    <col min="530" max="530" width="35.6640625" customWidth="1"/>
    <col min="531" max="531" width="37.5546875" customWidth="1"/>
    <col min="532" max="532" width="16.33203125" customWidth="1"/>
    <col min="533" max="533" width="36.6640625" customWidth="1"/>
    <col min="534" max="534" width="47.77734375" customWidth="1"/>
    <col min="535" max="535" width="18.6640625" customWidth="1"/>
    <col min="536" max="536" width="42" customWidth="1"/>
    <col min="537" max="537" width="24.109375" customWidth="1"/>
    <col min="538" max="538" width="22.5546875" customWidth="1"/>
    <col min="539" max="539" width="39.5546875" customWidth="1"/>
    <col min="540" max="540" width="38.33203125" customWidth="1"/>
    <col min="541" max="541" width="12.21875" customWidth="1"/>
    <col min="542" max="542" width="50.21875" customWidth="1"/>
    <col min="543" max="543" width="18" customWidth="1"/>
    <col min="544" max="544" width="14.77734375" customWidth="1"/>
    <col min="545" max="545" width="53.44140625" customWidth="1"/>
    <col min="546" max="546" width="44.44140625" customWidth="1"/>
    <col min="547" max="547" width="34.88671875" customWidth="1"/>
    <col min="548" max="548" width="5.21875" customWidth="1"/>
    <col min="549" max="549" width="33.77734375" customWidth="1"/>
    <col min="550" max="550" width="43.77734375" customWidth="1"/>
    <col min="551" max="551" width="41.109375" customWidth="1"/>
    <col min="552" max="552" width="17.6640625" customWidth="1"/>
    <col min="553" max="553" width="17.21875" customWidth="1"/>
    <col min="554" max="554" width="30.77734375" customWidth="1"/>
    <col min="555" max="555" width="17.5546875" customWidth="1"/>
    <col min="556" max="556" width="6.109375" customWidth="1"/>
    <col min="557" max="557" width="28.77734375" customWidth="1"/>
    <col min="558" max="558" width="30.33203125" customWidth="1"/>
    <col min="559" max="559" width="11.33203125" customWidth="1"/>
    <col min="560" max="560" width="19.33203125" customWidth="1"/>
    <col min="561" max="561" width="56.6640625" customWidth="1"/>
    <col min="562" max="562" width="18.77734375" customWidth="1"/>
    <col min="563" max="563" width="55.21875" customWidth="1"/>
    <col min="564" max="564" width="14.44140625" customWidth="1"/>
    <col min="565" max="565" width="14.5546875" customWidth="1"/>
    <col min="566" max="566" width="30.88671875" customWidth="1"/>
    <col min="567" max="567" width="44.77734375" customWidth="1"/>
    <col min="568" max="568" width="27.88671875" customWidth="1"/>
    <col min="569" max="569" width="45.44140625" customWidth="1"/>
    <col min="570" max="570" width="32.109375" customWidth="1"/>
    <col min="571" max="571" width="65.88671875" customWidth="1"/>
    <col min="572" max="572" width="22" customWidth="1"/>
    <col min="573" max="573" width="49.77734375" customWidth="1"/>
    <col min="574" max="574" width="55" customWidth="1"/>
    <col min="575" max="575" width="53.109375" customWidth="1"/>
    <col min="576" max="576" width="50.5546875" customWidth="1"/>
    <col min="577" max="577" width="45.77734375" customWidth="1"/>
    <col min="578" max="578" width="44.88671875" customWidth="1"/>
    <col min="579" max="579" width="48" customWidth="1"/>
    <col min="580" max="580" width="40.77734375" customWidth="1"/>
    <col min="581" max="581" width="22.21875" customWidth="1"/>
    <col min="582" max="582" width="52.6640625" customWidth="1"/>
    <col min="583" max="583" width="55.5546875" customWidth="1"/>
    <col min="584" max="584" width="41.21875" customWidth="1"/>
    <col min="585" max="585" width="15.77734375" customWidth="1"/>
    <col min="586" max="586" width="50.88671875" customWidth="1"/>
    <col min="587" max="587" width="14.33203125" customWidth="1"/>
    <col min="588" max="588" width="35" customWidth="1"/>
    <col min="589" max="589" width="44.88671875" customWidth="1"/>
    <col min="590" max="590" width="26.21875" customWidth="1"/>
    <col min="591" max="591" width="30.6640625" customWidth="1"/>
    <col min="592" max="592" width="35" customWidth="1"/>
    <col min="593" max="593" width="34.21875" customWidth="1"/>
    <col min="594" max="594" width="51.44140625" customWidth="1"/>
    <col min="595" max="595" width="15.6640625" customWidth="1"/>
    <col min="596" max="596" width="44.5546875" customWidth="1"/>
    <col min="597" max="597" width="25.88671875" customWidth="1"/>
    <col min="598" max="598" width="58" customWidth="1"/>
    <col min="599" max="599" width="24.33203125" customWidth="1"/>
    <col min="600" max="600" width="36.88671875" customWidth="1"/>
    <col min="601" max="601" width="16.77734375" customWidth="1"/>
    <col min="602" max="602" width="46.21875" customWidth="1"/>
    <col min="603" max="603" width="6.44140625" customWidth="1"/>
    <col min="604" max="604" width="34.77734375" customWidth="1"/>
    <col min="605" max="605" width="53.88671875" customWidth="1"/>
    <col min="606" max="606" width="28.6640625" customWidth="1"/>
    <col min="607" max="607" width="15.109375" customWidth="1"/>
    <col min="608" max="608" width="22.88671875" customWidth="1"/>
    <col min="609" max="609" width="30.6640625" customWidth="1"/>
    <col min="610" max="610" width="17.44140625" customWidth="1"/>
    <col min="611" max="611" width="18.77734375" customWidth="1"/>
    <col min="612" max="612" width="34.33203125" customWidth="1"/>
    <col min="613" max="613" width="38.109375" customWidth="1"/>
    <col min="614" max="614" width="8.21875" customWidth="1"/>
    <col min="615" max="615" width="47.33203125" customWidth="1"/>
    <col min="616" max="616" width="23.109375" customWidth="1"/>
    <col min="617" max="617" width="32" customWidth="1"/>
    <col min="618" max="618" width="29.77734375" customWidth="1"/>
    <col min="619" max="619" width="45.33203125" customWidth="1"/>
    <col min="620" max="620" width="55.21875" customWidth="1"/>
    <col min="621" max="621" width="33.33203125" customWidth="1"/>
    <col min="622" max="622" width="27.109375" customWidth="1"/>
    <col min="623" max="623" width="38.77734375" customWidth="1"/>
    <col min="624" max="624" width="32.21875" customWidth="1"/>
    <col min="625" max="625" width="35.33203125" customWidth="1"/>
    <col min="626" max="626" width="9.6640625" customWidth="1"/>
    <col min="627" max="627" width="26.21875" customWidth="1"/>
    <col min="628" max="628" width="43.77734375" customWidth="1"/>
    <col min="629" max="629" width="11.33203125" customWidth="1"/>
    <col min="630" max="630" width="13.6640625" customWidth="1"/>
    <col min="631" max="631" width="24.6640625" customWidth="1"/>
    <col min="632" max="632" width="17" customWidth="1"/>
    <col min="633" max="633" width="35.77734375" customWidth="1"/>
    <col min="634" max="634" width="10" customWidth="1"/>
    <col min="635" max="635" width="18.109375" customWidth="1"/>
    <col min="636" max="636" width="44.88671875" customWidth="1"/>
    <col min="637" max="637" width="46.44140625" customWidth="1"/>
    <col min="638" max="638" width="38" customWidth="1"/>
    <col min="639" max="639" width="10" customWidth="1"/>
    <col min="640" max="640" width="20.77734375" customWidth="1"/>
    <col min="641" max="641" width="36.109375" customWidth="1"/>
    <col min="642" max="642" width="5.33203125" customWidth="1"/>
    <col min="643" max="643" width="10.77734375" customWidth="1"/>
    <col min="644" max="644" width="15" customWidth="1"/>
    <col min="645" max="645" width="73" customWidth="1"/>
    <col min="646" max="646" width="13.33203125" customWidth="1"/>
    <col min="647" max="647" width="24.77734375" customWidth="1"/>
    <col min="648" max="648" width="29.6640625" customWidth="1"/>
    <col min="649" max="649" width="17.33203125" customWidth="1"/>
    <col min="650" max="650" width="30.5546875" customWidth="1"/>
    <col min="651" max="651" width="20.44140625" customWidth="1"/>
    <col min="652" max="652" width="28.33203125" customWidth="1"/>
    <col min="653" max="653" width="15.109375" customWidth="1"/>
    <col min="654" max="654" width="31.109375" customWidth="1"/>
    <col min="655" max="655" width="29.6640625" customWidth="1"/>
    <col min="656" max="656" width="8.44140625" customWidth="1"/>
    <col min="657" max="657" width="49.88671875" customWidth="1"/>
    <col min="658" max="658" width="26.44140625" customWidth="1"/>
    <col min="659" max="659" width="13.88671875" customWidth="1"/>
    <col min="660" max="660" width="18.5546875" customWidth="1"/>
    <col min="661" max="661" width="49.88671875" customWidth="1"/>
    <col min="662" max="662" width="14" customWidth="1"/>
    <col min="663" max="663" width="19.77734375" customWidth="1"/>
    <col min="664" max="664" width="47.5546875" customWidth="1"/>
    <col min="665" max="665" width="6.44140625" customWidth="1"/>
    <col min="666" max="666" width="26.77734375" customWidth="1"/>
    <col min="667" max="667" width="12.44140625" customWidth="1"/>
    <col min="668" max="668" width="11.6640625" customWidth="1"/>
    <col min="669" max="669" width="32.109375" customWidth="1"/>
    <col min="670" max="670" width="31.88671875" customWidth="1"/>
    <col min="671" max="671" width="24.44140625" customWidth="1"/>
    <col min="672" max="672" width="41.109375" customWidth="1"/>
    <col min="673" max="673" width="40.33203125" customWidth="1"/>
    <col min="674" max="674" width="22.88671875" customWidth="1"/>
    <col min="675" max="675" width="37.44140625" customWidth="1"/>
    <col min="676" max="676" width="13.33203125" customWidth="1"/>
    <col min="677" max="677" width="17.44140625" customWidth="1"/>
    <col min="678" max="678" width="25.88671875" customWidth="1"/>
    <col min="679" max="679" width="42.109375" customWidth="1"/>
    <col min="680" max="680" width="41.6640625" customWidth="1"/>
    <col min="681" max="681" width="25.109375" customWidth="1"/>
    <col min="682" max="682" width="20.21875" customWidth="1"/>
    <col min="683" max="683" width="49" customWidth="1"/>
    <col min="684" max="684" width="9.77734375" customWidth="1"/>
    <col min="685" max="685" width="24.21875" customWidth="1"/>
    <col min="686" max="686" width="40.5546875" customWidth="1"/>
    <col min="687" max="687" width="34.6640625" customWidth="1"/>
    <col min="688" max="688" width="44.109375" customWidth="1"/>
    <col min="689" max="689" width="36.77734375" customWidth="1"/>
    <col min="690" max="690" width="20.77734375" customWidth="1"/>
    <col min="691" max="691" width="31.109375" customWidth="1"/>
    <col min="692" max="692" width="16.5546875" customWidth="1"/>
    <col min="693" max="693" width="52.5546875" customWidth="1"/>
    <col min="694" max="694" width="8.5546875" customWidth="1"/>
    <col min="695" max="695" width="14.77734375" customWidth="1"/>
    <col min="696" max="696" width="26.6640625" customWidth="1"/>
    <col min="697" max="697" width="48.21875" customWidth="1"/>
    <col min="698" max="698" width="10.109375" customWidth="1"/>
    <col min="699" max="699" width="8.77734375" customWidth="1"/>
    <col min="700" max="700" width="13.44140625" customWidth="1"/>
    <col min="701" max="701" width="34" customWidth="1"/>
    <col min="702" max="702" width="17.21875" customWidth="1"/>
    <col min="703" max="703" width="53.33203125" customWidth="1"/>
    <col min="704" max="704" width="18.6640625" customWidth="1"/>
    <col min="705" max="705" width="27" customWidth="1"/>
    <col min="706" max="706" width="49.21875" customWidth="1"/>
    <col min="707" max="707" width="37.77734375" customWidth="1"/>
    <col min="708" max="708" width="37.109375" customWidth="1"/>
    <col min="709" max="709" width="25.5546875" customWidth="1"/>
    <col min="710" max="710" width="11.44140625" customWidth="1"/>
    <col min="711" max="711" width="42.6640625" customWidth="1"/>
    <col min="712" max="712" width="17.21875" customWidth="1"/>
    <col min="713" max="713" width="8" customWidth="1"/>
    <col min="714" max="714" width="27.5546875" customWidth="1"/>
    <col min="715" max="715" width="13.88671875" customWidth="1"/>
    <col min="716" max="716" width="41.88671875" customWidth="1"/>
    <col min="717" max="717" width="40.33203125" customWidth="1"/>
    <col min="718" max="718" width="12.88671875" customWidth="1"/>
    <col min="719" max="719" width="47.109375" customWidth="1"/>
    <col min="720" max="720" width="8.44140625" customWidth="1"/>
    <col min="721" max="721" width="40.6640625" customWidth="1"/>
    <col min="722" max="722" width="12.77734375" customWidth="1"/>
    <col min="723" max="723" width="37.88671875" customWidth="1"/>
    <col min="724" max="724" width="13.6640625" customWidth="1"/>
    <col min="725" max="725" width="10.77734375" customWidth="1"/>
    <col min="726" max="726" width="55" customWidth="1"/>
    <col min="727" max="727" width="15.77734375" customWidth="1"/>
    <col min="728" max="728" width="33.21875" customWidth="1"/>
    <col min="729" max="729" width="20.77734375" customWidth="1"/>
    <col min="730" max="730" width="52.33203125" customWidth="1"/>
    <col min="731" max="731" width="13.88671875" customWidth="1"/>
    <col min="732" max="732" width="26.88671875" customWidth="1"/>
    <col min="733" max="733" width="16.5546875" customWidth="1"/>
    <col min="734" max="734" width="28.5546875" customWidth="1"/>
    <col min="735" max="735" width="16.21875" customWidth="1"/>
    <col min="736" max="736" width="41.88671875" customWidth="1"/>
    <col min="737" max="737" width="14.88671875" customWidth="1"/>
    <col min="738" max="738" width="14.77734375" customWidth="1"/>
    <col min="739" max="739" width="4.33203125" customWidth="1"/>
    <col min="740" max="740" width="44" customWidth="1"/>
    <col min="741" max="741" width="26.21875" customWidth="1"/>
    <col min="742" max="742" width="14.77734375" customWidth="1"/>
    <col min="743" max="743" width="12.88671875" customWidth="1"/>
    <col min="744" max="744" width="35.88671875" customWidth="1"/>
    <col min="745" max="745" width="24.77734375" customWidth="1"/>
    <col min="746" max="746" width="41.21875" customWidth="1"/>
    <col min="747" max="747" width="41.44140625" customWidth="1"/>
    <col min="748" max="748" width="30.88671875" customWidth="1"/>
    <col min="749" max="749" width="36.44140625" customWidth="1"/>
    <col min="750" max="750" width="13.33203125" customWidth="1"/>
    <col min="751" max="751" width="29.109375" customWidth="1"/>
    <col min="752" max="752" width="53" customWidth="1"/>
    <col min="753" max="753" width="17.77734375" customWidth="1"/>
    <col min="754" max="754" width="47.44140625" customWidth="1"/>
    <col min="755" max="755" width="8" customWidth="1"/>
    <col min="756" max="756" width="38.5546875" customWidth="1"/>
    <col min="757" max="757" width="6.44140625" customWidth="1"/>
    <col min="758" max="758" width="28.88671875" customWidth="1"/>
    <col min="759" max="759" width="7.109375" customWidth="1"/>
    <col min="760" max="760" width="58.44140625" customWidth="1"/>
    <col min="761" max="761" width="42.44140625" customWidth="1"/>
    <col min="762" max="762" width="22.88671875" customWidth="1"/>
    <col min="763" max="763" width="30.21875" customWidth="1"/>
    <col min="764" max="764" width="38" customWidth="1"/>
    <col min="765" max="765" width="51.5546875" customWidth="1"/>
    <col min="766" max="766" width="9.109375" customWidth="1"/>
    <col min="767" max="767" width="21.88671875" customWidth="1"/>
    <col min="768" max="768" width="30.6640625" customWidth="1"/>
    <col min="769" max="769" width="44.5546875" customWidth="1"/>
    <col min="770" max="770" width="27.109375" customWidth="1"/>
    <col min="771" max="771" width="55.44140625" customWidth="1"/>
    <col min="772" max="772" width="43.77734375" customWidth="1"/>
    <col min="773" max="773" width="10.109375" customWidth="1"/>
    <col min="774" max="774" width="15.6640625" customWidth="1"/>
    <col min="775" max="775" width="9.88671875" customWidth="1"/>
    <col min="776" max="776" width="31.77734375" customWidth="1"/>
    <col min="777" max="777" width="51.44140625" customWidth="1"/>
    <col min="778" max="778" width="29.6640625" customWidth="1"/>
    <col min="779" max="779" width="51.88671875" customWidth="1"/>
    <col min="780" max="780" width="40.109375" customWidth="1"/>
    <col min="781" max="781" width="16.109375" customWidth="1"/>
    <col min="782" max="782" width="48.21875" customWidth="1"/>
    <col min="783" max="783" width="30.77734375" customWidth="1"/>
    <col min="784" max="784" width="36.44140625" customWidth="1"/>
    <col min="785" max="785" width="11" customWidth="1"/>
    <col min="786" max="786" width="53.6640625" customWidth="1"/>
    <col min="787" max="787" width="29.109375" customWidth="1"/>
    <col min="788" max="788" width="37.77734375" customWidth="1"/>
    <col min="789" max="789" width="42.5546875" customWidth="1"/>
    <col min="790" max="790" width="43.5546875" customWidth="1"/>
    <col min="791" max="791" width="27.77734375" customWidth="1"/>
    <col min="792" max="792" width="17.77734375" customWidth="1"/>
    <col min="793" max="793" width="9.33203125" customWidth="1"/>
    <col min="794" max="794" width="44.109375" customWidth="1"/>
    <col min="795" max="795" width="28.109375" customWidth="1"/>
    <col min="796" max="796" width="48.109375" customWidth="1"/>
    <col min="797" max="797" width="14.88671875" customWidth="1"/>
    <col min="798" max="798" width="25" customWidth="1"/>
    <col min="799" max="799" width="26.77734375" customWidth="1"/>
    <col min="800" max="800" width="22.88671875" customWidth="1"/>
    <col min="801" max="801" width="40.5546875" customWidth="1"/>
    <col min="802" max="802" width="13.21875" customWidth="1"/>
    <col min="803" max="803" width="32" customWidth="1"/>
    <col min="804" max="804" width="25.21875" customWidth="1"/>
    <col min="805" max="805" width="28.6640625" customWidth="1"/>
    <col min="806" max="806" width="37.5546875" customWidth="1"/>
    <col min="807" max="807" width="44.5546875" customWidth="1"/>
    <col min="808" max="808" width="18.77734375" customWidth="1"/>
    <col min="809" max="809" width="24.109375" customWidth="1"/>
    <col min="810" max="810" width="37" customWidth="1"/>
    <col min="811" max="811" width="50.6640625" customWidth="1"/>
    <col min="812" max="812" width="47.44140625" customWidth="1"/>
    <col min="813" max="813" width="19.77734375" customWidth="1"/>
    <col min="814" max="814" width="24.33203125" customWidth="1"/>
    <col min="815" max="815" width="53" customWidth="1"/>
    <col min="816" max="816" width="26.5546875" customWidth="1"/>
    <col min="817" max="817" width="28" customWidth="1"/>
    <col min="818" max="818" width="27.21875" customWidth="1"/>
    <col min="819" max="819" width="22.21875" customWidth="1"/>
    <col min="820" max="820" width="16" customWidth="1"/>
    <col min="821" max="821" width="17.33203125" customWidth="1"/>
    <col min="822" max="822" width="43.77734375" customWidth="1"/>
    <col min="823" max="823" width="47.88671875" customWidth="1"/>
    <col min="824" max="824" width="37.109375" customWidth="1"/>
    <col min="825" max="825" width="32" customWidth="1"/>
    <col min="826" max="826" width="18.77734375" customWidth="1"/>
    <col min="827" max="827" width="49.6640625" customWidth="1"/>
    <col min="828" max="828" width="49.88671875" customWidth="1"/>
    <col min="829" max="829" width="13.6640625" customWidth="1"/>
    <col min="830" max="830" width="16.21875" customWidth="1"/>
    <col min="831" max="831" width="49.88671875" customWidth="1"/>
    <col min="832" max="832" width="38.33203125" customWidth="1"/>
    <col min="833" max="833" width="22.5546875" customWidth="1"/>
    <col min="834" max="834" width="37.109375" customWidth="1"/>
    <col min="835" max="835" width="20.5546875" customWidth="1"/>
    <col min="836" max="836" width="31.5546875" customWidth="1"/>
    <col min="837" max="837" width="39.88671875" customWidth="1"/>
    <col min="838" max="838" width="25.77734375" customWidth="1"/>
    <col min="839" max="839" width="52.33203125" customWidth="1"/>
    <col min="840" max="840" width="28.44140625" customWidth="1"/>
    <col min="841" max="841" width="47.21875" customWidth="1"/>
    <col min="842" max="842" width="12.21875" customWidth="1"/>
    <col min="843" max="843" width="14.88671875" customWidth="1"/>
    <col min="844" max="844" width="19.6640625" customWidth="1"/>
    <col min="845" max="845" width="41.5546875" customWidth="1"/>
    <col min="846" max="846" width="29.33203125" customWidth="1"/>
    <col min="847" max="847" width="26.88671875" customWidth="1"/>
    <col min="848" max="848" width="37.109375" customWidth="1"/>
    <col min="849" max="849" width="26" customWidth="1"/>
    <col min="850" max="850" width="53.109375" customWidth="1"/>
    <col min="851" max="851" width="26.88671875" customWidth="1"/>
    <col min="852" max="852" width="26.44140625" customWidth="1"/>
    <col min="853" max="853" width="27.6640625" customWidth="1"/>
    <col min="854" max="854" width="50.5546875" customWidth="1"/>
    <col min="855" max="855" width="38.44140625" customWidth="1"/>
    <col min="856" max="856" width="15.44140625" customWidth="1"/>
    <col min="857" max="857" width="33.6640625" customWidth="1"/>
    <col min="858" max="858" width="56.77734375" customWidth="1"/>
    <col min="859" max="859" width="18.33203125" customWidth="1"/>
    <col min="860" max="860" width="30.33203125" customWidth="1"/>
    <col min="861" max="861" width="16.77734375" customWidth="1"/>
    <col min="862" max="862" width="29.33203125" customWidth="1"/>
    <col min="863" max="863" width="49.6640625" customWidth="1"/>
    <col min="864" max="864" width="52" customWidth="1"/>
    <col min="865" max="865" width="34.44140625" customWidth="1"/>
    <col min="866" max="866" width="53.109375" customWidth="1"/>
    <col min="867" max="867" width="24" customWidth="1"/>
    <col min="868" max="868" width="27.44140625" customWidth="1"/>
    <col min="869" max="869" width="9.21875" customWidth="1"/>
    <col min="870" max="870" width="24.77734375" customWidth="1"/>
    <col min="871" max="871" width="19.77734375" customWidth="1"/>
    <col min="872" max="872" width="28.6640625" customWidth="1"/>
    <col min="873" max="873" width="36.6640625" customWidth="1"/>
    <col min="874" max="874" width="46.77734375" customWidth="1"/>
    <col min="875" max="875" width="51.33203125" customWidth="1"/>
    <col min="876" max="876" width="16.5546875" customWidth="1"/>
    <col min="877" max="877" width="23.77734375" customWidth="1"/>
    <col min="878" max="878" width="30.6640625" customWidth="1"/>
    <col min="879" max="879" width="71.44140625" customWidth="1"/>
    <col min="880" max="880" width="48.33203125" customWidth="1"/>
    <col min="881" max="881" width="48.109375" customWidth="1"/>
    <col min="882" max="882" width="53.33203125" customWidth="1"/>
    <col min="883" max="883" width="7.21875" customWidth="1"/>
    <col min="884" max="884" width="27.21875" customWidth="1"/>
    <col min="885" max="885" width="38.109375" customWidth="1"/>
    <col min="886" max="886" width="31.33203125" customWidth="1"/>
    <col min="887" max="887" width="32.21875" customWidth="1"/>
    <col min="888" max="888" width="39.5546875" customWidth="1"/>
    <col min="889" max="889" width="29.6640625" customWidth="1"/>
    <col min="890" max="890" width="29.5546875" customWidth="1"/>
    <col min="891" max="891" width="33.33203125" customWidth="1"/>
    <col min="892" max="892" width="52.6640625" customWidth="1"/>
    <col min="893" max="893" width="36.6640625" customWidth="1"/>
    <col min="894" max="894" width="42.21875" customWidth="1"/>
    <col min="895" max="895" width="38.21875" customWidth="1"/>
    <col min="896" max="896" width="25.109375" customWidth="1"/>
    <col min="897" max="897" width="52.109375" customWidth="1"/>
    <col min="898" max="898" width="55.44140625" customWidth="1"/>
    <col min="899" max="899" width="48.21875" customWidth="1"/>
    <col min="900" max="900" width="47.44140625" customWidth="1"/>
    <col min="901" max="901" width="26.88671875" customWidth="1"/>
    <col min="902" max="902" width="25.5546875" customWidth="1"/>
    <col min="903" max="903" width="49.5546875" customWidth="1"/>
    <col min="904" max="904" width="34.77734375" customWidth="1"/>
    <col min="905" max="905" width="42.109375" customWidth="1"/>
    <col min="906" max="906" width="54.5546875" customWidth="1"/>
    <col min="907" max="907" width="17.44140625" customWidth="1"/>
    <col min="908" max="908" width="47.21875" customWidth="1"/>
    <col min="909" max="909" width="31.33203125" customWidth="1"/>
    <col min="910" max="910" width="41.44140625" customWidth="1"/>
    <col min="911" max="911" width="26.5546875" customWidth="1"/>
    <col min="912" max="912" width="16.88671875" customWidth="1"/>
    <col min="913" max="913" width="28.44140625" customWidth="1"/>
    <col min="914" max="914" width="20.44140625" customWidth="1"/>
    <col min="915" max="915" width="32.5546875" customWidth="1"/>
    <col min="916" max="916" width="39.109375" customWidth="1"/>
    <col min="917" max="917" width="25.44140625" customWidth="1"/>
    <col min="918" max="918" width="21.109375" customWidth="1"/>
    <col min="919" max="919" width="56.33203125" customWidth="1"/>
    <col min="920" max="920" width="14.5546875" customWidth="1"/>
    <col min="921" max="921" width="44.77734375" customWidth="1"/>
    <col min="922" max="922" width="34" customWidth="1"/>
    <col min="923" max="923" width="34.6640625" customWidth="1"/>
    <col min="924" max="924" width="11.21875" customWidth="1"/>
    <col min="925" max="925" width="36.6640625" customWidth="1"/>
    <col min="926" max="926" width="28.88671875" customWidth="1"/>
    <col min="927" max="927" width="18.88671875" customWidth="1"/>
    <col min="928" max="928" width="57" customWidth="1"/>
    <col min="929" max="929" width="40.88671875" customWidth="1"/>
    <col min="930" max="930" width="29.88671875" customWidth="1"/>
    <col min="931" max="931" width="50.44140625" customWidth="1"/>
    <col min="932" max="932" width="50.88671875" customWidth="1"/>
    <col min="933" max="933" width="46.44140625" customWidth="1"/>
    <col min="934" max="934" width="40.5546875" customWidth="1"/>
    <col min="935" max="935" width="16.109375" customWidth="1"/>
    <col min="936" max="936" width="51.109375" customWidth="1"/>
    <col min="937" max="937" width="54" customWidth="1"/>
    <col min="938" max="938" width="46.6640625" customWidth="1"/>
    <col min="939" max="939" width="48.5546875" customWidth="1"/>
    <col min="940" max="940" width="13.33203125" customWidth="1"/>
    <col min="941" max="941" width="13.6640625" customWidth="1"/>
    <col min="942" max="942" width="38.21875" customWidth="1"/>
    <col min="943" max="943" width="22.109375" customWidth="1"/>
    <col min="944" max="944" width="34" customWidth="1"/>
    <col min="945" max="945" width="48" customWidth="1"/>
    <col min="946" max="946" width="45.21875" customWidth="1"/>
    <col min="947" max="947" width="10.88671875" customWidth="1"/>
    <col min="948" max="948" width="13.44140625" customWidth="1"/>
    <col min="949" max="949" width="11.44140625" customWidth="1"/>
    <col min="950" max="950" width="44.44140625" customWidth="1"/>
    <col min="951" max="951" width="19.5546875" customWidth="1"/>
    <col min="952" max="952" width="55.109375" customWidth="1"/>
    <col min="953" max="953" width="11.21875" customWidth="1"/>
    <col min="954" max="954" width="44.109375" customWidth="1"/>
    <col min="955" max="955" width="16.5546875" customWidth="1"/>
    <col min="956" max="956" width="26.5546875" customWidth="1"/>
    <col min="957" max="957" width="13.6640625" customWidth="1"/>
    <col min="958" max="958" width="17.6640625" customWidth="1"/>
    <col min="959" max="959" width="17.21875" customWidth="1"/>
    <col min="960" max="960" width="21.77734375" customWidth="1"/>
    <col min="961" max="961" width="6.21875" customWidth="1"/>
    <col min="962" max="962" width="44.21875" customWidth="1"/>
    <col min="963" max="963" width="35.109375" customWidth="1"/>
    <col min="964" max="964" width="24.21875" customWidth="1"/>
    <col min="965" max="965" width="19.44140625" customWidth="1"/>
    <col min="966" max="966" width="49.88671875" customWidth="1"/>
    <col min="967" max="967" width="40.21875" customWidth="1"/>
    <col min="968" max="968" width="41.21875" customWidth="1"/>
    <col min="969" max="969" width="34.88671875" customWidth="1"/>
    <col min="970" max="970" width="12.6640625" customWidth="1"/>
    <col min="971" max="971" width="7.88671875" customWidth="1"/>
    <col min="972" max="972" width="51" customWidth="1"/>
    <col min="973" max="973" width="42.33203125" customWidth="1"/>
    <col min="974" max="974" width="16" customWidth="1"/>
    <col min="975" max="975" width="44.88671875" customWidth="1"/>
    <col min="976" max="976" width="48.109375" customWidth="1"/>
    <col min="977" max="977" width="50.88671875" customWidth="1"/>
    <col min="978" max="978" width="50.21875" customWidth="1"/>
    <col min="979" max="979" width="12.88671875" customWidth="1"/>
    <col min="980" max="980" width="39.21875" customWidth="1"/>
    <col min="981" max="981" width="15.21875" customWidth="1"/>
    <col min="982" max="982" width="22.109375" customWidth="1"/>
    <col min="983" max="983" width="19.21875" customWidth="1"/>
    <col min="984" max="984" width="31.109375" customWidth="1"/>
    <col min="985" max="985" width="54.88671875" customWidth="1"/>
    <col min="986" max="986" width="11.21875" customWidth="1"/>
    <col min="987" max="987" width="21.5546875" customWidth="1"/>
    <col min="988" max="988" width="6.88671875" customWidth="1"/>
    <col min="989" max="989" width="24.77734375" customWidth="1"/>
    <col min="990" max="990" width="51.88671875" customWidth="1"/>
    <col min="991" max="991" width="46.21875" customWidth="1"/>
    <col min="992" max="992" width="21.77734375" customWidth="1"/>
    <col min="993" max="993" width="16.44140625" customWidth="1"/>
    <col min="994" max="994" width="46.6640625" customWidth="1"/>
    <col min="995" max="995" width="21" customWidth="1"/>
    <col min="996" max="996" width="26.109375" customWidth="1"/>
    <col min="997" max="997" width="27.6640625" customWidth="1"/>
    <col min="998" max="998" width="42.88671875" customWidth="1"/>
    <col min="999" max="999" width="64.77734375" customWidth="1"/>
    <col min="1000" max="1000" width="31.109375" customWidth="1"/>
    <col min="1001" max="1001" width="20.6640625" customWidth="1"/>
    <col min="1002" max="1002" width="48.109375" customWidth="1"/>
    <col min="1003" max="1003" width="46.5546875" customWidth="1"/>
    <col min="1004" max="1004" width="33.77734375" customWidth="1"/>
    <col min="1005" max="1005" width="16.33203125" customWidth="1"/>
    <col min="1006" max="1006" width="33.88671875" customWidth="1"/>
    <col min="1007" max="1007" width="18.109375" customWidth="1"/>
    <col min="1008" max="1008" width="46.33203125" customWidth="1"/>
    <col min="1009" max="1009" width="12.88671875" customWidth="1"/>
    <col min="1010" max="1010" width="18.88671875" customWidth="1"/>
    <col min="1011" max="1011" width="11.5546875" customWidth="1"/>
    <col min="1012" max="1012" width="37.109375" customWidth="1"/>
    <col min="1013" max="1013" width="34" customWidth="1"/>
    <col min="1014" max="1014" width="22.5546875" customWidth="1"/>
    <col min="1015" max="1015" width="26.6640625" customWidth="1"/>
    <col min="1016" max="1016" width="31.109375" customWidth="1"/>
    <col min="1017" max="1017" width="26.77734375" customWidth="1"/>
    <col min="1018" max="1018" width="37.33203125" customWidth="1"/>
    <col min="1019" max="1019" width="42.109375" customWidth="1"/>
    <col min="1020" max="1020" width="30.33203125" customWidth="1"/>
    <col min="1021" max="1021" width="53.109375" customWidth="1"/>
    <col min="1022" max="1022" width="12.44140625" customWidth="1"/>
    <col min="1023" max="1023" width="7.88671875" customWidth="1"/>
    <col min="1024" max="1024" width="44.33203125" customWidth="1"/>
    <col min="1025" max="1025" width="19.109375" customWidth="1"/>
    <col min="1026" max="1026" width="31.88671875" customWidth="1"/>
    <col min="1027" max="1027" width="46.21875" customWidth="1"/>
    <col min="1028" max="1028" width="47.88671875" customWidth="1"/>
    <col min="1029" max="1029" width="36.6640625" customWidth="1"/>
    <col min="1030" max="1030" width="16.109375" customWidth="1"/>
    <col min="1031" max="1031" width="11.21875" customWidth="1"/>
    <col min="1032" max="1032" width="14.88671875" customWidth="1"/>
    <col min="1033" max="1033" width="17.77734375" customWidth="1"/>
    <col min="1034" max="1034" width="56.33203125" customWidth="1"/>
    <col min="1035" max="1035" width="8.77734375" customWidth="1"/>
    <col min="1036" max="1036" width="13.21875" customWidth="1"/>
    <col min="1037" max="1037" width="30.21875" customWidth="1"/>
    <col min="1038" max="1038" width="31.109375" customWidth="1"/>
    <col min="1039" max="1039" width="48.109375" customWidth="1"/>
    <col min="1040" max="1040" width="6.33203125" customWidth="1"/>
    <col min="1041" max="1041" width="17.44140625" customWidth="1"/>
    <col min="1042" max="1042" width="14.88671875" customWidth="1"/>
    <col min="1043" max="1043" width="48.21875" customWidth="1"/>
    <col min="1044" max="1044" width="41.33203125" customWidth="1"/>
    <col min="1045" max="1045" width="51.33203125" customWidth="1"/>
    <col min="1046" max="1046" width="18.33203125" customWidth="1"/>
    <col min="1047" max="1047" width="26.88671875" customWidth="1"/>
    <col min="1048" max="1048" width="37.44140625" customWidth="1"/>
    <col min="1049" max="1049" width="27.33203125" customWidth="1"/>
    <col min="1050" max="1050" width="49.44140625" customWidth="1"/>
    <col min="1051" max="1051" width="50.21875" customWidth="1"/>
    <col min="1052" max="1052" width="23" customWidth="1"/>
    <col min="1053" max="1053" width="15" customWidth="1"/>
    <col min="1054" max="1054" width="40.6640625" customWidth="1"/>
    <col min="1055" max="1055" width="38" customWidth="1"/>
    <col min="1056" max="1056" width="26.5546875" customWidth="1"/>
    <col min="1057" max="1057" width="47.33203125" customWidth="1"/>
    <col min="1058" max="1058" width="30.5546875" customWidth="1"/>
    <col min="1059" max="1059" width="22" customWidth="1"/>
    <col min="1060" max="1060" width="22.44140625" customWidth="1"/>
    <col min="1061" max="1061" width="54.44140625" customWidth="1"/>
    <col min="1062" max="1062" width="14.6640625" customWidth="1"/>
    <col min="1063" max="1063" width="18.5546875" customWidth="1"/>
    <col min="1064" max="1064" width="11.5546875" customWidth="1"/>
    <col min="1065" max="1065" width="13.109375" customWidth="1"/>
    <col min="1066" max="1066" width="33.44140625" customWidth="1"/>
    <col min="1067" max="1067" width="54.5546875" customWidth="1"/>
    <col min="1068" max="1068" width="26.33203125" customWidth="1"/>
    <col min="1069" max="1069" width="43.77734375" customWidth="1"/>
    <col min="1070" max="1070" width="18.33203125" customWidth="1"/>
    <col min="1071" max="1071" width="15.44140625" customWidth="1"/>
    <col min="1072" max="1072" width="44.5546875" customWidth="1"/>
    <col min="1073" max="1073" width="8.77734375" customWidth="1"/>
    <col min="1074" max="1074" width="22.6640625" customWidth="1"/>
    <col min="1075" max="1075" width="11.44140625" customWidth="1"/>
    <col min="1076" max="1076" width="24.33203125" customWidth="1"/>
    <col min="1077" max="1077" width="48" customWidth="1"/>
    <col min="1078" max="1078" width="16.6640625" customWidth="1"/>
    <col min="1079" max="1079" width="46.5546875" customWidth="1"/>
    <col min="1080" max="1080" width="25.5546875" customWidth="1"/>
    <col min="1081" max="1081" width="37" customWidth="1"/>
    <col min="1082" max="1082" width="31.21875" customWidth="1"/>
    <col min="1083" max="1083" width="46.21875" customWidth="1"/>
    <col min="1084" max="1084" width="28.77734375" customWidth="1"/>
    <col min="1085" max="1085" width="6.21875" customWidth="1"/>
    <col min="1086" max="1086" width="48" customWidth="1"/>
    <col min="1087" max="1087" width="22.88671875" customWidth="1"/>
    <col min="1088" max="1088" width="45.44140625" customWidth="1"/>
    <col min="1089" max="1089" width="17.5546875" customWidth="1"/>
    <col min="1090" max="1090" width="15.33203125" customWidth="1"/>
    <col min="1091" max="1091" width="17.88671875" customWidth="1"/>
    <col min="1092" max="1092" width="9" customWidth="1"/>
    <col min="1093" max="1093" width="32" customWidth="1"/>
    <col min="1094" max="1094" width="36.77734375" customWidth="1"/>
    <col min="1095" max="1095" width="42.88671875" customWidth="1"/>
    <col min="1096" max="1096" width="9.21875" customWidth="1"/>
    <col min="1097" max="1097" width="13.33203125" customWidth="1"/>
    <col min="1098" max="1098" width="39.33203125" customWidth="1"/>
    <col min="1099" max="1099" width="41.109375" customWidth="1"/>
    <col min="1100" max="1100" width="30" customWidth="1"/>
    <col min="1101" max="1101" width="23.109375" customWidth="1"/>
    <col min="1102" max="1102" width="22" customWidth="1"/>
    <col min="1103" max="1103" width="24.77734375" customWidth="1"/>
    <col min="1104" max="1104" width="55.77734375" customWidth="1"/>
    <col min="1105" max="1105" width="31.44140625" customWidth="1"/>
    <col min="1106" max="1106" width="10.109375" customWidth="1"/>
    <col min="1107" max="1107" width="46.21875" customWidth="1"/>
    <col min="1108" max="1108" width="31.5546875" customWidth="1"/>
    <col min="1109" max="1109" width="11.88671875" customWidth="1"/>
    <col min="1110" max="1110" width="41.33203125" customWidth="1"/>
    <col min="1111" max="1111" width="49.44140625" customWidth="1"/>
    <col min="1112" max="1112" width="34.77734375" customWidth="1"/>
    <col min="1113" max="1113" width="9.109375" customWidth="1"/>
    <col min="1114" max="1114" width="14.88671875" customWidth="1"/>
    <col min="1115" max="1115" width="41" customWidth="1"/>
    <col min="1116" max="1116" width="56.21875" customWidth="1"/>
    <col min="1117" max="1117" width="17.21875" customWidth="1"/>
    <col min="1118" max="1118" width="25.109375" customWidth="1"/>
    <col min="1119" max="1119" width="49.77734375" customWidth="1"/>
    <col min="1120" max="1120" width="26.21875" customWidth="1"/>
    <col min="1121" max="1121" width="27.5546875" customWidth="1"/>
    <col min="1122" max="1122" width="28.44140625" customWidth="1"/>
    <col min="1123" max="1123" width="10.44140625" customWidth="1"/>
    <col min="1124" max="1124" width="47.21875" customWidth="1"/>
    <col min="1125" max="1125" width="21" customWidth="1"/>
    <col min="1126" max="1126" width="20.77734375" customWidth="1"/>
    <col min="1127" max="1127" width="43.6640625" customWidth="1"/>
    <col min="1128" max="1128" width="41.33203125" customWidth="1"/>
    <col min="1129" max="1129" width="10.33203125" customWidth="1"/>
    <col min="1130" max="1130" width="31.77734375" customWidth="1"/>
    <col min="1131" max="1131" width="47.5546875" customWidth="1"/>
    <col min="1132" max="1132" width="32.21875" customWidth="1"/>
    <col min="1133" max="1133" width="46.44140625" customWidth="1"/>
    <col min="1134" max="1134" width="19.21875" customWidth="1"/>
    <col min="1135" max="1135" width="55.5546875" customWidth="1"/>
    <col min="1136" max="1136" width="49.88671875" customWidth="1"/>
    <col min="1137" max="1137" width="28.44140625" customWidth="1"/>
    <col min="1138" max="1138" width="14.88671875" customWidth="1"/>
    <col min="1139" max="1139" width="55.5546875" customWidth="1"/>
    <col min="1140" max="1140" width="20.88671875" customWidth="1"/>
    <col min="1141" max="1141" width="25.44140625" customWidth="1"/>
    <col min="1142" max="1142" width="12.21875" customWidth="1"/>
    <col min="1143" max="1143" width="41.33203125" customWidth="1"/>
    <col min="1144" max="1144" width="9.109375" customWidth="1"/>
    <col min="1145" max="1145" width="33.44140625" customWidth="1"/>
    <col min="1146" max="1146" width="32.6640625" customWidth="1"/>
    <col min="1147" max="1147" width="17.5546875" customWidth="1"/>
    <col min="1148" max="1148" width="42.77734375" customWidth="1"/>
    <col min="1149" max="1149" width="35.44140625" customWidth="1"/>
    <col min="1150" max="1150" width="24" customWidth="1"/>
    <col min="1151" max="1151" width="24.44140625" customWidth="1"/>
    <col min="1152" max="1152" width="26.21875" customWidth="1"/>
    <col min="1153" max="1153" width="28.6640625" customWidth="1"/>
    <col min="1154" max="1154" width="16.21875" customWidth="1"/>
    <col min="1155" max="1155" width="14.5546875" customWidth="1"/>
    <col min="1156" max="1156" width="5.44140625" customWidth="1"/>
    <col min="1157" max="1157" width="9.33203125" customWidth="1"/>
    <col min="1158" max="1158" width="12" customWidth="1"/>
    <col min="1159" max="1159" width="22.5546875" customWidth="1"/>
    <col min="1160" max="1160" width="31.6640625" customWidth="1"/>
    <col min="1161" max="1161" width="17.5546875" customWidth="1"/>
    <col min="1162" max="1162" width="35.5546875" customWidth="1"/>
    <col min="1163" max="1163" width="14.6640625" customWidth="1"/>
    <col min="1164" max="1164" width="30.21875" customWidth="1"/>
    <col min="1165" max="1165" width="16.5546875" customWidth="1"/>
    <col min="1166" max="1166" width="44" customWidth="1"/>
    <col min="1167" max="1167" width="36.44140625" customWidth="1"/>
    <col min="1168" max="1168" width="18.33203125" customWidth="1"/>
    <col min="1169" max="1169" width="21.6640625" customWidth="1"/>
    <col min="1170" max="1170" width="20.6640625" customWidth="1"/>
    <col min="1171" max="1171" width="13.21875" customWidth="1"/>
    <col min="1172" max="1172" width="29.109375" customWidth="1"/>
    <col min="1173" max="1173" width="54.77734375" customWidth="1"/>
    <col min="1174" max="1174" width="53.88671875" customWidth="1"/>
    <col min="1175" max="1175" width="12.5546875" customWidth="1"/>
    <col min="1176" max="1176" width="8.77734375" customWidth="1"/>
    <col min="1177" max="1177" width="29.77734375" customWidth="1"/>
    <col min="1178" max="1178" width="31.33203125" customWidth="1"/>
    <col min="1179" max="1179" width="10.33203125" customWidth="1"/>
    <col min="1180" max="1180" width="38.109375" customWidth="1"/>
    <col min="1181" max="1181" width="33.44140625" customWidth="1"/>
    <col min="1182" max="1183" width="28.44140625" customWidth="1"/>
    <col min="1184" max="1184" width="13.5546875" customWidth="1"/>
    <col min="1185" max="1185" width="19.109375" customWidth="1"/>
    <col min="1186" max="1186" width="14.77734375" customWidth="1"/>
    <col min="1187" max="1187" width="19.5546875" customWidth="1"/>
    <col min="1188" max="1188" width="16.33203125" customWidth="1"/>
    <col min="1189" max="1189" width="28.44140625" customWidth="1"/>
    <col min="1190" max="1190" width="21.109375" customWidth="1"/>
    <col min="1191" max="1191" width="36.77734375" customWidth="1"/>
    <col min="1192" max="1192" width="15.109375" customWidth="1"/>
    <col min="1193" max="1193" width="14.77734375" customWidth="1"/>
    <col min="1194" max="1194" width="23.33203125" customWidth="1"/>
    <col min="1195" max="1195" width="30.33203125" customWidth="1"/>
    <col min="1196" max="1196" width="17.33203125" customWidth="1"/>
    <col min="1197" max="1197" width="49.5546875" customWidth="1"/>
    <col min="1198" max="1198" width="29.109375" customWidth="1"/>
    <col min="1199" max="1199" width="14.44140625" customWidth="1"/>
    <col min="1200" max="1200" width="10.44140625" customWidth="1"/>
    <col min="1201" max="1201" width="50.77734375" customWidth="1"/>
    <col min="1202" max="1202" width="39.33203125" customWidth="1"/>
    <col min="1203" max="1203" width="12.5546875" customWidth="1"/>
    <col min="1204" max="1204" width="19.5546875" customWidth="1"/>
    <col min="1205" max="1205" width="4.33203125" customWidth="1"/>
    <col min="1206" max="1206" width="20" customWidth="1"/>
    <col min="1207" max="1207" width="46.77734375" customWidth="1"/>
    <col min="1208" max="1208" width="18.109375" customWidth="1"/>
    <col min="1209" max="1209" width="48" customWidth="1"/>
    <col min="1210" max="1210" width="31" customWidth="1"/>
    <col min="1211" max="1211" width="25.21875" customWidth="1"/>
    <col min="1212" max="1212" width="14.77734375" customWidth="1"/>
    <col min="1213" max="1213" width="17.6640625" customWidth="1"/>
    <col min="1214" max="1214" width="3.88671875" customWidth="1"/>
    <col min="1215" max="1215" width="9.44140625" customWidth="1"/>
    <col min="1216" max="1216" width="48.77734375" customWidth="1"/>
    <col min="1217" max="1217" width="32.44140625" customWidth="1"/>
    <col min="1218" max="1218" width="38.33203125" customWidth="1"/>
    <col min="1219" max="1219" width="39.33203125" customWidth="1"/>
    <col min="1220" max="1220" width="36.109375" customWidth="1"/>
    <col min="1221" max="1221" width="27" customWidth="1"/>
    <col min="1222" max="1222" width="15.44140625" customWidth="1"/>
    <col min="1223" max="1223" width="38.21875" customWidth="1"/>
    <col min="1224" max="1224" width="52.33203125" customWidth="1"/>
    <col min="1225" max="1225" width="49.33203125" customWidth="1"/>
    <col min="1226" max="1226" width="43.6640625" customWidth="1"/>
    <col min="1227" max="1227" width="17.77734375" customWidth="1"/>
    <col min="1228" max="1228" width="17.5546875" customWidth="1"/>
    <col min="1229" max="1229" width="43" customWidth="1"/>
    <col min="1230" max="1230" width="40.21875" customWidth="1"/>
    <col min="1231" max="1231" width="33.6640625" customWidth="1"/>
    <col min="1232" max="1232" width="6.77734375" customWidth="1"/>
    <col min="1233" max="1233" width="33.77734375" customWidth="1"/>
    <col min="1234" max="1234" width="16.109375" customWidth="1"/>
    <col min="1235" max="1235" width="21.44140625" customWidth="1"/>
    <col min="1236" max="1236" width="4.44140625" customWidth="1"/>
    <col min="1237" max="1237" width="55.77734375" customWidth="1"/>
    <col min="1238" max="1238" width="48.21875" customWidth="1"/>
    <col min="1239" max="1239" width="47.77734375" customWidth="1"/>
    <col min="1240" max="1240" width="44.44140625" customWidth="1"/>
    <col min="1241" max="1241" width="18.33203125" customWidth="1"/>
    <col min="1242" max="1242" width="29.6640625" customWidth="1"/>
    <col min="1243" max="1243" width="40.21875" customWidth="1"/>
    <col min="1244" max="1244" width="21.77734375" customWidth="1"/>
    <col min="1245" max="1245" width="49.88671875" customWidth="1"/>
    <col min="1246" max="1246" width="14.21875" customWidth="1"/>
    <col min="1247" max="1247" width="40.77734375" customWidth="1"/>
    <col min="1248" max="1248" width="43.44140625" customWidth="1"/>
    <col min="1249" max="1249" width="26.33203125" customWidth="1"/>
    <col min="1250" max="1250" width="16" customWidth="1"/>
    <col min="1251" max="1251" width="50.109375" customWidth="1"/>
    <col min="1252" max="1252" width="16" customWidth="1"/>
    <col min="1253" max="1253" width="26" customWidth="1"/>
    <col min="1254" max="1254" width="14.5546875" customWidth="1"/>
    <col min="1255" max="1255" width="54" customWidth="1"/>
    <col min="1256" max="1256" width="24.33203125" customWidth="1"/>
    <col min="1257" max="1257" width="35" customWidth="1"/>
    <col min="1258" max="1258" width="52.6640625" customWidth="1"/>
    <col min="1259" max="1259" width="34" customWidth="1"/>
    <col min="1260" max="1260" width="24.44140625" customWidth="1"/>
    <col min="1261" max="1261" width="23.44140625" customWidth="1"/>
    <col min="1262" max="1262" width="22.77734375" customWidth="1"/>
    <col min="1263" max="1263" width="50.77734375" customWidth="1"/>
    <col min="1264" max="1264" width="52.5546875" customWidth="1"/>
    <col min="1265" max="1265" width="48.5546875" customWidth="1"/>
    <col min="1266" max="1266" width="36.33203125" customWidth="1"/>
    <col min="1267" max="1267" width="33.33203125" customWidth="1"/>
    <col min="1268" max="1268" width="22.88671875" customWidth="1"/>
    <col min="1269" max="1269" width="4.5546875" customWidth="1"/>
    <col min="1270" max="1270" width="13.21875" customWidth="1"/>
    <col min="1271" max="1271" width="22" customWidth="1"/>
    <col min="1272" max="1272" width="14" customWidth="1"/>
    <col min="1273" max="1273" width="27.44140625" customWidth="1"/>
    <col min="1274" max="1274" width="40.5546875" customWidth="1"/>
    <col min="1275" max="1275" width="56.6640625" customWidth="1"/>
    <col min="1276" max="1276" width="28.6640625" customWidth="1"/>
    <col min="1277" max="1277" width="10.44140625" customWidth="1"/>
    <col min="1278" max="1278" width="40" customWidth="1"/>
    <col min="1279" max="1279" width="42.88671875" customWidth="1"/>
    <col min="1280" max="1280" width="50.77734375" customWidth="1"/>
    <col min="1281" max="1281" width="22.6640625" customWidth="1"/>
    <col min="1282" max="1282" width="35.21875" customWidth="1"/>
    <col min="1283" max="1283" width="23.88671875" customWidth="1"/>
    <col min="1284" max="1284" width="23.5546875" customWidth="1"/>
    <col min="1285" max="1285" width="25" customWidth="1"/>
    <col min="1286" max="1286" width="34.88671875" customWidth="1"/>
    <col min="1287" max="1287" width="42.21875" customWidth="1"/>
    <col min="1288" max="1288" width="43.6640625" customWidth="1"/>
    <col min="1289" max="1289" width="22.44140625" customWidth="1"/>
    <col min="1290" max="1290" width="29" customWidth="1"/>
    <col min="1291" max="1291" width="43" customWidth="1"/>
    <col min="1292" max="1292" width="12.5546875" customWidth="1"/>
    <col min="1293" max="1293" width="21.77734375" customWidth="1"/>
    <col min="1294" max="1294" width="4.6640625" customWidth="1"/>
    <col min="1295" max="1295" width="56.5546875" customWidth="1"/>
    <col min="1296" max="1296" width="22.5546875" customWidth="1"/>
    <col min="1297" max="1297" width="16" customWidth="1"/>
    <col min="1298" max="1298" width="50.109375" customWidth="1"/>
    <col min="1299" max="1299" width="12" customWidth="1"/>
    <col min="1300" max="1300" width="5.109375" customWidth="1"/>
    <col min="1301" max="1301" width="41.6640625" customWidth="1"/>
    <col min="1302" max="1302" width="25.109375" customWidth="1"/>
    <col min="1303" max="1303" width="50.5546875" customWidth="1"/>
    <col min="1304" max="1304" width="31" customWidth="1"/>
    <col min="1305" max="1305" width="52.109375" customWidth="1"/>
    <col min="1306" max="1306" width="19.21875" customWidth="1"/>
    <col min="1307" max="1307" width="50.44140625" customWidth="1"/>
    <col min="1308" max="1308" width="53.21875" customWidth="1"/>
    <col min="1309" max="1309" width="19.5546875" customWidth="1"/>
    <col min="1310" max="1310" width="45.6640625" customWidth="1"/>
    <col min="1311" max="1311" width="11.109375" customWidth="1"/>
    <col min="1312" max="1312" width="19.88671875" customWidth="1"/>
    <col min="1313" max="1313" width="37.5546875" customWidth="1"/>
    <col min="1314" max="1314" width="17.21875" customWidth="1"/>
    <col min="1315" max="1315" width="15.5546875" customWidth="1"/>
    <col min="1316" max="1316" width="21.109375" customWidth="1"/>
    <col min="1317" max="1317" width="54.33203125" customWidth="1"/>
    <col min="1318" max="1318" width="26.88671875" customWidth="1"/>
    <col min="1319" max="1319" width="8.109375" customWidth="1"/>
    <col min="1320" max="1320" width="15.5546875" customWidth="1"/>
    <col min="1321" max="1321" width="55" customWidth="1"/>
    <col min="1322" max="1322" width="35.6640625" customWidth="1"/>
    <col min="1323" max="1323" width="41.109375" customWidth="1"/>
    <col min="1324" max="1324" width="55.33203125" customWidth="1"/>
    <col min="1325" max="1325" width="46" customWidth="1"/>
    <col min="1326" max="1326" width="31.6640625" customWidth="1"/>
    <col min="1327" max="1327" width="49.5546875" customWidth="1"/>
    <col min="1328" max="1328" width="49" customWidth="1"/>
    <col min="1329" max="1329" width="41.33203125" customWidth="1"/>
    <col min="1330" max="1330" width="22.88671875" customWidth="1"/>
    <col min="1331" max="1331" width="30.6640625" customWidth="1"/>
    <col min="1332" max="1332" width="20.77734375" customWidth="1"/>
    <col min="1333" max="1333" width="52.5546875" customWidth="1"/>
    <col min="1334" max="1334" width="41.109375" customWidth="1"/>
    <col min="1335" max="1335" width="17.21875" customWidth="1"/>
    <col min="1336" max="1337" width="14.88671875" customWidth="1"/>
    <col min="1338" max="1338" width="36.44140625" customWidth="1"/>
    <col min="1339" max="1339" width="6.77734375" customWidth="1"/>
    <col min="1340" max="1340" width="21" customWidth="1"/>
    <col min="1341" max="1341" width="18.88671875" customWidth="1"/>
    <col min="1342" max="1342" width="43.5546875" customWidth="1"/>
    <col min="1343" max="1343" width="50.44140625" customWidth="1"/>
    <col min="1344" max="1344" width="55.5546875" customWidth="1"/>
    <col min="1345" max="1345" width="48.21875" customWidth="1"/>
    <col min="1346" max="1346" width="8.5546875" customWidth="1"/>
    <col min="1347" max="1347" width="34.109375" customWidth="1"/>
    <col min="1348" max="1348" width="51.33203125" customWidth="1"/>
    <col min="1349" max="1349" width="22.88671875" customWidth="1"/>
    <col min="1350" max="1350" width="52.5546875" customWidth="1"/>
    <col min="1351" max="1351" width="34.5546875" customWidth="1"/>
    <col min="1352" max="1352" width="6.77734375" customWidth="1"/>
    <col min="1353" max="1353" width="51.21875" customWidth="1"/>
    <col min="1354" max="1354" width="24" customWidth="1"/>
    <col min="1355" max="1355" width="35.5546875" customWidth="1"/>
    <col min="1356" max="1356" width="26.109375" customWidth="1"/>
    <col min="1357" max="1357" width="19.77734375" customWidth="1"/>
    <col min="1358" max="1358" width="53.109375" customWidth="1"/>
    <col min="1359" max="1359" width="25.44140625" customWidth="1"/>
    <col min="1360" max="1360" width="20.44140625" customWidth="1"/>
    <col min="1361" max="1361" width="15.33203125" customWidth="1"/>
    <col min="1362" max="1362" width="20.109375" customWidth="1"/>
    <col min="1363" max="1363" width="10.44140625" customWidth="1"/>
    <col min="1364" max="1364" width="44.21875" customWidth="1"/>
    <col min="1365" max="1365" width="26.88671875" customWidth="1"/>
    <col min="1366" max="1366" width="19.6640625" customWidth="1"/>
    <col min="1367" max="1367" width="20.5546875" customWidth="1"/>
    <col min="1368" max="1368" width="17.77734375" customWidth="1"/>
    <col min="1369" max="1369" width="46" customWidth="1"/>
    <col min="1370" max="1370" width="39.109375" customWidth="1"/>
    <col min="1371" max="1371" width="52.6640625" customWidth="1"/>
    <col min="1372" max="1372" width="12" customWidth="1"/>
    <col min="1373" max="1373" width="21.6640625" customWidth="1"/>
    <col min="1374" max="1374" width="33" customWidth="1"/>
    <col min="1375" max="1375" width="44.44140625" customWidth="1"/>
    <col min="1376" max="1376" width="37.21875" customWidth="1"/>
    <col min="1377" max="1377" width="28" customWidth="1"/>
    <col min="1378" max="1378" width="39" customWidth="1"/>
    <col min="1379" max="1379" width="42" customWidth="1"/>
    <col min="1380" max="1380" width="45.21875" customWidth="1"/>
    <col min="1381" max="1381" width="55" customWidth="1"/>
    <col min="1382" max="1382" width="43.77734375" customWidth="1"/>
    <col min="1383" max="1383" width="11" customWidth="1"/>
    <col min="1384" max="1384" width="55.109375" customWidth="1"/>
    <col min="1385" max="1385" width="6.77734375" customWidth="1"/>
    <col min="1386" max="1386" width="55.44140625" customWidth="1"/>
    <col min="1387" max="1387" width="20.88671875" customWidth="1"/>
    <col min="1388" max="1388" width="31.77734375" customWidth="1"/>
    <col min="1389" max="1389" width="49.88671875" customWidth="1"/>
    <col min="1390" max="1390" width="53.5546875" customWidth="1"/>
    <col min="1391" max="1391" width="17.44140625" customWidth="1"/>
    <col min="1392" max="1392" width="8" customWidth="1"/>
    <col min="1393" max="1393" width="38.109375" customWidth="1"/>
    <col min="1394" max="1394" width="29.5546875" customWidth="1"/>
    <col min="1395" max="1395" width="29.21875" customWidth="1"/>
    <col min="1396" max="1396" width="35.21875" customWidth="1"/>
    <col min="1397" max="1397" width="13.44140625" customWidth="1"/>
    <col min="1398" max="1398" width="19.88671875" customWidth="1"/>
    <col min="1399" max="1399" width="53.77734375" customWidth="1"/>
    <col min="1400" max="1400" width="37" customWidth="1"/>
    <col min="1401" max="1401" width="29.33203125" customWidth="1"/>
    <col min="1402" max="1402" width="32.44140625" customWidth="1"/>
    <col min="1403" max="1403" width="22.6640625" customWidth="1"/>
    <col min="1404" max="1404" width="42.88671875" customWidth="1"/>
    <col min="1405" max="1405" width="12.6640625" customWidth="1"/>
    <col min="1406" max="1406" width="41.33203125" customWidth="1"/>
    <col min="1407" max="1407" width="40.5546875" customWidth="1"/>
    <col min="1408" max="1408" width="32.109375" customWidth="1"/>
    <col min="1409" max="1409" width="31.6640625" customWidth="1"/>
    <col min="1410" max="1410" width="42.21875" customWidth="1"/>
    <col min="1411" max="1411" width="13.21875" customWidth="1"/>
    <col min="1412" max="1412" width="16.77734375" customWidth="1"/>
    <col min="1413" max="1413" width="9.77734375" customWidth="1"/>
    <col min="1414" max="1414" width="32.109375" customWidth="1"/>
    <col min="1415" max="1415" width="43.21875" customWidth="1"/>
    <col min="1416" max="1416" width="21.77734375" customWidth="1"/>
    <col min="1417" max="1417" width="38.6640625" customWidth="1"/>
    <col min="1418" max="1418" width="21.88671875" customWidth="1"/>
    <col min="1419" max="1420" width="32.33203125" customWidth="1"/>
    <col min="1421" max="1421" width="44.6640625" customWidth="1"/>
    <col min="1422" max="1422" width="37.44140625" customWidth="1"/>
    <col min="1423" max="1423" width="38.21875" customWidth="1"/>
    <col min="1424" max="1424" width="12.6640625" customWidth="1"/>
    <col min="1425" max="1425" width="40.44140625" customWidth="1"/>
    <col min="1426" max="1426" width="21.44140625" customWidth="1"/>
    <col min="1427" max="1427" width="9.77734375" customWidth="1"/>
    <col min="1428" max="1428" width="41.21875" customWidth="1"/>
    <col min="1429" max="1429" width="10.21875" customWidth="1"/>
    <col min="1430" max="1430" width="45.21875" customWidth="1"/>
    <col min="1431" max="1431" width="39.33203125" customWidth="1"/>
    <col min="1432" max="1432" width="55.21875" customWidth="1"/>
    <col min="1433" max="1433" width="29.33203125" customWidth="1"/>
    <col min="1434" max="1434" width="56.21875" customWidth="1"/>
    <col min="1435" max="1435" width="22.21875" customWidth="1"/>
    <col min="1436" max="1436" width="35.33203125" customWidth="1"/>
    <col min="1437" max="1437" width="33.44140625" customWidth="1"/>
    <col min="1438" max="1438" width="13.33203125" customWidth="1"/>
    <col min="1439" max="1439" width="20.5546875" customWidth="1"/>
    <col min="1440" max="1440" width="26" customWidth="1"/>
    <col min="1441" max="1441" width="18" customWidth="1"/>
    <col min="1442" max="1442" width="22.88671875" customWidth="1"/>
    <col min="1443" max="1443" width="52.88671875" customWidth="1"/>
    <col min="1444" max="1444" width="30.33203125" customWidth="1"/>
    <col min="1445" max="1445" width="35.44140625" customWidth="1"/>
    <col min="1446" max="1446" width="20.44140625" customWidth="1"/>
    <col min="1447" max="1447" width="18.33203125" customWidth="1"/>
    <col min="1448" max="1448" width="48.88671875" customWidth="1"/>
    <col min="1449" max="1449" width="10.5546875" customWidth="1"/>
    <col min="1450" max="1450" width="45.109375" customWidth="1"/>
    <col min="1451" max="1451" width="34.33203125" customWidth="1"/>
    <col min="1452" max="1452" width="37" customWidth="1"/>
    <col min="1453" max="1453" width="13.109375" customWidth="1"/>
    <col min="1454" max="1454" width="36.21875" customWidth="1"/>
    <col min="1455" max="1455" width="24.21875" customWidth="1"/>
    <col min="1456" max="1456" width="52.21875" customWidth="1"/>
    <col min="1457" max="1457" width="10.6640625" customWidth="1"/>
    <col min="1458" max="1458" width="47.88671875" customWidth="1"/>
    <col min="1459" max="1459" width="16.5546875" customWidth="1"/>
    <col min="1460" max="1460" width="35.77734375" customWidth="1"/>
    <col min="1461" max="1461" width="49.109375" customWidth="1"/>
    <col min="1462" max="1462" width="31" customWidth="1"/>
    <col min="1463" max="1463" width="14.5546875" customWidth="1"/>
    <col min="1464" max="1464" width="17.88671875" customWidth="1"/>
    <col min="1465" max="1465" width="53.21875" customWidth="1"/>
    <col min="1466" max="1466" width="31.44140625" customWidth="1"/>
    <col min="1467" max="1467" width="12.109375" customWidth="1"/>
    <col min="1468" max="1468" width="9.33203125" customWidth="1"/>
    <col min="1469" max="1469" width="40.33203125" customWidth="1"/>
    <col min="1470" max="1470" width="24.21875" customWidth="1"/>
    <col min="1471" max="1471" width="23.5546875" customWidth="1"/>
    <col min="1472" max="1472" width="10.21875" customWidth="1"/>
    <col min="1473" max="1473" width="15.5546875" customWidth="1"/>
    <col min="1474" max="1474" width="18.109375" customWidth="1"/>
    <col min="1475" max="1475" width="17.44140625" customWidth="1"/>
    <col min="1476" max="1476" width="34.44140625" customWidth="1"/>
    <col min="1477" max="1477" width="33.33203125" customWidth="1"/>
    <col min="1478" max="1478" width="44.21875" customWidth="1"/>
    <col min="1479" max="1479" width="18.21875" customWidth="1"/>
    <col min="1480" max="1480" width="34.6640625" customWidth="1"/>
    <col min="1481" max="1481" width="9.5546875" customWidth="1"/>
    <col min="1482" max="1482" width="10.109375" customWidth="1"/>
    <col min="1483" max="1483" width="55.5546875" customWidth="1"/>
    <col min="1484" max="1484" width="29.109375" customWidth="1"/>
    <col min="1485" max="1485" width="20.6640625" customWidth="1"/>
    <col min="1486" max="1486" width="50.21875" customWidth="1"/>
    <col min="1487" max="1487" width="19.33203125" customWidth="1"/>
    <col min="1488" max="1488" width="51.33203125" customWidth="1"/>
    <col min="1489" max="1489" width="48.6640625" customWidth="1"/>
    <col min="1490" max="1490" width="14.33203125" customWidth="1"/>
    <col min="1491" max="1491" width="18.6640625" customWidth="1"/>
    <col min="1492" max="1492" width="9.109375" customWidth="1"/>
    <col min="1493" max="1493" width="47.5546875" customWidth="1"/>
    <col min="1494" max="1494" width="39.88671875" customWidth="1"/>
    <col min="1495" max="1495" width="29.77734375" customWidth="1"/>
    <col min="1496" max="1496" width="24.6640625" customWidth="1"/>
    <col min="1497" max="1497" width="38.44140625" customWidth="1"/>
    <col min="1498" max="1498" width="21.44140625" customWidth="1"/>
    <col min="1499" max="1499" width="50.44140625" customWidth="1"/>
    <col min="1500" max="1500" width="56.88671875" customWidth="1"/>
    <col min="1501" max="1501" width="28.5546875" customWidth="1"/>
    <col min="1502" max="1502" width="8.5546875" customWidth="1"/>
    <col min="1503" max="1503" width="10.33203125" customWidth="1"/>
    <col min="1504" max="1504" width="33.6640625" customWidth="1"/>
    <col min="1505" max="1505" width="29.77734375" customWidth="1"/>
    <col min="1506" max="1506" width="10.5546875" customWidth="1"/>
    <col min="1507" max="1507" width="14.88671875" customWidth="1"/>
    <col min="1508" max="1508" width="34.88671875" customWidth="1"/>
    <col min="1509" max="1509" width="32.21875" customWidth="1"/>
    <col min="1510" max="1510" width="5.77734375" customWidth="1"/>
    <col min="1511" max="1511" width="18.6640625" customWidth="1"/>
    <col min="1512" max="1512" width="32.33203125" customWidth="1"/>
    <col min="1513" max="1513" width="15.21875" customWidth="1"/>
    <col min="1514" max="1514" width="32.109375" customWidth="1"/>
    <col min="1515" max="1515" width="48.77734375" customWidth="1"/>
    <col min="1516" max="1516" width="15.44140625" customWidth="1"/>
    <col min="1517" max="1517" width="21.44140625" customWidth="1"/>
    <col min="1518" max="1518" width="45.44140625" customWidth="1"/>
    <col min="1519" max="1519" width="25.77734375" customWidth="1"/>
    <col min="1520" max="1520" width="20.109375" customWidth="1"/>
    <col min="1521" max="1521" width="31.44140625" customWidth="1"/>
    <col min="1522" max="1522" width="48.33203125" customWidth="1"/>
    <col min="1523" max="1523" width="26.44140625" customWidth="1"/>
    <col min="1524" max="1524" width="57.109375" customWidth="1"/>
    <col min="1525" max="1525" width="37.44140625" customWidth="1"/>
    <col min="1526" max="1526" width="57.5546875" customWidth="1"/>
    <col min="1527" max="1527" width="48.44140625" customWidth="1"/>
    <col min="1528" max="1528" width="45.5546875" customWidth="1"/>
    <col min="1529" max="1529" width="22.88671875" customWidth="1"/>
    <col min="1530" max="1530" width="37.109375" customWidth="1"/>
    <col min="1531" max="1531" width="53.77734375" customWidth="1"/>
    <col min="1532" max="1532" width="50.21875" customWidth="1"/>
    <col min="1533" max="1533" width="17.33203125" customWidth="1"/>
    <col min="1534" max="1534" width="22.6640625" customWidth="1"/>
    <col min="1535" max="1535" width="41.6640625" customWidth="1"/>
    <col min="1536" max="1536" width="28.77734375" customWidth="1"/>
    <col min="1537" max="1537" width="17.44140625" customWidth="1"/>
    <col min="1538" max="1538" width="32.6640625" customWidth="1"/>
    <col min="1539" max="1539" width="37.77734375" customWidth="1"/>
    <col min="1540" max="1540" width="33.33203125" customWidth="1"/>
    <col min="1541" max="1541" width="52.21875" customWidth="1"/>
    <col min="1542" max="1542" width="46.5546875" customWidth="1"/>
    <col min="1543" max="1543" width="8.109375" customWidth="1"/>
    <col min="1544" max="1544" width="23.33203125" customWidth="1"/>
    <col min="1545" max="1545" width="44.44140625" customWidth="1"/>
    <col min="1546" max="1546" width="57.21875" customWidth="1"/>
    <col min="1547" max="1547" width="18.77734375" customWidth="1"/>
    <col min="1548" max="1548" width="33.6640625" customWidth="1"/>
    <col min="1549" max="1549" width="26" customWidth="1"/>
    <col min="1550" max="1550" width="46.44140625" customWidth="1"/>
    <col min="1551" max="1551" width="17.21875" customWidth="1"/>
    <col min="1552" max="1552" width="14.109375" customWidth="1"/>
    <col min="1553" max="1553" width="35.88671875" customWidth="1"/>
    <col min="1554" max="1554" width="35.77734375" customWidth="1"/>
    <col min="1555" max="1555" width="39.21875" customWidth="1"/>
    <col min="1556" max="1556" width="25.6640625" customWidth="1"/>
    <col min="1557" max="1557" width="36.88671875" customWidth="1"/>
    <col min="1558" max="1558" width="26.33203125" customWidth="1"/>
    <col min="1559" max="1559" width="15.6640625" customWidth="1"/>
    <col min="1560" max="1560" width="16.77734375" customWidth="1"/>
    <col min="1561" max="1561" width="37" customWidth="1"/>
    <col min="1562" max="1562" width="32.6640625" customWidth="1"/>
    <col min="1563" max="1563" width="26.109375" customWidth="1"/>
    <col min="1564" max="1564" width="32" customWidth="1"/>
    <col min="1565" max="1565" width="33.109375" customWidth="1"/>
    <col min="1566" max="1566" width="44.21875" customWidth="1"/>
    <col min="1567" max="1567" width="31.109375" customWidth="1"/>
    <col min="1568" max="1568" width="30.88671875" customWidth="1"/>
    <col min="1569" max="1569" width="25.44140625" customWidth="1"/>
    <col min="1570" max="1570" width="34.44140625" customWidth="1"/>
    <col min="1571" max="1571" width="20.88671875" customWidth="1"/>
    <col min="1572" max="1572" width="25.109375" customWidth="1"/>
    <col min="1573" max="1573" width="21.6640625" customWidth="1"/>
    <col min="1574" max="1574" width="53.6640625" customWidth="1"/>
    <col min="1575" max="1575" width="21.44140625" customWidth="1"/>
    <col min="1576" max="1576" width="19" customWidth="1"/>
    <col min="1577" max="1577" width="10.21875" customWidth="1"/>
    <col min="1578" max="1578" width="11.5546875" customWidth="1"/>
    <col min="1579" max="1579" width="28.6640625" customWidth="1"/>
    <col min="1580" max="1580" width="16.109375" customWidth="1"/>
    <col min="1581" max="1581" width="22.77734375" customWidth="1"/>
    <col min="1582" max="1582" width="30.33203125" customWidth="1"/>
    <col min="1583" max="1583" width="25.21875" customWidth="1"/>
    <col min="1584" max="1584" width="54.5546875" customWidth="1"/>
    <col min="1585" max="1585" width="25" customWidth="1"/>
    <col min="1586" max="1586" width="42.21875" customWidth="1"/>
    <col min="1587" max="1587" width="51.44140625" customWidth="1"/>
    <col min="1588" max="1588" width="23" customWidth="1"/>
    <col min="1589" max="1589" width="16.88671875" customWidth="1"/>
    <col min="1590" max="1590" width="11.77734375" customWidth="1"/>
    <col min="1591" max="1591" width="17" customWidth="1"/>
    <col min="1592" max="1592" width="50.77734375" customWidth="1"/>
    <col min="1593" max="1593" width="50.88671875" customWidth="1"/>
    <col min="1594" max="1594" width="12.88671875" customWidth="1"/>
    <col min="1595" max="1595" width="37.88671875" customWidth="1"/>
    <col min="1596" max="1596" width="39.44140625" customWidth="1"/>
    <col min="1597" max="1597" width="40.6640625" customWidth="1"/>
    <col min="1598" max="1598" width="44.21875" customWidth="1"/>
    <col min="1599" max="1599" width="28.5546875" customWidth="1"/>
    <col min="1600" max="1600" width="20.21875" customWidth="1"/>
    <col min="1601" max="1601" width="41.44140625" customWidth="1"/>
    <col min="1602" max="1602" width="20.77734375" customWidth="1"/>
    <col min="1603" max="1603" width="10.44140625" customWidth="1"/>
    <col min="1604" max="1604" width="18.109375" customWidth="1"/>
    <col min="1605" max="1605" width="50.6640625" customWidth="1"/>
    <col min="1606" max="1606" width="36.77734375" customWidth="1"/>
    <col min="1607" max="1607" width="46.77734375" customWidth="1"/>
    <col min="1608" max="1608" width="16.77734375" customWidth="1"/>
    <col min="1609" max="1609" width="47" customWidth="1"/>
    <col min="1610" max="1610" width="21.88671875" customWidth="1"/>
    <col min="1611" max="1611" width="20.21875" customWidth="1"/>
    <col min="1612" max="1612" width="28.21875" customWidth="1"/>
    <col min="1613" max="1613" width="22.5546875" customWidth="1"/>
    <col min="1614" max="1614" width="11.33203125" customWidth="1"/>
    <col min="1615" max="1615" width="25.44140625" customWidth="1"/>
    <col min="1616" max="1616" width="15.6640625" customWidth="1"/>
    <col min="1617" max="1617" width="31.44140625" customWidth="1"/>
    <col min="1618" max="1618" width="14.6640625" customWidth="1"/>
    <col min="1619" max="1619" width="26.88671875" customWidth="1"/>
    <col min="1620" max="1620" width="18.33203125" customWidth="1"/>
    <col min="1621" max="1621" width="35" customWidth="1"/>
    <col min="1622" max="1622" width="48.21875" customWidth="1"/>
    <col min="1623" max="1623" width="28.21875" customWidth="1"/>
    <col min="1624" max="1624" width="10.109375" customWidth="1"/>
    <col min="1625" max="1625" width="36.5546875" customWidth="1"/>
    <col min="1626" max="1626" width="22.33203125" customWidth="1"/>
    <col min="1627" max="1627" width="18.33203125" customWidth="1"/>
    <col min="1628" max="1628" width="54.33203125" customWidth="1"/>
    <col min="1629" max="1629" width="16.6640625" customWidth="1"/>
    <col min="1630" max="1630" width="13.6640625" customWidth="1"/>
    <col min="1631" max="1631" width="12.109375" customWidth="1"/>
    <col min="1632" max="1632" width="49" customWidth="1"/>
    <col min="1633" max="1633" width="45" customWidth="1"/>
    <col min="1634" max="1634" width="21.88671875" customWidth="1"/>
    <col min="1635" max="1635" width="43.33203125" customWidth="1"/>
    <col min="1636" max="1636" width="28.109375" customWidth="1"/>
    <col min="1637" max="1637" width="25.5546875" customWidth="1"/>
    <col min="1638" max="1638" width="39.6640625" customWidth="1"/>
    <col min="1639" max="1639" width="21.109375" customWidth="1"/>
    <col min="1640" max="1640" width="52.109375" customWidth="1"/>
    <col min="1641" max="1641" width="21.33203125" customWidth="1"/>
    <col min="1642" max="1642" width="52.33203125" customWidth="1"/>
    <col min="1643" max="1643" width="39.6640625" customWidth="1"/>
    <col min="1644" max="1644" width="12.44140625" customWidth="1"/>
    <col min="1645" max="1645" width="30.44140625" customWidth="1"/>
    <col min="1646" max="1646" width="51.21875" customWidth="1"/>
    <col min="1647" max="1647" width="22.21875" customWidth="1"/>
    <col min="1648" max="1648" width="34.44140625" customWidth="1"/>
    <col min="1649" max="1649" width="47.44140625" customWidth="1"/>
    <col min="1650" max="1650" width="27.21875" customWidth="1"/>
    <col min="1651" max="1651" width="11.6640625" customWidth="1"/>
    <col min="1652" max="1652" width="32.5546875" customWidth="1"/>
    <col min="1653" max="1653" width="14.109375" customWidth="1"/>
    <col min="1654" max="1654" width="24.5546875" customWidth="1"/>
    <col min="1655" max="1655" width="53" customWidth="1"/>
    <col min="1656" max="1656" width="57" customWidth="1"/>
    <col min="1657" max="1657" width="47.33203125" customWidth="1"/>
    <col min="1658" max="1658" width="31" customWidth="1"/>
    <col min="1659" max="1659" width="29" customWidth="1"/>
    <col min="1660" max="1660" width="42.44140625" customWidth="1"/>
    <col min="1661" max="1661" width="27" customWidth="1"/>
    <col min="1662" max="1662" width="20.21875" customWidth="1"/>
    <col min="1663" max="1663" width="38.77734375" customWidth="1"/>
    <col min="1664" max="1664" width="17.21875" customWidth="1"/>
    <col min="1665" max="1665" width="11.21875" customWidth="1"/>
    <col min="1666" max="1666" width="34.44140625" customWidth="1"/>
    <col min="1667" max="1667" width="21.88671875" customWidth="1"/>
    <col min="1668" max="1668" width="57.33203125" customWidth="1"/>
    <col min="1669" max="1669" width="58.33203125" customWidth="1"/>
    <col min="1670" max="1670" width="30.44140625" customWidth="1"/>
    <col min="1671" max="1671" width="27.5546875" customWidth="1"/>
    <col min="1672" max="1672" width="39.109375" customWidth="1"/>
    <col min="1673" max="1673" width="36.5546875" customWidth="1"/>
    <col min="1674" max="1674" width="18.88671875" customWidth="1"/>
    <col min="1675" max="1675" width="8.21875" customWidth="1"/>
    <col min="1676" max="1676" width="29.77734375" customWidth="1"/>
    <col min="1677" max="1677" width="19.6640625" customWidth="1"/>
    <col min="1678" max="1678" width="14.77734375" customWidth="1"/>
    <col min="1679" max="1679" width="51.77734375" customWidth="1"/>
    <col min="1680" max="1680" width="39" customWidth="1"/>
    <col min="1681" max="1681" width="15.21875" customWidth="1"/>
    <col min="1682" max="1682" width="42.109375" customWidth="1"/>
    <col min="1683" max="1683" width="23.88671875" customWidth="1"/>
    <col min="1684" max="1684" width="21.77734375" customWidth="1"/>
    <col min="1685" max="1685" width="26.33203125" customWidth="1"/>
    <col min="1686" max="1686" width="23" customWidth="1"/>
    <col min="1687" max="1687" width="37.33203125" customWidth="1"/>
    <col min="1688" max="1688" width="48.21875" customWidth="1"/>
    <col min="1689" max="1689" width="20.44140625" customWidth="1"/>
    <col min="1690" max="1690" width="42.33203125" customWidth="1"/>
    <col min="1691" max="1691" width="18.77734375" customWidth="1"/>
    <col min="1692" max="1692" width="28.44140625" customWidth="1"/>
    <col min="1693" max="1693" width="23" customWidth="1"/>
    <col min="1694" max="1694" width="44.44140625" customWidth="1"/>
    <col min="1695" max="1695" width="39.33203125" customWidth="1"/>
    <col min="1696" max="1696" width="21.77734375" customWidth="1"/>
    <col min="1697" max="1697" width="26.109375" customWidth="1"/>
    <col min="1698" max="1698" width="30.21875" customWidth="1"/>
    <col min="1699" max="1699" width="16.88671875" customWidth="1"/>
    <col min="1700" max="1700" width="40.6640625" customWidth="1"/>
    <col min="1701" max="1701" width="19.5546875" customWidth="1"/>
    <col min="1702" max="1702" width="18" customWidth="1"/>
    <col min="1703" max="1703" width="35.88671875" customWidth="1"/>
    <col min="1704" max="1704" width="49.109375" customWidth="1"/>
    <col min="1705" max="1705" width="52.21875" customWidth="1"/>
    <col min="1706" max="1706" width="27.109375" customWidth="1"/>
    <col min="1707" max="1707" width="51.6640625" customWidth="1"/>
    <col min="1708" max="1708" width="22.21875" customWidth="1"/>
    <col min="1709" max="1709" width="49" customWidth="1"/>
    <col min="1710" max="1710" width="29.21875" customWidth="1"/>
    <col min="1711" max="1711" width="18.5546875" customWidth="1"/>
    <col min="1712" max="1712" width="31.33203125" customWidth="1"/>
    <col min="1713" max="1713" width="25.88671875" customWidth="1"/>
    <col min="1714" max="1714" width="22.21875" customWidth="1"/>
    <col min="1715" max="1715" width="17.5546875" customWidth="1"/>
    <col min="1716" max="1716" width="26.21875" customWidth="1"/>
    <col min="1717" max="1717" width="21" customWidth="1"/>
    <col min="1718" max="1718" width="19.44140625" customWidth="1"/>
    <col min="1719" max="1719" width="43.77734375" customWidth="1"/>
    <col min="1720" max="1720" width="12.109375" customWidth="1"/>
    <col min="1721" max="1721" width="16.5546875" customWidth="1"/>
    <col min="1722" max="1722" width="39.44140625" customWidth="1"/>
    <col min="1723" max="1723" width="21.88671875" customWidth="1"/>
    <col min="1724" max="1724" width="29.88671875" customWidth="1"/>
    <col min="1725" max="1725" width="47.109375" customWidth="1"/>
    <col min="1726" max="1726" width="47.33203125" customWidth="1"/>
    <col min="1727" max="1727" width="54.44140625" customWidth="1"/>
    <col min="1728" max="1728" width="17.5546875" customWidth="1"/>
    <col min="1729" max="1729" width="20" customWidth="1"/>
    <col min="1730" max="1730" width="48" customWidth="1"/>
    <col min="1731" max="1731" width="15.33203125" customWidth="1"/>
    <col min="1732" max="1732" width="51.88671875" customWidth="1"/>
    <col min="1733" max="1733" width="15.6640625" customWidth="1"/>
    <col min="1734" max="1734" width="43.77734375" customWidth="1"/>
    <col min="1735" max="1735" width="51.44140625" customWidth="1"/>
    <col min="1736" max="1736" width="32.109375" customWidth="1"/>
    <col min="1737" max="1737" width="5.88671875" customWidth="1"/>
    <col min="1738" max="1738" width="53" customWidth="1"/>
    <col min="1739" max="1739" width="52.21875" customWidth="1"/>
    <col min="1740" max="1740" width="55.33203125" customWidth="1"/>
    <col min="1741" max="1741" width="44.33203125" customWidth="1"/>
    <col min="1742" max="1742" width="13.109375" customWidth="1"/>
    <col min="1743" max="1743" width="22.88671875" customWidth="1"/>
    <col min="1744" max="1744" width="16.33203125" customWidth="1"/>
    <col min="1745" max="1745" width="34.109375" customWidth="1"/>
    <col min="1746" max="1746" width="31.6640625" customWidth="1"/>
    <col min="1747" max="1747" width="15.109375" customWidth="1"/>
    <col min="1748" max="1748" width="20.6640625" customWidth="1"/>
    <col min="1749" max="1749" width="39.33203125" customWidth="1"/>
    <col min="1750" max="1750" width="49.88671875" customWidth="1"/>
    <col min="1751" max="1751" width="16.5546875" customWidth="1"/>
    <col min="1752" max="1752" width="53.6640625" customWidth="1"/>
    <col min="1753" max="1753" width="28" customWidth="1"/>
    <col min="1754" max="1754" width="26.109375" customWidth="1"/>
    <col min="1755" max="1755" width="21.44140625" customWidth="1"/>
    <col min="1756" max="1756" width="13.44140625" customWidth="1"/>
    <col min="1757" max="1757" width="41.109375" customWidth="1"/>
    <col min="1758" max="1758" width="16.44140625" customWidth="1"/>
    <col min="1759" max="1759" width="23.44140625" customWidth="1"/>
    <col min="1760" max="1760" width="27.33203125" customWidth="1"/>
    <col min="1761" max="1761" width="48.6640625" customWidth="1"/>
    <col min="1762" max="1762" width="50.88671875" customWidth="1"/>
    <col min="1763" max="1763" width="36.88671875" customWidth="1"/>
    <col min="1764" max="1764" width="44.88671875" customWidth="1"/>
    <col min="1765" max="1765" width="15" customWidth="1"/>
    <col min="1766" max="1766" width="32.88671875" customWidth="1"/>
    <col min="1767" max="1767" width="31.6640625" customWidth="1"/>
    <col min="1768" max="1768" width="18.109375" customWidth="1"/>
    <col min="1769" max="1769" width="33.109375" customWidth="1"/>
    <col min="1770" max="1770" width="38.77734375" customWidth="1"/>
    <col min="1771" max="1771" width="52.33203125" customWidth="1"/>
    <col min="1772" max="1772" width="10.44140625" customWidth="1"/>
    <col min="1773" max="1773" width="51.33203125" customWidth="1"/>
    <col min="1774" max="1774" width="11.88671875" customWidth="1"/>
    <col min="1775" max="1775" width="34.44140625" customWidth="1"/>
    <col min="1776" max="1776" width="6.88671875" customWidth="1"/>
    <col min="1777" max="1777" width="37.109375" customWidth="1"/>
    <col min="1778" max="1778" width="39.6640625" customWidth="1"/>
    <col min="1779" max="1779" width="49.109375" customWidth="1"/>
    <col min="1780" max="1780" width="16" customWidth="1"/>
    <col min="1781" max="1781" width="18.44140625" customWidth="1"/>
    <col min="1782" max="1782" width="31.88671875" customWidth="1"/>
    <col min="1783" max="1783" width="21.6640625" customWidth="1"/>
    <col min="1784" max="1784" width="28.88671875" customWidth="1"/>
    <col min="1785" max="1785" width="30.77734375" customWidth="1"/>
    <col min="1786" max="1786" width="21.109375" customWidth="1"/>
    <col min="1787" max="1787" width="18.33203125" customWidth="1"/>
    <col min="1788" max="1788" width="13.88671875" customWidth="1"/>
    <col min="1789" max="1789" width="17.5546875" customWidth="1"/>
    <col min="1790" max="1791" width="23.88671875" customWidth="1"/>
    <col min="1792" max="1792" width="19.77734375" customWidth="1"/>
    <col min="1793" max="1793" width="29.6640625" customWidth="1"/>
    <col min="1794" max="1794" width="29.109375" customWidth="1"/>
    <col min="1795" max="1795" width="12.88671875" customWidth="1"/>
    <col min="1796" max="1796" width="16.109375" customWidth="1"/>
    <col min="1797" max="1797" width="30.5546875" customWidth="1"/>
    <col min="1798" max="1798" width="20.21875" customWidth="1"/>
    <col min="1799" max="1799" width="54.33203125" customWidth="1"/>
    <col min="1800" max="1800" width="55.109375" customWidth="1"/>
    <col min="1801" max="1801" width="23.33203125" customWidth="1"/>
    <col min="1802" max="1802" width="32.44140625" customWidth="1"/>
    <col min="1803" max="1803" width="56" customWidth="1"/>
    <col min="1804" max="1804" width="8.44140625" customWidth="1"/>
    <col min="1805" max="1805" width="22.44140625" customWidth="1"/>
    <col min="1806" max="1806" width="23.5546875" customWidth="1"/>
    <col min="1807" max="1807" width="48.88671875" customWidth="1"/>
    <col min="1808" max="1808" width="57.109375" customWidth="1"/>
    <col min="1809" max="1809" width="31.21875" customWidth="1"/>
    <col min="1810" max="1810" width="18.5546875" customWidth="1"/>
    <col min="1811" max="1811" width="12.77734375" customWidth="1"/>
    <col min="1812" max="1812" width="46.109375" customWidth="1"/>
    <col min="1813" max="1813" width="7.109375" customWidth="1"/>
    <col min="1814" max="1814" width="41.5546875" customWidth="1"/>
    <col min="1815" max="1815" width="40" customWidth="1"/>
    <col min="1816" max="1816" width="28.21875" customWidth="1"/>
    <col min="1817" max="1817" width="10.21875" customWidth="1"/>
    <col min="1818" max="1818" width="50.109375" customWidth="1"/>
    <col min="1819" max="1819" width="40.5546875" customWidth="1"/>
    <col min="1820" max="1820" width="15.77734375" customWidth="1"/>
    <col min="1821" max="1821" width="47.109375" customWidth="1"/>
    <col min="1822" max="1822" width="14.21875" customWidth="1"/>
    <col min="1823" max="1823" width="27.88671875" customWidth="1"/>
    <col min="1824" max="1824" width="28" customWidth="1"/>
    <col min="1825" max="1825" width="10.21875" customWidth="1"/>
    <col min="1826" max="1826" width="45.6640625" customWidth="1"/>
    <col min="1827" max="1827" width="31" customWidth="1"/>
    <col min="1828" max="1828" width="15.5546875" customWidth="1"/>
    <col min="1829" max="1829" width="17.5546875" customWidth="1"/>
    <col min="1830" max="1830" width="42.88671875" customWidth="1"/>
    <col min="1831" max="1831" width="12.5546875" customWidth="1"/>
    <col min="1832" max="1832" width="36.77734375" customWidth="1"/>
    <col min="1833" max="1833" width="28.109375" customWidth="1"/>
    <col min="1834" max="1834" width="40.44140625" customWidth="1"/>
    <col min="1835" max="1835" width="54.33203125" customWidth="1"/>
    <col min="1836" max="1836" width="40.77734375" customWidth="1"/>
    <col min="1837" max="1837" width="31.109375" customWidth="1"/>
    <col min="1838" max="1838" width="36.5546875" customWidth="1"/>
    <col min="1839" max="1839" width="11.33203125" customWidth="1"/>
    <col min="1840" max="1840" width="17" customWidth="1"/>
    <col min="1841" max="1841" width="25.44140625" customWidth="1"/>
    <col min="1842" max="1842" width="21.109375" customWidth="1"/>
    <col min="1843" max="1843" width="50.77734375" customWidth="1"/>
    <col min="1844" max="1844" width="48.77734375" customWidth="1"/>
    <col min="1845" max="1845" width="33.109375" customWidth="1"/>
    <col min="1846" max="1846" width="31" customWidth="1"/>
    <col min="1847" max="1847" width="40.109375" customWidth="1"/>
    <col min="1848" max="1848" width="16.88671875" customWidth="1"/>
    <col min="1849" max="1849" width="35.21875" customWidth="1"/>
    <col min="1850" max="1850" width="14.88671875" customWidth="1"/>
    <col min="1851" max="1851" width="47.88671875" customWidth="1"/>
    <col min="1852" max="1852" width="29.109375" customWidth="1"/>
    <col min="1853" max="1853" width="16" customWidth="1"/>
    <col min="1854" max="1854" width="19.109375" customWidth="1"/>
    <col min="1855" max="1855" width="26.6640625" customWidth="1"/>
    <col min="1856" max="1856" width="15.44140625" customWidth="1"/>
    <col min="1857" max="1857" width="21.77734375" customWidth="1"/>
    <col min="1858" max="1858" width="32.33203125" customWidth="1"/>
    <col min="1859" max="1859" width="45.44140625" customWidth="1"/>
    <col min="1860" max="1860" width="17.21875" customWidth="1"/>
    <col min="1861" max="1861" width="27.6640625" customWidth="1"/>
    <col min="1862" max="1862" width="54.21875" customWidth="1"/>
    <col min="1863" max="1863" width="11.44140625" customWidth="1"/>
    <col min="1864" max="1864" width="45.77734375" customWidth="1"/>
    <col min="1865" max="1865" width="51.21875" customWidth="1"/>
    <col min="1866" max="1866" width="44.21875" customWidth="1"/>
    <col min="1867" max="1867" width="11.33203125" customWidth="1"/>
    <col min="1868" max="1868" width="16.44140625" customWidth="1"/>
    <col min="1869" max="1869" width="17.77734375" customWidth="1"/>
    <col min="1870" max="1870" width="49.5546875" customWidth="1"/>
    <col min="1871" max="1871" width="15.6640625" customWidth="1"/>
    <col min="1872" max="1872" width="18.5546875" customWidth="1"/>
    <col min="1873" max="1873" width="16.44140625" customWidth="1"/>
    <col min="1874" max="1874" width="36" customWidth="1"/>
    <col min="1875" max="1875" width="46.21875" customWidth="1"/>
    <col min="1876" max="1876" width="42.109375" customWidth="1"/>
    <col min="1877" max="1877" width="34.77734375" customWidth="1"/>
    <col min="1878" max="1878" width="12.109375" customWidth="1"/>
    <col min="1879" max="1879" width="10.5546875" customWidth="1"/>
    <col min="1880" max="1880" width="53.77734375" customWidth="1"/>
    <col min="1881" max="1881" width="10.33203125" customWidth="1"/>
    <col min="1882" max="1882" width="19.33203125" customWidth="1"/>
    <col min="1883" max="1883" width="38" customWidth="1"/>
    <col min="1884" max="1884" width="26.21875" customWidth="1"/>
    <col min="1885" max="1885" width="34.109375" customWidth="1"/>
    <col min="1886" max="1886" width="21.33203125" customWidth="1"/>
    <col min="1887" max="1887" width="33.109375" customWidth="1"/>
    <col min="1888" max="1888" width="54.21875" customWidth="1"/>
    <col min="1889" max="1889" width="49" customWidth="1"/>
    <col min="1890" max="1890" width="35.6640625" customWidth="1"/>
    <col min="1891" max="1891" width="23.6640625" customWidth="1"/>
    <col min="1892" max="1892" width="28.44140625" customWidth="1"/>
    <col min="1893" max="1893" width="31.77734375" customWidth="1"/>
    <col min="1894" max="1894" width="22.109375" customWidth="1"/>
    <col min="1895" max="1895" width="8.44140625" customWidth="1"/>
    <col min="1896" max="1896" width="16.88671875" customWidth="1"/>
    <col min="1897" max="1897" width="32.5546875" customWidth="1"/>
    <col min="1898" max="1898" width="44.33203125" customWidth="1"/>
    <col min="1899" max="1899" width="18.6640625" customWidth="1"/>
    <col min="1900" max="1900" width="50.88671875" customWidth="1"/>
    <col min="1901" max="1901" width="29.77734375" customWidth="1"/>
    <col min="1902" max="1902" width="8.33203125" customWidth="1"/>
    <col min="1903" max="1903" width="53" customWidth="1"/>
    <col min="1904" max="1904" width="49.6640625" customWidth="1"/>
    <col min="1905" max="1905" width="44.109375" customWidth="1"/>
    <col min="1906" max="1906" width="19.21875" customWidth="1"/>
    <col min="1907" max="1907" width="50.77734375" customWidth="1"/>
    <col min="1908" max="1908" width="28.44140625" customWidth="1"/>
    <col min="1909" max="1909" width="46.109375" customWidth="1"/>
    <col min="1910" max="1910" width="42.77734375" customWidth="1"/>
    <col min="1911" max="1911" width="20.33203125" customWidth="1"/>
    <col min="1912" max="1912" width="24" customWidth="1"/>
    <col min="1913" max="1913" width="17.77734375" customWidth="1"/>
    <col min="1914" max="1914" width="11.21875" customWidth="1"/>
    <col min="1915" max="1915" width="40" customWidth="1"/>
    <col min="1916" max="1916" width="54.6640625" customWidth="1"/>
    <col min="1917" max="1917" width="47.33203125" customWidth="1"/>
    <col min="1918" max="1918" width="26.5546875" customWidth="1"/>
    <col min="1919" max="1919" width="37.5546875" customWidth="1"/>
    <col min="1920" max="1920" width="11.109375" customWidth="1"/>
    <col min="1921" max="1921" width="28.33203125" customWidth="1"/>
    <col min="1922" max="1922" width="44.44140625" customWidth="1"/>
    <col min="1923" max="1923" width="42.5546875" customWidth="1"/>
    <col min="1924" max="1924" width="51.21875" customWidth="1"/>
    <col min="1925" max="1925" width="48.5546875" customWidth="1"/>
    <col min="1926" max="1926" width="20.44140625" customWidth="1"/>
    <col min="1927" max="1927" width="25" customWidth="1"/>
    <col min="1928" max="1928" width="48.88671875" customWidth="1"/>
    <col min="1929" max="1929" width="19.5546875" customWidth="1"/>
    <col min="1930" max="1930" width="50.88671875" customWidth="1"/>
    <col min="1931" max="1931" width="13.88671875" customWidth="1"/>
    <col min="1932" max="1932" width="8.5546875" customWidth="1"/>
    <col min="1933" max="1933" width="34.33203125" customWidth="1"/>
    <col min="1934" max="1934" width="38.44140625" customWidth="1"/>
    <col min="1935" max="1935" width="40.109375" customWidth="1"/>
    <col min="1936" max="1936" width="26" customWidth="1"/>
    <col min="1937" max="1937" width="24.21875" customWidth="1"/>
    <col min="1938" max="1938" width="55" customWidth="1"/>
    <col min="1939" max="1939" width="22.33203125" customWidth="1"/>
    <col min="1940" max="1940" width="40.5546875" customWidth="1"/>
    <col min="1941" max="1941" width="51.88671875" customWidth="1"/>
    <col min="1942" max="1942" width="31.21875" customWidth="1"/>
    <col min="1943" max="1943" width="48.21875" customWidth="1"/>
    <col min="1944" max="1944" width="49.6640625" customWidth="1"/>
    <col min="1945" max="1945" width="51.77734375" customWidth="1"/>
    <col min="1946" max="1946" width="35.77734375" customWidth="1"/>
    <col min="1947" max="1947" width="35.5546875" customWidth="1"/>
    <col min="1948" max="1948" width="24.88671875" customWidth="1"/>
    <col min="1949" max="1949" width="22" customWidth="1"/>
    <col min="1950" max="1950" width="34.21875" customWidth="1"/>
    <col min="1951" max="1951" width="46.77734375" customWidth="1"/>
    <col min="1952" max="1952" width="49.6640625" customWidth="1"/>
    <col min="1953" max="1953" width="13.77734375" customWidth="1"/>
    <col min="1954" max="1954" width="8.109375" customWidth="1"/>
    <col min="1955" max="1955" width="48.109375" customWidth="1"/>
    <col min="1956" max="1956" width="43.6640625" customWidth="1"/>
    <col min="1957" max="1957" width="41.6640625" customWidth="1"/>
    <col min="1958" max="1958" width="51.88671875" customWidth="1"/>
    <col min="1959" max="1959" width="23.21875" customWidth="1"/>
    <col min="1960" max="1960" width="39.33203125" customWidth="1"/>
    <col min="1961" max="1961" width="39.6640625" customWidth="1"/>
    <col min="1962" max="1962" width="35.109375" customWidth="1"/>
    <col min="1963" max="1963" width="50.44140625" customWidth="1"/>
    <col min="1964" max="1964" width="53" customWidth="1"/>
    <col min="1965" max="1965" width="49.77734375" customWidth="1"/>
    <col min="1966" max="1966" width="23.21875" customWidth="1"/>
    <col min="1967" max="1967" width="71.33203125" customWidth="1"/>
    <col min="1968" max="1968" width="43.88671875" customWidth="1"/>
    <col min="1969" max="1969" width="28.21875" customWidth="1"/>
    <col min="1970" max="1970" width="54.88671875" customWidth="1"/>
    <col min="1971" max="1971" width="37.33203125" customWidth="1"/>
    <col min="1972" max="1972" width="23.33203125" customWidth="1"/>
    <col min="1973" max="1973" width="30.21875" customWidth="1"/>
    <col min="1974" max="1974" width="36.5546875" customWidth="1"/>
    <col min="1975" max="1975" width="36.33203125" customWidth="1"/>
    <col min="1976" max="1976" width="38.109375" customWidth="1"/>
    <col min="1977" max="1977" width="39.21875" customWidth="1"/>
    <col min="1978" max="1978" width="50.88671875" customWidth="1"/>
    <col min="1979" max="1979" width="33" customWidth="1"/>
    <col min="1980" max="1980" width="39.88671875" customWidth="1"/>
    <col min="1981" max="1981" width="25" customWidth="1"/>
    <col min="1982" max="1982" width="15.5546875" customWidth="1"/>
    <col min="1983" max="1983" width="30.21875" customWidth="1"/>
    <col min="1984" max="1984" width="56.5546875" customWidth="1"/>
    <col min="1985" max="1985" width="49.21875" customWidth="1"/>
    <col min="1986" max="1986" width="52.77734375" customWidth="1"/>
    <col min="1987" max="1987" width="46.77734375" customWidth="1"/>
    <col min="1988" max="1988" width="50.44140625" customWidth="1"/>
    <col min="1989" max="1989" width="43.44140625" customWidth="1"/>
    <col min="1990" max="1990" width="50.21875" customWidth="1"/>
    <col min="1991" max="1991" width="13.33203125" customWidth="1"/>
    <col min="1992" max="1992" width="42.88671875" customWidth="1"/>
    <col min="1993" max="1993" width="55.88671875" customWidth="1"/>
    <col min="1994" max="1994" width="31.77734375" customWidth="1"/>
    <col min="1995" max="1995" width="47.5546875" customWidth="1"/>
    <col min="1996" max="1996" width="49.44140625" customWidth="1"/>
    <col min="1997" max="1997" width="24.33203125" customWidth="1"/>
    <col min="1998" max="1998" width="56" customWidth="1"/>
    <col min="1999" max="1999" width="8.44140625" customWidth="1"/>
    <col min="2000" max="2000" width="41.6640625" customWidth="1"/>
    <col min="2001" max="2001" width="27.33203125" customWidth="1"/>
    <col min="2002" max="2002" width="44.6640625" customWidth="1"/>
    <col min="2003" max="2003" width="5.44140625" customWidth="1"/>
    <col min="2004" max="2004" width="46" customWidth="1"/>
    <col min="2005" max="2005" width="50.6640625" customWidth="1"/>
    <col min="2006" max="2006" width="32.5546875" customWidth="1"/>
    <col min="2007" max="2007" width="37.77734375" customWidth="1"/>
    <col min="2008" max="2008" width="27.44140625" customWidth="1"/>
    <col min="2009" max="2009" width="39.44140625" customWidth="1"/>
    <col min="2010" max="2010" width="55.109375" customWidth="1"/>
    <col min="2011" max="2011" width="35.44140625" customWidth="1"/>
    <col min="2012" max="2012" width="25.5546875" customWidth="1"/>
    <col min="2013" max="2013" width="31.33203125" customWidth="1"/>
    <col min="2014" max="2014" width="37" customWidth="1"/>
    <col min="2015" max="2015" width="23.109375" customWidth="1"/>
    <col min="2016" max="2016" width="41.44140625" customWidth="1"/>
    <col min="2017" max="2017" width="16.44140625" customWidth="1"/>
    <col min="2018" max="2018" width="40" customWidth="1"/>
    <col min="2019" max="2019" width="37.44140625" customWidth="1"/>
    <col min="2020" max="2020" width="9.109375" customWidth="1"/>
    <col min="2021" max="2021" width="49" customWidth="1"/>
    <col min="2022" max="2022" width="22.109375" customWidth="1"/>
    <col min="2023" max="2023" width="17" customWidth="1"/>
    <col min="2024" max="2024" width="24.33203125" customWidth="1"/>
    <col min="2025" max="2025" width="10.109375" customWidth="1"/>
    <col min="2026" max="2026" width="24.21875" customWidth="1"/>
    <col min="2027" max="2027" width="22.88671875" customWidth="1"/>
    <col min="2028" max="2028" width="38.6640625" customWidth="1"/>
    <col min="2029" max="2029" width="10" customWidth="1"/>
    <col min="2030" max="2030" width="43.33203125" customWidth="1"/>
    <col min="2031" max="2031" width="49.88671875" customWidth="1"/>
    <col min="2032" max="2032" width="56.109375" customWidth="1"/>
    <col min="2033" max="2033" width="54.88671875" customWidth="1"/>
    <col min="2034" max="2034" width="37.5546875" customWidth="1"/>
    <col min="2035" max="2035" width="19.88671875" customWidth="1"/>
    <col min="2036" max="2036" width="33.77734375" customWidth="1"/>
    <col min="2037" max="2037" width="12.21875" customWidth="1"/>
    <col min="2038" max="2038" width="49.6640625" customWidth="1"/>
    <col min="2039" max="2039" width="30.6640625" customWidth="1"/>
    <col min="2040" max="2040" width="15.33203125" customWidth="1"/>
    <col min="2041" max="2041" width="26.33203125" customWidth="1"/>
    <col min="2042" max="2042" width="47.88671875" customWidth="1"/>
    <col min="2043" max="2043" width="29" customWidth="1"/>
    <col min="2044" max="2044" width="27.21875" customWidth="1"/>
    <col min="2045" max="2045" width="48.109375" customWidth="1"/>
    <col min="2046" max="2046" width="40.21875" customWidth="1"/>
    <col min="2047" max="2047" width="30.33203125" customWidth="1"/>
    <col min="2048" max="2048" width="34" customWidth="1"/>
    <col min="2049" max="2049" width="37.5546875" customWidth="1"/>
    <col min="2050" max="2050" width="25.5546875" customWidth="1"/>
    <col min="2051" max="2051" width="41.33203125" customWidth="1"/>
    <col min="2052" max="2052" width="52" customWidth="1"/>
    <col min="2053" max="2053" width="25.109375" customWidth="1"/>
    <col min="2054" max="2054" width="28.77734375" customWidth="1"/>
    <col min="2055" max="2055" width="49.5546875" customWidth="1"/>
    <col min="2056" max="2056" width="48.21875" customWidth="1"/>
    <col min="2057" max="2057" width="17.33203125" customWidth="1"/>
    <col min="2058" max="2058" width="12.33203125" customWidth="1"/>
    <col min="2059" max="2059" width="32.88671875" customWidth="1"/>
    <col min="2060" max="2060" width="37.5546875" customWidth="1"/>
    <col min="2061" max="2061" width="16.33203125" customWidth="1"/>
    <col min="2062" max="2062" width="41.109375" customWidth="1"/>
    <col min="2063" max="2063" width="25" customWidth="1"/>
    <col min="2064" max="2064" width="16.44140625" customWidth="1"/>
    <col min="2065" max="2065" width="24.33203125" customWidth="1"/>
    <col min="2066" max="2066" width="43.88671875" customWidth="1"/>
    <col min="2067" max="2067" width="22" customWidth="1"/>
    <col min="2068" max="2068" width="30.33203125" customWidth="1"/>
    <col min="2069" max="2069" width="52.21875" customWidth="1"/>
    <col min="2070" max="2070" width="7.33203125" customWidth="1"/>
    <col min="2071" max="2071" width="43.109375" customWidth="1"/>
    <col min="2072" max="2072" width="32.88671875" customWidth="1"/>
    <col min="2073" max="2073" width="50.77734375" customWidth="1"/>
    <col min="2074" max="2074" width="19.109375" customWidth="1"/>
    <col min="2075" max="2075" width="34.77734375" customWidth="1"/>
    <col min="2076" max="2076" width="41.6640625" customWidth="1"/>
    <col min="2077" max="2077" width="28.6640625" customWidth="1"/>
    <col min="2078" max="2078" width="22.88671875" customWidth="1"/>
    <col min="2079" max="2079" width="35.109375" customWidth="1"/>
    <col min="2080" max="2080" width="27.88671875" customWidth="1"/>
    <col min="2081" max="2081" width="38.5546875" customWidth="1"/>
    <col min="2082" max="2082" width="40.6640625" customWidth="1"/>
    <col min="2083" max="2083" width="26.77734375" customWidth="1"/>
    <col min="2084" max="2084" width="40.77734375" customWidth="1"/>
    <col min="2085" max="2085" width="13.33203125" customWidth="1"/>
    <col min="2086" max="2086" width="48.109375" customWidth="1"/>
    <col min="2087" max="2087" width="48" customWidth="1"/>
    <col min="2088" max="2088" width="46" customWidth="1"/>
    <col min="2089" max="2089" width="40.6640625" customWidth="1"/>
    <col min="2090" max="2090" width="30.88671875" customWidth="1"/>
    <col min="2091" max="2091" width="37.33203125" customWidth="1"/>
    <col min="2092" max="2092" width="12.44140625" customWidth="1"/>
    <col min="2093" max="2093" width="33" customWidth="1"/>
    <col min="2094" max="2094" width="44.88671875" customWidth="1"/>
    <col min="2095" max="2095" width="35.33203125" customWidth="1"/>
    <col min="2096" max="2096" width="34.21875" customWidth="1"/>
    <col min="2097" max="2097" width="53.6640625" customWidth="1"/>
    <col min="2098" max="2098" width="49.109375" customWidth="1"/>
    <col min="2099" max="2099" width="7.5546875" customWidth="1"/>
    <col min="2100" max="2100" width="41" customWidth="1"/>
    <col min="2101" max="2101" width="18.88671875" customWidth="1"/>
    <col min="2102" max="2102" width="45.5546875" customWidth="1"/>
    <col min="2103" max="2103" width="15" customWidth="1"/>
    <col min="2104" max="2104" width="12.88671875" customWidth="1"/>
    <col min="2105" max="2105" width="5.5546875" customWidth="1"/>
    <col min="2106" max="2106" width="11" customWidth="1"/>
    <col min="2107" max="2107" width="30.33203125" customWidth="1"/>
    <col min="2108" max="2108" width="54.33203125" customWidth="1"/>
    <col min="2109" max="2109" width="47.88671875" customWidth="1"/>
    <col min="2110" max="2110" width="46.5546875" customWidth="1"/>
    <col min="2111" max="2111" width="49.44140625" customWidth="1"/>
    <col min="2112" max="2112" width="37.21875" customWidth="1"/>
    <col min="2113" max="2113" width="52.88671875" customWidth="1"/>
    <col min="2114" max="2114" width="45.44140625" customWidth="1"/>
    <col min="2115" max="2115" width="36.21875" customWidth="1"/>
    <col min="2116" max="2116" width="49.88671875" customWidth="1"/>
    <col min="2117" max="2117" width="42.77734375" customWidth="1"/>
    <col min="2118" max="2118" width="49.5546875" customWidth="1"/>
    <col min="2119" max="2119" width="27.88671875" customWidth="1"/>
    <col min="2120" max="2120" width="18.109375" customWidth="1"/>
    <col min="2121" max="2121" width="21.77734375" customWidth="1"/>
    <col min="2122" max="2122" width="27.44140625" customWidth="1"/>
    <col min="2123" max="2123" width="19.44140625" customWidth="1"/>
    <col min="2124" max="2124" width="20.77734375" customWidth="1"/>
    <col min="2125" max="2125" width="36.6640625" customWidth="1"/>
    <col min="2126" max="2126" width="19.33203125" customWidth="1"/>
    <col min="2127" max="2127" width="27.5546875" customWidth="1"/>
    <col min="2128" max="2128" width="31.5546875" customWidth="1"/>
    <col min="2129" max="2129" width="25.44140625" customWidth="1"/>
    <col min="2130" max="2130" width="17.6640625" customWidth="1"/>
    <col min="2131" max="2131" width="53.109375" customWidth="1"/>
    <col min="2132" max="2132" width="43.6640625" customWidth="1"/>
    <col min="2133" max="2133" width="11.88671875" customWidth="1"/>
    <col min="2134" max="2134" width="33.44140625" customWidth="1"/>
    <col min="2135" max="2135" width="33.21875" customWidth="1"/>
    <col min="2136" max="2136" width="31.77734375" customWidth="1"/>
    <col min="2137" max="2137" width="24.109375" customWidth="1"/>
    <col min="2138" max="2138" width="27.109375" customWidth="1"/>
    <col min="2139" max="2139" width="22.6640625" customWidth="1"/>
    <col min="2140" max="2140" width="17.77734375" customWidth="1"/>
    <col min="2141" max="2141" width="26.88671875" customWidth="1"/>
    <col min="2142" max="2142" width="38.6640625" customWidth="1"/>
    <col min="2143" max="2143" width="31.6640625" customWidth="1"/>
    <col min="2144" max="2144" width="30.6640625" customWidth="1"/>
    <col min="2145" max="2145" width="19.109375" customWidth="1"/>
    <col min="2146" max="2146" width="5.21875" customWidth="1"/>
    <col min="2147" max="2147" width="35" customWidth="1"/>
    <col min="2148" max="2148" width="17.5546875" customWidth="1"/>
    <col min="2149" max="2149" width="11.5546875" customWidth="1"/>
    <col min="2150" max="2150" width="30.33203125" customWidth="1"/>
    <col min="2151" max="2151" width="39.109375" customWidth="1"/>
    <col min="2152" max="2152" width="26.77734375" customWidth="1"/>
    <col min="2153" max="2153" width="44.33203125" customWidth="1"/>
    <col min="2154" max="2154" width="37.33203125" customWidth="1"/>
    <col min="2155" max="2155" width="47.21875" customWidth="1"/>
    <col min="2156" max="2156" width="47.5546875" customWidth="1"/>
    <col min="2157" max="2157" width="17" customWidth="1"/>
    <col min="2158" max="2158" width="48.6640625" customWidth="1"/>
    <col min="2159" max="2159" width="42.33203125" customWidth="1"/>
    <col min="2160" max="2160" width="30.21875" customWidth="1"/>
    <col min="2161" max="2161" width="47.5546875" customWidth="1"/>
    <col min="2162" max="2162" width="49.77734375" customWidth="1"/>
    <col min="2163" max="2163" width="28.77734375" customWidth="1"/>
    <col min="2164" max="2164" width="11.6640625" customWidth="1"/>
    <col min="2165" max="2165" width="44.5546875" customWidth="1"/>
    <col min="2166" max="2166" width="15.33203125" customWidth="1"/>
    <col min="2167" max="2167" width="32.44140625" customWidth="1"/>
    <col min="2168" max="2168" width="35.109375" customWidth="1"/>
    <col min="2169" max="2169" width="42.109375" customWidth="1"/>
    <col min="2170" max="2170" width="47.21875" customWidth="1"/>
    <col min="2171" max="2171" width="40.44140625" customWidth="1"/>
    <col min="2172" max="2172" width="14.44140625" customWidth="1"/>
    <col min="2173" max="2173" width="33.77734375" customWidth="1"/>
    <col min="2174" max="2174" width="23.77734375" customWidth="1"/>
    <col min="2175" max="2175" width="22" customWidth="1"/>
    <col min="2176" max="2176" width="39.77734375" customWidth="1"/>
    <col min="2177" max="2177" width="14.21875" customWidth="1"/>
    <col min="2178" max="2178" width="16.44140625" customWidth="1"/>
    <col min="2179" max="2179" width="38.21875" customWidth="1"/>
    <col min="2180" max="2180" width="17.88671875" customWidth="1"/>
    <col min="2181" max="2181" width="48.33203125" customWidth="1"/>
    <col min="2182" max="2182" width="20.88671875" customWidth="1"/>
    <col min="2183" max="2183" width="52.6640625" customWidth="1"/>
    <col min="2184" max="2184" width="27" customWidth="1"/>
    <col min="2185" max="2185" width="11.21875" customWidth="1"/>
    <col min="2186" max="2186" width="37.33203125" customWidth="1"/>
    <col min="2187" max="2187" width="27.109375" customWidth="1"/>
    <col min="2188" max="2188" width="24.6640625" customWidth="1"/>
    <col min="2189" max="2189" width="24.77734375" customWidth="1"/>
    <col min="2190" max="2190" width="19" customWidth="1"/>
    <col min="2191" max="2191" width="14.21875" customWidth="1"/>
    <col min="2192" max="2192" width="39.33203125" customWidth="1"/>
    <col min="2193" max="2193" width="14.33203125" customWidth="1"/>
    <col min="2194" max="2194" width="53" customWidth="1"/>
    <col min="2195" max="2195" width="63.33203125" customWidth="1"/>
    <col min="2196" max="2196" width="23.33203125" customWidth="1"/>
    <col min="2197" max="2197" width="37" customWidth="1"/>
    <col min="2198" max="2198" width="15" customWidth="1"/>
    <col min="2199" max="2199" width="21.44140625" customWidth="1"/>
    <col min="2200" max="2200" width="51.44140625" customWidth="1"/>
    <col min="2201" max="2201" width="11.6640625" customWidth="1"/>
    <col min="2202" max="2202" width="12.109375" customWidth="1"/>
    <col min="2203" max="2203" width="24.109375" customWidth="1"/>
    <col min="2204" max="2204" width="15.88671875" customWidth="1"/>
    <col min="2205" max="2205" width="43.6640625" customWidth="1"/>
    <col min="2206" max="2206" width="45.5546875" customWidth="1"/>
    <col min="2207" max="2207" width="8" customWidth="1"/>
    <col min="2208" max="2208" width="45.33203125" customWidth="1"/>
    <col min="2209" max="2209" width="55.6640625" customWidth="1"/>
    <col min="2210" max="2210" width="21.44140625" customWidth="1"/>
    <col min="2211" max="2211" width="45" customWidth="1"/>
    <col min="2212" max="2212" width="14" customWidth="1"/>
    <col min="2213" max="2213" width="38.6640625" customWidth="1"/>
    <col min="2214" max="2214" width="44.88671875" customWidth="1"/>
    <col min="2215" max="2215" width="47.6640625" customWidth="1"/>
    <col min="2216" max="2216" width="25.6640625" customWidth="1"/>
    <col min="2217" max="2217" width="20" customWidth="1"/>
    <col min="2218" max="2218" width="31.88671875" customWidth="1"/>
    <col min="2219" max="2219" width="46.21875" customWidth="1"/>
    <col min="2220" max="2220" width="48.77734375" customWidth="1"/>
    <col min="2221" max="2221" width="13.21875" customWidth="1"/>
    <col min="2222" max="2222" width="26.77734375" customWidth="1"/>
    <col min="2223" max="2223" width="56" customWidth="1"/>
    <col min="2224" max="2224" width="50.6640625" customWidth="1"/>
    <col min="2225" max="2225" width="22.88671875" customWidth="1"/>
    <col min="2226" max="2226" width="53.6640625" customWidth="1"/>
    <col min="2227" max="2227" width="38.77734375" customWidth="1"/>
    <col min="2228" max="2228" width="42" customWidth="1"/>
    <col min="2229" max="2229" width="33.109375" customWidth="1"/>
    <col min="2230" max="2230" width="16.77734375" customWidth="1"/>
    <col min="2231" max="2231" width="21.5546875" customWidth="1"/>
    <col min="2232" max="2232" width="56.21875" customWidth="1"/>
    <col min="2233" max="2233" width="52.88671875" customWidth="1"/>
    <col min="2234" max="2234" width="27.21875" customWidth="1"/>
    <col min="2235" max="2235" width="31.5546875" customWidth="1"/>
    <col min="2236" max="2236" width="19.44140625" customWidth="1"/>
    <col min="2237" max="2237" width="9.5546875" customWidth="1"/>
    <col min="2238" max="2238" width="32.88671875" customWidth="1"/>
    <col min="2239" max="2239" width="25.77734375" customWidth="1"/>
    <col min="2240" max="2240" width="38.33203125" customWidth="1"/>
    <col min="2241" max="2241" width="20" customWidth="1"/>
    <col min="2242" max="2242" width="41.109375" customWidth="1"/>
    <col min="2243" max="2243" width="22.88671875" customWidth="1"/>
    <col min="2244" max="2244" width="48.33203125" customWidth="1"/>
    <col min="2245" max="2245" width="48.109375" customWidth="1"/>
    <col min="2246" max="2246" width="25.77734375" customWidth="1"/>
    <col min="2247" max="2247" width="47.5546875" customWidth="1"/>
    <col min="2248" max="2248" width="36.6640625" customWidth="1"/>
    <col min="2249" max="2249" width="55.88671875" customWidth="1"/>
    <col min="2250" max="2250" width="28.21875" customWidth="1"/>
    <col min="2251" max="2251" width="57.5546875" customWidth="1"/>
    <col min="2252" max="2252" width="40.44140625" customWidth="1"/>
    <col min="2253" max="2253" width="28.6640625" customWidth="1"/>
    <col min="2254" max="2254" width="47.6640625" customWidth="1"/>
    <col min="2255" max="2255" width="16.33203125" customWidth="1"/>
    <col min="2256" max="2256" width="23" customWidth="1"/>
    <col min="2257" max="2257" width="26.77734375" customWidth="1"/>
    <col min="2258" max="2258" width="47" customWidth="1"/>
    <col min="2259" max="2259" width="45.33203125" customWidth="1"/>
    <col min="2260" max="2260" width="36" customWidth="1"/>
    <col min="2261" max="2261" width="30.5546875" customWidth="1"/>
    <col min="2262" max="2262" width="48.109375" customWidth="1"/>
    <col min="2263" max="2263" width="26.109375" customWidth="1"/>
    <col min="2264" max="2264" width="34.77734375" customWidth="1"/>
    <col min="2265" max="2265" width="40.44140625" customWidth="1"/>
    <col min="2266" max="2266" width="20.6640625" customWidth="1"/>
    <col min="2267" max="2267" width="33.77734375" customWidth="1"/>
    <col min="2268" max="2268" width="33.109375" customWidth="1"/>
    <col min="2269" max="2269" width="35.77734375" customWidth="1"/>
    <col min="2270" max="2270" width="31.21875" customWidth="1"/>
    <col min="2271" max="2271" width="27.109375" customWidth="1"/>
    <col min="2272" max="2272" width="31.88671875" customWidth="1"/>
    <col min="2273" max="2273" width="42.44140625" customWidth="1"/>
    <col min="2274" max="2274" width="33.44140625" customWidth="1"/>
    <col min="2275" max="2275" width="50.33203125" customWidth="1"/>
    <col min="2276" max="2276" width="17.77734375" customWidth="1"/>
    <col min="2277" max="2277" width="42.44140625" customWidth="1"/>
    <col min="2278" max="2278" width="45.21875" customWidth="1"/>
    <col min="2279" max="2279" width="26.6640625" customWidth="1"/>
    <col min="2280" max="2280" width="6.5546875" customWidth="1"/>
    <col min="2281" max="2281" width="43.109375" customWidth="1"/>
    <col min="2282" max="2282" width="26.33203125" customWidth="1"/>
    <col min="2283" max="2283" width="25.5546875" customWidth="1"/>
    <col min="2284" max="2284" width="45.21875" customWidth="1"/>
    <col min="2285" max="2285" width="22.33203125" customWidth="1"/>
    <col min="2286" max="2286" width="43.33203125" customWidth="1"/>
    <col min="2287" max="2287" width="42.33203125" customWidth="1"/>
    <col min="2288" max="2288" width="46.109375" customWidth="1"/>
    <col min="2289" max="2289" width="50.88671875" customWidth="1"/>
    <col min="2290" max="2290" width="41" customWidth="1"/>
    <col min="2291" max="2291" width="7.44140625" customWidth="1"/>
    <col min="2292" max="2292" width="35" customWidth="1"/>
    <col min="2293" max="2293" width="10.77734375" customWidth="1"/>
    <col min="2294" max="2294" width="46.88671875" customWidth="1"/>
    <col min="2295" max="2295" width="36.33203125" customWidth="1"/>
    <col min="2296" max="2296" width="44.109375" customWidth="1"/>
    <col min="2297" max="2297" width="30.88671875" customWidth="1"/>
    <col min="2298" max="2298" width="19.77734375" customWidth="1"/>
    <col min="2299" max="2299" width="39.21875" customWidth="1"/>
    <col min="2300" max="2300" width="33.6640625" customWidth="1"/>
    <col min="2301" max="2301" width="14.109375" customWidth="1"/>
    <col min="2302" max="2302" width="18.44140625" customWidth="1"/>
    <col min="2303" max="2303" width="42.33203125" customWidth="1"/>
    <col min="2304" max="2304" width="27.6640625" customWidth="1"/>
    <col min="2305" max="2305" width="37.109375" customWidth="1"/>
    <col min="2306" max="2306" width="17.21875" customWidth="1"/>
    <col min="2307" max="2307" width="13.6640625" customWidth="1"/>
    <col min="2308" max="2308" width="22.109375" customWidth="1"/>
    <col min="2309" max="2309" width="54" customWidth="1"/>
    <col min="2310" max="2310" width="49.44140625" customWidth="1"/>
    <col min="2311" max="2311" width="36.21875" customWidth="1"/>
    <col min="2312" max="2312" width="42.44140625" customWidth="1"/>
    <col min="2313" max="2313" width="9.77734375" customWidth="1"/>
    <col min="2314" max="2314" width="37" customWidth="1"/>
    <col min="2315" max="2315" width="33.77734375" customWidth="1"/>
    <col min="2316" max="2316" width="40.6640625" customWidth="1"/>
    <col min="2317" max="2317" width="21" customWidth="1"/>
    <col min="2318" max="2318" width="15.5546875" customWidth="1"/>
    <col min="2319" max="2319" width="16.44140625" customWidth="1"/>
    <col min="2320" max="2320" width="52.21875" customWidth="1"/>
    <col min="2321" max="2321" width="55.33203125" customWidth="1"/>
    <col min="2322" max="2322" width="39.5546875" customWidth="1"/>
    <col min="2323" max="2323" width="51.109375" customWidth="1"/>
    <col min="2324" max="2324" width="35.77734375" customWidth="1"/>
    <col min="2325" max="2325" width="15.88671875" customWidth="1"/>
    <col min="2326" max="2326" width="27.77734375" customWidth="1"/>
    <col min="2327" max="2327" width="19.21875" customWidth="1"/>
    <col min="2328" max="2328" width="48.77734375" customWidth="1"/>
    <col min="2329" max="2329" width="55.5546875" customWidth="1"/>
    <col min="2330" max="2330" width="14.21875" customWidth="1"/>
    <col min="2331" max="2331" width="22.6640625" customWidth="1"/>
    <col min="2332" max="2332" width="16.88671875" customWidth="1"/>
    <col min="2333" max="2333" width="13.109375" customWidth="1"/>
    <col min="2334" max="2334" width="37.21875" customWidth="1"/>
    <col min="2335" max="2335" width="15.6640625" customWidth="1"/>
    <col min="2336" max="2336" width="7.44140625" customWidth="1"/>
    <col min="2337" max="2337" width="51.6640625" customWidth="1"/>
    <col min="2338" max="2338" width="32.33203125" customWidth="1"/>
    <col min="2339" max="2339" width="28" customWidth="1"/>
    <col min="2340" max="2340" width="21.88671875" customWidth="1"/>
    <col min="2341" max="2341" width="10.109375" customWidth="1"/>
    <col min="2342" max="2342" width="26.6640625" customWidth="1"/>
    <col min="2343" max="2343" width="20.5546875" customWidth="1"/>
    <col min="2344" max="2344" width="51.109375" customWidth="1"/>
    <col min="2345" max="2345" width="32.5546875" customWidth="1"/>
    <col min="2346" max="2346" width="8.6640625" customWidth="1"/>
    <col min="2347" max="2347" width="9.33203125" customWidth="1"/>
    <col min="2348" max="2348" width="45.77734375" customWidth="1"/>
    <col min="2349" max="2349" width="43.21875" customWidth="1"/>
    <col min="2350" max="2350" width="36.44140625" customWidth="1"/>
    <col min="2351" max="2351" width="22.88671875" customWidth="1"/>
    <col min="2352" max="2352" width="11" customWidth="1"/>
    <col min="2353" max="2353" width="39" customWidth="1"/>
    <col min="2354" max="2354" width="52.21875" customWidth="1"/>
    <col min="2355" max="2355" width="27.5546875" customWidth="1"/>
    <col min="2356" max="2356" width="24.44140625" customWidth="1"/>
    <col min="2357" max="2357" width="31.77734375" customWidth="1"/>
    <col min="2358" max="2358" width="47.5546875" customWidth="1"/>
    <col min="2359" max="2359" width="10" customWidth="1"/>
    <col min="2360" max="2360" width="31.88671875" customWidth="1"/>
    <col min="2361" max="2361" width="49.5546875" customWidth="1"/>
    <col min="2362" max="2362" width="50.88671875" customWidth="1"/>
    <col min="2363" max="2363" width="43.6640625" customWidth="1"/>
    <col min="2364" max="2364" width="14.33203125" customWidth="1"/>
    <col min="2365" max="2365" width="29.77734375" customWidth="1"/>
    <col min="2366" max="2366" width="20.88671875" customWidth="1"/>
    <col min="2367" max="2367" width="19.88671875" customWidth="1"/>
    <col min="2368" max="2368" width="12.88671875" customWidth="1"/>
    <col min="2369" max="2369" width="26.77734375" customWidth="1"/>
    <col min="2370" max="2370" width="17.5546875" customWidth="1"/>
    <col min="2371" max="2371" width="45.5546875" customWidth="1"/>
    <col min="2372" max="2372" width="23.88671875" customWidth="1"/>
    <col min="2373" max="2373" width="52.88671875" customWidth="1"/>
    <col min="2374" max="2374" width="55.33203125" customWidth="1"/>
    <col min="2375" max="2375" width="43.109375" customWidth="1"/>
    <col min="2376" max="2376" width="32" customWidth="1"/>
    <col min="2377" max="2377" width="34.88671875" customWidth="1"/>
    <col min="2378" max="2378" width="53.21875" customWidth="1"/>
    <col min="2379" max="2379" width="21.109375" customWidth="1"/>
    <col min="2380" max="2380" width="28.5546875" customWidth="1"/>
    <col min="2381" max="2381" width="37.44140625" customWidth="1"/>
    <col min="2382" max="2382" width="47.21875" customWidth="1"/>
    <col min="2383" max="2383" width="48.5546875" customWidth="1"/>
    <col min="2384" max="2384" width="7.109375" customWidth="1"/>
    <col min="2385" max="2385" width="52.44140625" customWidth="1"/>
    <col min="2386" max="2386" width="12.88671875" customWidth="1"/>
    <col min="2387" max="2387" width="6.33203125" customWidth="1"/>
    <col min="2388" max="2388" width="30.77734375" customWidth="1"/>
    <col min="2389" max="2389" width="52.21875" customWidth="1"/>
    <col min="2390" max="2390" width="14" customWidth="1"/>
    <col min="2391" max="2391" width="11.88671875" customWidth="1"/>
    <col min="2392" max="2392" width="41.44140625" customWidth="1"/>
    <col min="2393" max="2393" width="32.77734375" customWidth="1"/>
    <col min="2394" max="2394" width="33" customWidth="1"/>
    <col min="2395" max="2395" width="38.88671875" customWidth="1"/>
    <col min="2396" max="2396" width="31.44140625" customWidth="1"/>
    <col min="2397" max="2397" width="20" customWidth="1"/>
    <col min="2398" max="2398" width="50.21875" customWidth="1"/>
    <col min="2399" max="2399" width="33.88671875" customWidth="1"/>
    <col min="2400" max="2400" width="38.33203125" customWidth="1"/>
    <col min="2401" max="2401" width="51.6640625" customWidth="1"/>
    <col min="2402" max="2402" width="16.44140625" customWidth="1"/>
    <col min="2403" max="2403" width="31.44140625" customWidth="1"/>
    <col min="2404" max="2404" width="54.88671875" customWidth="1"/>
    <col min="2405" max="2405" width="42.109375" customWidth="1"/>
    <col min="2406" max="2406" width="20.33203125" customWidth="1"/>
    <col min="2407" max="2407" width="17.88671875" customWidth="1"/>
    <col min="2408" max="2408" width="52.5546875" customWidth="1"/>
    <col min="2409" max="2409" width="33.44140625" customWidth="1"/>
    <col min="2410" max="2410" width="31" customWidth="1"/>
    <col min="2411" max="2411" width="53.77734375" customWidth="1"/>
    <col min="2412" max="2412" width="8.5546875" customWidth="1"/>
    <col min="2413" max="2413" width="19.21875" customWidth="1"/>
    <col min="2414" max="2414" width="55.88671875" customWidth="1"/>
    <col min="2415" max="2415" width="11.109375" customWidth="1"/>
    <col min="2416" max="2416" width="46.44140625" customWidth="1"/>
    <col min="2417" max="2417" width="34.88671875" customWidth="1"/>
    <col min="2418" max="2418" width="38.109375" customWidth="1"/>
    <col min="2419" max="2419" width="33.21875" customWidth="1"/>
    <col min="2420" max="2420" width="53.109375" customWidth="1"/>
    <col min="2421" max="2421" width="46.21875" customWidth="1"/>
    <col min="2422" max="2422" width="32.5546875" customWidth="1"/>
    <col min="2423" max="2423" width="38" customWidth="1"/>
    <col min="2424" max="2424" width="25.44140625" customWidth="1"/>
    <col min="2425" max="2425" width="16.44140625" customWidth="1"/>
    <col min="2426" max="2426" width="26.33203125" customWidth="1"/>
    <col min="2427" max="2427" width="51" customWidth="1"/>
    <col min="2428" max="2428" width="30.6640625" customWidth="1"/>
    <col min="2429" max="2429" width="52.109375" customWidth="1"/>
    <col min="2430" max="2430" width="18.21875" customWidth="1"/>
    <col min="2431" max="2431" width="45.44140625" customWidth="1"/>
    <col min="2432" max="2432" width="52.77734375" customWidth="1"/>
    <col min="2433" max="2433" width="36.6640625" customWidth="1"/>
    <col min="2434" max="2434" width="46.109375" customWidth="1"/>
    <col min="2435" max="2435" width="12.33203125" customWidth="1"/>
    <col min="2436" max="2436" width="22.44140625" customWidth="1"/>
    <col min="2437" max="2437" width="11.5546875" customWidth="1"/>
    <col min="2438" max="2438" width="31.88671875" customWidth="1"/>
    <col min="2439" max="2439" width="12.109375" customWidth="1"/>
    <col min="2440" max="2440" width="15.109375" customWidth="1"/>
    <col min="2441" max="2441" width="24.6640625" customWidth="1"/>
    <col min="2442" max="2442" width="16" customWidth="1"/>
    <col min="2443" max="2443" width="37" customWidth="1"/>
    <col min="2444" max="2444" width="35" customWidth="1"/>
    <col min="2445" max="2445" width="23.88671875" customWidth="1"/>
    <col min="2446" max="2446" width="29.21875" customWidth="1"/>
    <col min="2447" max="2447" width="53.33203125" customWidth="1"/>
    <col min="2448" max="2448" width="41.44140625" customWidth="1"/>
    <col min="2449" max="2449" width="19.33203125" customWidth="1"/>
    <col min="2450" max="2450" width="24.88671875" customWidth="1"/>
    <col min="2451" max="2451" width="15.33203125" customWidth="1"/>
    <col min="2452" max="2452" width="9.44140625" customWidth="1"/>
    <col min="2453" max="2453" width="35.88671875" customWidth="1"/>
    <col min="2454" max="2454" width="42.88671875" customWidth="1"/>
    <col min="2455" max="2455" width="46" customWidth="1"/>
    <col min="2456" max="2456" width="8.77734375" customWidth="1"/>
    <col min="2457" max="2457" width="19.77734375" customWidth="1"/>
    <col min="2458" max="2458" width="36" customWidth="1"/>
    <col min="2459" max="2459" width="49.21875" customWidth="1"/>
    <col min="2460" max="2460" width="15.33203125" customWidth="1"/>
    <col min="2461" max="2461" width="33.6640625" customWidth="1"/>
    <col min="2462" max="2462" width="44.44140625" customWidth="1"/>
    <col min="2463" max="2463" width="20" customWidth="1"/>
    <col min="2464" max="2464" width="36.33203125" customWidth="1"/>
    <col min="2465" max="2465" width="69.44140625" customWidth="1"/>
    <col min="2466" max="2466" width="43.6640625" customWidth="1"/>
    <col min="2467" max="2467" width="55.109375" customWidth="1"/>
    <col min="2468" max="2468" width="30.5546875" customWidth="1"/>
    <col min="2469" max="2469" width="32.44140625" customWidth="1"/>
    <col min="2470" max="2470" width="45.77734375" customWidth="1"/>
    <col min="2471" max="2471" width="9.44140625" customWidth="1"/>
    <col min="2472" max="2472" width="32.33203125" customWidth="1"/>
    <col min="2473" max="2473" width="33.88671875" customWidth="1"/>
    <col min="2474" max="2474" width="40.77734375" customWidth="1"/>
    <col min="2475" max="2475" width="19.44140625" customWidth="1"/>
    <col min="2476" max="2476" width="35.77734375" customWidth="1"/>
    <col min="2477" max="2477" width="37" customWidth="1"/>
    <col min="2478" max="2478" width="24.109375" customWidth="1"/>
    <col min="2479" max="2479" width="20" customWidth="1"/>
    <col min="2480" max="2480" width="49.109375" customWidth="1"/>
    <col min="2481" max="2481" width="53.44140625" customWidth="1"/>
    <col min="2482" max="2482" width="57" customWidth="1"/>
    <col min="2483" max="2483" width="54.44140625" customWidth="1"/>
    <col min="2484" max="2484" width="26.21875" customWidth="1"/>
    <col min="2485" max="2485" width="39" customWidth="1"/>
    <col min="2486" max="2486" width="6.44140625" customWidth="1"/>
    <col min="2487" max="2487" width="8.88671875" customWidth="1"/>
    <col min="2488" max="2488" width="57.44140625" customWidth="1"/>
    <col min="2489" max="2489" width="29.33203125" customWidth="1"/>
    <col min="2490" max="2490" width="30.77734375" customWidth="1"/>
    <col min="2491" max="2491" width="25.5546875" customWidth="1"/>
    <col min="2492" max="2492" width="38.5546875" customWidth="1"/>
    <col min="2493" max="2493" width="31.5546875" customWidth="1"/>
    <col min="2494" max="2494" width="37.5546875" customWidth="1"/>
    <col min="2495" max="2495" width="46.44140625" customWidth="1"/>
    <col min="2496" max="2496" width="43.44140625" customWidth="1"/>
    <col min="2497" max="2497" width="51" customWidth="1"/>
    <col min="2498" max="2498" width="14.44140625" customWidth="1"/>
    <col min="2499" max="2499" width="43.109375" customWidth="1"/>
    <col min="2500" max="2500" width="22.33203125" customWidth="1"/>
    <col min="2501" max="2501" width="53.77734375" customWidth="1"/>
    <col min="2502" max="2502" width="46.109375" customWidth="1"/>
    <col min="2503" max="2503" width="13.77734375" customWidth="1"/>
    <col min="2504" max="2504" width="56.77734375" customWidth="1"/>
    <col min="2505" max="2505" width="33.6640625" customWidth="1"/>
    <col min="2506" max="2506" width="38.109375" customWidth="1"/>
    <col min="2507" max="2507" width="38.5546875" customWidth="1"/>
    <col min="2508" max="2508" width="26.6640625" customWidth="1"/>
    <col min="2509" max="2509" width="15.77734375" customWidth="1"/>
    <col min="2510" max="2510" width="21" customWidth="1"/>
    <col min="2511" max="2511" width="15.5546875" customWidth="1"/>
    <col min="2512" max="2512" width="39.21875" customWidth="1"/>
    <col min="2513" max="2513" width="44.44140625" customWidth="1"/>
    <col min="2514" max="2514" width="22.5546875" customWidth="1"/>
    <col min="2515" max="2515" width="34" customWidth="1"/>
    <col min="2516" max="2516" width="40.21875" customWidth="1"/>
    <col min="2517" max="2517" width="52.109375" customWidth="1"/>
    <col min="2518" max="2518" width="39.6640625" customWidth="1"/>
    <col min="2519" max="2519" width="8.5546875" customWidth="1"/>
    <col min="2520" max="2520" width="37" customWidth="1"/>
    <col min="2521" max="2521" width="27.5546875" customWidth="1"/>
    <col min="2522" max="2522" width="13.5546875" customWidth="1"/>
    <col min="2523" max="2523" width="43.88671875" customWidth="1"/>
    <col min="2524" max="2524" width="19.77734375" customWidth="1"/>
    <col min="2525" max="2525" width="9.6640625" customWidth="1"/>
    <col min="2526" max="2526" width="17.5546875" customWidth="1"/>
    <col min="2527" max="2527" width="28.21875" customWidth="1"/>
    <col min="2528" max="2528" width="17.88671875" customWidth="1"/>
    <col min="2529" max="2529" width="45" customWidth="1"/>
    <col min="2530" max="2530" width="48.21875" customWidth="1"/>
    <col min="2531" max="2531" width="48.33203125" customWidth="1"/>
    <col min="2532" max="2532" width="47.109375" customWidth="1"/>
    <col min="2533" max="2533" width="36.5546875" customWidth="1"/>
    <col min="2534" max="2534" width="19.44140625" customWidth="1"/>
    <col min="2535" max="2535" width="43" customWidth="1"/>
    <col min="2536" max="2536" width="35" customWidth="1"/>
    <col min="2537" max="2537" width="28.33203125" customWidth="1"/>
    <col min="2538" max="2538" width="25.5546875" customWidth="1"/>
    <col min="2539" max="2539" width="14.44140625" customWidth="1"/>
    <col min="2540" max="2540" width="42.77734375" customWidth="1"/>
    <col min="2541" max="2541" width="36.21875" customWidth="1"/>
    <col min="2542" max="2542" width="15.44140625" customWidth="1"/>
    <col min="2543" max="2543" width="36.88671875" customWidth="1"/>
    <col min="2544" max="2544" width="18.33203125" customWidth="1"/>
    <col min="2545" max="2545" width="7.33203125" customWidth="1"/>
    <col min="2546" max="2546" width="52.21875" customWidth="1"/>
    <col min="2547" max="2547" width="5.109375" customWidth="1"/>
    <col min="2548" max="2548" width="45.44140625" customWidth="1"/>
    <col min="2549" max="2549" width="26" customWidth="1"/>
    <col min="2550" max="2550" width="18.33203125" customWidth="1"/>
    <col min="2551" max="2551" width="43" customWidth="1"/>
    <col min="2552" max="2552" width="5.88671875" customWidth="1"/>
    <col min="2553" max="2553" width="52.21875" customWidth="1"/>
    <col min="2554" max="2554" width="25.5546875" customWidth="1"/>
    <col min="2555" max="2555" width="25.77734375" customWidth="1"/>
    <col min="2556" max="2556" width="15" customWidth="1"/>
    <col min="2557" max="2557" width="49.88671875" customWidth="1"/>
    <col min="2558" max="2558" width="23.6640625" customWidth="1"/>
    <col min="2559" max="2559" width="41.21875" customWidth="1"/>
    <col min="2560" max="2560" width="44.77734375" customWidth="1"/>
    <col min="2561" max="2561" width="8.88671875" customWidth="1"/>
    <col min="2562" max="2562" width="11.109375" customWidth="1"/>
    <col min="2563" max="2563" width="41.33203125" customWidth="1"/>
    <col min="2564" max="2564" width="43.21875" customWidth="1"/>
    <col min="2565" max="2565" width="15.5546875" customWidth="1"/>
    <col min="2566" max="2566" width="45.21875" customWidth="1"/>
    <col min="2567" max="2567" width="45.5546875" customWidth="1"/>
    <col min="2568" max="2568" width="47.21875" customWidth="1"/>
    <col min="2569" max="2569" width="8.109375" customWidth="1"/>
    <col min="2570" max="2570" width="15.109375" customWidth="1"/>
    <col min="2571" max="2571" width="8.6640625" customWidth="1"/>
    <col min="2572" max="2572" width="56.21875" customWidth="1"/>
    <col min="2573" max="2573" width="44.21875" customWidth="1"/>
    <col min="2574" max="2574" width="47.6640625" customWidth="1"/>
    <col min="2575" max="2575" width="24.33203125" customWidth="1"/>
    <col min="2576" max="2576" width="45.6640625" customWidth="1"/>
    <col min="2577" max="2577" width="32.21875" customWidth="1"/>
    <col min="2578" max="2578" width="34.88671875" customWidth="1"/>
    <col min="2579" max="2579" width="22.77734375" customWidth="1"/>
    <col min="2580" max="2580" width="42.109375" customWidth="1"/>
    <col min="2581" max="2581" width="50.5546875" customWidth="1"/>
    <col min="2582" max="2582" width="22.6640625" customWidth="1"/>
    <col min="2583" max="2583" width="46.109375" customWidth="1"/>
    <col min="2584" max="2584" width="48.33203125" customWidth="1"/>
    <col min="2585" max="2585" width="27" customWidth="1"/>
    <col min="2586" max="2586" width="51.77734375" customWidth="1"/>
    <col min="2587" max="2587" width="41.6640625" customWidth="1"/>
    <col min="2588" max="2588" width="17.77734375" customWidth="1"/>
    <col min="2589" max="2589" width="31.109375" customWidth="1"/>
    <col min="2590" max="2590" width="45" customWidth="1"/>
    <col min="2591" max="2591" width="51.44140625" customWidth="1"/>
    <col min="2592" max="2592" width="47.5546875" customWidth="1"/>
    <col min="2593" max="2593" width="30.21875" customWidth="1"/>
    <col min="2594" max="2594" width="28.21875" customWidth="1"/>
    <col min="2595" max="2595" width="30.5546875" customWidth="1"/>
    <col min="2596" max="2596" width="43.5546875" customWidth="1"/>
    <col min="2597" max="2597" width="52.6640625" customWidth="1"/>
    <col min="2598" max="2598" width="45.44140625" customWidth="1"/>
    <col min="2599" max="2599" width="28" customWidth="1"/>
    <col min="2600" max="2600" width="27.88671875" customWidth="1"/>
    <col min="2601" max="2602" width="32.5546875" customWidth="1"/>
    <col min="2603" max="2603" width="40.6640625" customWidth="1"/>
    <col min="2604" max="2604" width="23.21875" customWidth="1"/>
    <col min="2605" max="2605" width="25" customWidth="1"/>
    <col min="2606" max="2606" width="44.5546875" customWidth="1"/>
    <col min="2607" max="2607" width="35.88671875" customWidth="1"/>
    <col min="2608" max="2608" width="28.88671875" customWidth="1"/>
    <col min="2609" max="2609" width="22" customWidth="1"/>
    <col min="2610" max="2610" width="24.21875" customWidth="1"/>
    <col min="2611" max="2611" width="30.33203125" customWidth="1"/>
    <col min="2612" max="2612" width="56.6640625" customWidth="1"/>
    <col min="2613" max="2613" width="36.77734375" customWidth="1"/>
    <col min="2614" max="2614" width="51.44140625" customWidth="1"/>
    <col min="2615" max="2615" width="49.44140625" customWidth="1"/>
    <col min="2616" max="2616" width="50.6640625" customWidth="1"/>
    <col min="2617" max="2617" width="46.109375" customWidth="1"/>
    <col min="2618" max="2618" width="19.77734375" customWidth="1"/>
    <col min="2619" max="2619" width="19.5546875" customWidth="1"/>
    <col min="2620" max="2620" width="36.21875" customWidth="1"/>
    <col min="2621" max="2621" width="29.77734375" customWidth="1"/>
    <col min="2622" max="2622" width="10.88671875" customWidth="1"/>
    <col min="2623" max="2623" width="43" customWidth="1"/>
    <col min="2624" max="2624" width="28.77734375" customWidth="1"/>
    <col min="2625" max="2625" width="35" customWidth="1"/>
    <col min="2626" max="2626" width="19.6640625" customWidth="1"/>
    <col min="2627" max="2627" width="40.77734375" customWidth="1"/>
    <col min="2628" max="2628" width="19.21875" customWidth="1"/>
    <col min="2629" max="2629" width="36" customWidth="1"/>
    <col min="2630" max="2630" width="42.21875" customWidth="1"/>
    <col min="2631" max="2631" width="21.77734375" customWidth="1"/>
    <col min="2632" max="2632" width="32.33203125" customWidth="1"/>
    <col min="2633" max="2633" width="18.109375" customWidth="1"/>
    <col min="2634" max="2634" width="9" customWidth="1"/>
    <col min="2635" max="2635" width="52.77734375" customWidth="1"/>
    <col min="2636" max="2636" width="34.44140625" customWidth="1"/>
    <col min="2637" max="2637" width="28" customWidth="1"/>
    <col min="2638" max="2638" width="12.33203125" customWidth="1"/>
    <col min="2639" max="2639" width="7.77734375" customWidth="1"/>
    <col min="2640" max="2640" width="48.44140625" customWidth="1"/>
    <col min="2641" max="2641" width="15.109375" customWidth="1"/>
    <col min="2642" max="2642" width="25.77734375" customWidth="1"/>
    <col min="2643" max="2643" width="35.109375" customWidth="1"/>
    <col min="2644" max="2644" width="26.5546875" customWidth="1"/>
    <col min="2645" max="2645" width="15.5546875" customWidth="1"/>
    <col min="2646" max="2646" width="41.109375" customWidth="1"/>
    <col min="2647" max="2647" width="61.44140625" customWidth="1"/>
    <col min="2648" max="2648" width="27.33203125" customWidth="1"/>
    <col min="2649" max="2649" width="40.5546875" customWidth="1"/>
    <col min="2650" max="2650" width="18.77734375" customWidth="1"/>
    <col min="2651" max="2651" width="16" customWidth="1"/>
    <col min="2652" max="2652" width="36.6640625" customWidth="1"/>
    <col min="2653" max="2653" width="54.6640625" customWidth="1"/>
    <col min="2654" max="2654" width="53.33203125" customWidth="1"/>
    <col min="2655" max="2655" width="39.5546875" customWidth="1"/>
    <col min="2656" max="2656" width="41.109375" customWidth="1"/>
    <col min="2657" max="2657" width="15.88671875" customWidth="1"/>
    <col min="2658" max="2658" width="18.6640625" customWidth="1"/>
    <col min="2659" max="2659" width="30.5546875" customWidth="1"/>
    <col min="2660" max="2660" width="33.88671875" customWidth="1"/>
    <col min="2661" max="2661" width="36.6640625" customWidth="1"/>
    <col min="2662" max="2662" width="40.44140625" customWidth="1"/>
    <col min="2663" max="2663" width="33.33203125" customWidth="1"/>
    <col min="2664" max="2664" width="53.109375" customWidth="1"/>
    <col min="2665" max="2665" width="50.6640625" customWidth="1"/>
    <col min="2666" max="2666" width="36.77734375" customWidth="1"/>
    <col min="2667" max="2667" width="52.44140625" customWidth="1"/>
    <col min="2668" max="2668" width="13.88671875" customWidth="1"/>
    <col min="2669" max="2669" width="45.5546875" customWidth="1"/>
    <col min="2670" max="2670" width="51.21875" customWidth="1"/>
    <col min="2671" max="2671" width="19.109375" customWidth="1"/>
    <col min="2672" max="2672" width="26.77734375" customWidth="1"/>
    <col min="2673" max="2673" width="22.6640625" customWidth="1"/>
    <col min="2674" max="2674" width="27.5546875" customWidth="1"/>
    <col min="2675" max="2675" width="49.33203125" customWidth="1"/>
    <col min="2676" max="2676" width="31.21875" customWidth="1"/>
    <col min="2677" max="2677" width="48.109375" customWidth="1"/>
    <col min="2678" max="2678" width="29.33203125" customWidth="1"/>
    <col min="2679" max="2679" width="21.33203125" customWidth="1"/>
    <col min="2680" max="2680" width="36.77734375" customWidth="1"/>
    <col min="2681" max="2681" width="39.33203125" customWidth="1"/>
    <col min="2682" max="2682" width="33.44140625" customWidth="1"/>
    <col min="2683" max="2683" width="42.109375" customWidth="1"/>
    <col min="2684" max="2684" width="39.109375" customWidth="1"/>
    <col min="2685" max="2685" width="52.109375" customWidth="1"/>
    <col min="2686" max="2686" width="9.77734375" customWidth="1"/>
    <col min="2687" max="2687" width="22.44140625" customWidth="1"/>
    <col min="2688" max="2688" width="39.21875" customWidth="1"/>
    <col min="2689" max="2689" width="25.88671875" customWidth="1"/>
    <col min="2690" max="2690" width="13.33203125" customWidth="1"/>
    <col min="2691" max="2691" width="38.77734375" customWidth="1"/>
    <col min="2692" max="2692" width="6.88671875" customWidth="1"/>
    <col min="2693" max="2693" width="41.5546875" customWidth="1"/>
    <col min="2694" max="2694" width="42" customWidth="1"/>
    <col min="2695" max="2695" width="31.77734375" customWidth="1"/>
    <col min="2696" max="2696" width="13.5546875" customWidth="1"/>
    <col min="2697" max="2697" width="47.5546875" customWidth="1"/>
    <col min="2698" max="2698" width="40.5546875" customWidth="1"/>
    <col min="2699" max="2699" width="39.77734375" customWidth="1"/>
    <col min="2700" max="2700" width="23.21875" customWidth="1"/>
    <col min="2701" max="2701" width="45.77734375" customWidth="1"/>
    <col min="2702" max="2702" width="54.6640625" customWidth="1"/>
    <col min="2703" max="2703" width="37.33203125" customWidth="1"/>
    <col min="2704" max="2704" width="45.5546875" customWidth="1"/>
    <col min="2705" max="2705" width="44.6640625" customWidth="1"/>
    <col min="2706" max="2706" width="22" customWidth="1"/>
    <col min="2707" max="2707" width="52.109375" customWidth="1"/>
    <col min="2708" max="2708" width="49.5546875" customWidth="1"/>
    <col min="2709" max="2709" width="53.44140625" customWidth="1"/>
    <col min="2710" max="2710" width="49.77734375" customWidth="1"/>
    <col min="2711" max="2711" width="49.6640625" customWidth="1"/>
    <col min="2712" max="2712" width="39.5546875" customWidth="1"/>
    <col min="2713" max="2713" width="39.21875" customWidth="1"/>
    <col min="2714" max="2714" width="34.77734375" customWidth="1"/>
    <col min="2715" max="2715" width="38.33203125" customWidth="1"/>
    <col min="2716" max="2716" width="53.33203125" customWidth="1"/>
    <col min="2717" max="2717" width="33.88671875" customWidth="1"/>
    <col min="2718" max="2718" width="31.33203125" customWidth="1"/>
    <col min="2719" max="2719" width="39.33203125" customWidth="1"/>
    <col min="2720" max="2720" width="31.21875" customWidth="1"/>
    <col min="2721" max="2721" width="56.77734375" customWidth="1"/>
    <col min="2722" max="2722" width="32.21875" customWidth="1"/>
    <col min="2723" max="2723" width="32.44140625" customWidth="1"/>
    <col min="2724" max="2724" width="50.109375" customWidth="1"/>
    <col min="2725" max="2725" width="72.6640625" customWidth="1"/>
    <col min="2726" max="2726" width="48.88671875" customWidth="1"/>
    <col min="2727" max="2727" width="53" customWidth="1"/>
    <col min="2728" max="2728" width="38.21875" customWidth="1"/>
    <col min="2729" max="2729" width="50.21875" customWidth="1"/>
    <col min="2730" max="2730" width="22.88671875" customWidth="1"/>
    <col min="2731" max="2731" width="37.21875" customWidth="1"/>
    <col min="2732" max="2732" width="42.5546875" customWidth="1"/>
    <col min="2733" max="2733" width="49.6640625" customWidth="1"/>
    <col min="2734" max="2734" width="47.33203125" customWidth="1"/>
    <col min="2735" max="2735" width="7.6640625" customWidth="1"/>
    <col min="2736" max="2736" width="27.33203125" customWidth="1"/>
    <col min="2737" max="2737" width="54.44140625" customWidth="1"/>
    <col min="2738" max="2738" width="53.21875" customWidth="1"/>
    <col min="2739" max="2739" width="16.77734375" customWidth="1"/>
    <col min="2740" max="2740" width="42.109375" customWidth="1"/>
    <col min="2741" max="2741" width="56.88671875" customWidth="1"/>
    <col min="2742" max="2742" width="32.6640625" customWidth="1"/>
    <col min="2743" max="2743" width="33" customWidth="1"/>
    <col min="2744" max="2744" width="13.88671875" customWidth="1"/>
    <col min="2745" max="2745" width="24.44140625" customWidth="1"/>
    <col min="2746" max="2746" width="15.44140625" customWidth="1"/>
    <col min="2747" max="2747" width="29.6640625" customWidth="1"/>
    <col min="2748" max="2748" width="35.21875" customWidth="1"/>
    <col min="2749" max="2749" width="39.33203125" customWidth="1"/>
    <col min="2750" max="2750" width="26.21875" customWidth="1"/>
    <col min="2751" max="2751" width="33.88671875" customWidth="1"/>
    <col min="2752" max="2752" width="32.21875" customWidth="1"/>
    <col min="2753" max="2753" width="31.88671875" customWidth="1"/>
    <col min="2754" max="2754" width="8.88671875" customWidth="1"/>
    <col min="2755" max="2755" width="50.21875" customWidth="1"/>
    <col min="2756" max="2756" width="33.77734375" customWidth="1"/>
    <col min="2757" max="2757" width="6" customWidth="1"/>
    <col min="2758" max="2758" width="36.88671875" customWidth="1"/>
    <col min="2759" max="2759" width="6.88671875" customWidth="1"/>
    <col min="2760" max="2760" width="38.21875" customWidth="1"/>
    <col min="2761" max="2761" width="43" customWidth="1"/>
    <col min="2762" max="2762" width="44.6640625" customWidth="1"/>
    <col min="2763" max="2763" width="30.77734375" customWidth="1"/>
    <col min="2764" max="2764" width="28.6640625" customWidth="1"/>
    <col min="2765" max="2765" width="26.44140625" customWidth="1"/>
    <col min="2766" max="2766" width="38.88671875" customWidth="1"/>
    <col min="2767" max="2767" width="52.77734375" customWidth="1"/>
    <col min="2768" max="2768" width="34.6640625" customWidth="1"/>
    <col min="2769" max="2769" width="11.6640625" customWidth="1"/>
    <col min="2770" max="2770" width="49" customWidth="1"/>
    <col min="2771" max="2771" width="33" customWidth="1"/>
    <col min="2772" max="2772" width="15.5546875" customWidth="1"/>
    <col min="2773" max="2773" width="49.77734375" customWidth="1"/>
    <col min="2774" max="2774" width="25.6640625" customWidth="1"/>
    <col min="2775" max="2775" width="10.5546875" customWidth="1"/>
    <col min="2776" max="2776" width="53.5546875" customWidth="1"/>
    <col min="2777" max="2777" width="19.6640625" customWidth="1"/>
    <col min="2778" max="2778" width="51.6640625" customWidth="1"/>
    <col min="2779" max="2779" width="48.44140625" customWidth="1"/>
    <col min="2780" max="2780" width="16.44140625" customWidth="1"/>
    <col min="2781" max="2781" width="30" customWidth="1"/>
    <col min="2782" max="2782" width="11.5546875" customWidth="1"/>
    <col min="2783" max="2783" width="34.5546875" customWidth="1"/>
    <col min="2784" max="2784" width="20.5546875" customWidth="1"/>
    <col min="2785" max="2785" width="34.21875" customWidth="1"/>
    <col min="2786" max="2786" width="10.109375" customWidth="1"/>
    <col min="2787" max="2787" width="52.6640625" customWidth="1"/>
    <col min="2788" max="2788" width="6.33203125" customWidth="1"/>
    <col min="2789" max="2789" width="32.6640625" customWidth="1"/>
    <col min="2790" max="2790" width="29.6640625" customWidth="1"/>
    <col min="2791" max="2791" width="42.44140625" customWidth="1"/>
    <col min="2792" max="2792" width="22.5546875" customWidth="1"/>
    <col min="2793" max="2793" width="18" customWidth="1"/>
    <col min="2794" max="2794" width="55" customWidth="1"/>
    <col min="2795" max="2795" width="8.77734375" customWidth="1"/>
    <col min="2796" max="2796" width="53.6640625" customWidth="1"/>
    <col min="2797" max="2797" width="51.5546875" customWidth="1"/>
    <col min="2798" max="2798" width="46.5546875" customWidth="1"/>
    <col min="2799" max="2799" width="20.33203125" customWidth="1"/>
    <col min="2800" max="2800" width="43.44140625" customWidth="1"/>
    <col min="2801" max="2801" width="34.77734375" customWidth="1"/>
    <col min="2802" max="2802" width="52" customWidth="1"/>
    <col min="2803" max="2803" width="51.33203125" customWidth="1"/>
    <col min="2804" max="2804" width="39.5546875" customWidth="1"/>
    <col min="2805" max="2805" width="28.5546875" customWidth="1"/>
    <col min="2806" max="2806" width="36.77734375" customWidth="1"/>
    <col min="2807" max="2807" width="18.33203125" customWidth="1"/>
    <col min="2808" max="2808" width="23.44140625" customWidth="1"/>
    <col min="2809" max="2809" width="20" customWidth="1"/>
    <col min="2810" max="2810" width="40.5546875" customWidth="1"/>
    <col min="2811" max="2811" width="39.21875" customWidth="1"/>
    <col min="2812" max="2812" width="39.44140625" customWidth="1"/>
    <col min="2813" max="2813" width="42.88671875" customWidth="1"/>
    <col min="2814" max="2814" width="25" customWidth="1"/>
    <col min="2815" max="2815" width="36.88671875" customWidth="1"/>
    <col min="2816" max="2816" width="39.77734375" customWidth="1"/>
    <col min="2817" max="2817" width="20.21875" customWidth="1"/>
    <col min="2818" max="2818" width="39" customWidth="1"/>
    <col min="2819" max="2819" width="50.77734375" customWidth="1"/>
    <col min="2820" max="2820" width="24.21875" customWidth="1"/>
    <col min="2821" max="2821" width="56.5546875" customWidth="1"/>
    <col min="2822" max="2822" width="19.109375" customWidth="1"/>
    <col min="2823" max="2823" width="37.21875" customWidth="1"/>
    <col min="2824" max="2824" width="49.77734375" customWidth="1"/>
    <col min="2825" max="2825" width="23.21875" customWidth="1"/>
    <col min="2826" max="2826" width="15.21875" customWidth="1"/>
    <col min="2827" max="2827" width="54.21875" customWidth="1"/>
    <col min="2828" max="2828" width="53.5546875" customWidth="1"/>
    <col min="2829" max="2829" width="39.77734375" customWidth="1"/>
    <col min="2830" max="2830" width="38.21875" customWidth="1"/>
    <col min="2831" max="2831" width="38.5546875" customWidth="1"/>
    <col min="2832" max="2832" width="47.5546875" customWidth="1"/>
    <col min="2833" max="2833" width="9.6640625" customWidth="1"/>
    <col min="2834" max="2834" width="9" customWidth="1"/>
    <col min="2835" max="2835" width="33.21875" customWidth="1"/>
    <col min="2836" max="2836" width="32.33203125" customWidth="1"/>
    <col min="2837" max="2837" width="45.6640625" customWidth="1"/>
    <col min="2838" max="2838" width="15.5546875" customWidth="1"/>
    <col min="2839" max="2839" width="40.21875" customWidth="1"/>
    <col min="2840" max="2840" width="46" customWidth="1"/>
    <col min="2841" max="2841" width="37.77734375" customWidth="1"/>
    <col min="2842" max="2842" width="22.33203125" customWidth="1"/>
    <col min="2843" max="2843" width="42.44140625" customWidth="1"/>
    <col min="2844" max="2844" width="24.88671875" customWidth="1"/>
    <col min="2845" max="2845" width="27.77734375" customWidth="1"/>
    <col min="2846" max="2846" width="30" customWidth="1"/>
    <col min="2847" max="2847" width="47.6640625" customWidth="1"/>
    <col min="2848" max="2848" width="16.88671875" customWidth="1"/>
    <col min="2849" max="2849" width="36.33203125" customWidth="1"/>
    <col min="2850" max="2850" width="31" customWidth="1"/>
    <col min="2851" max="2851" width="25" customWidth="1"/>
    <col min="2852" max="2852" width="34.77734375" customWidth="1"/>
    <col min="2853" max="2853" width="17.44140625" customWidth="1"/>
    <col min="2854" max="2854" width="54.33203125" customWidth="1"/>
    <col min="2855" max="2855" width="22.33203125" customWidth="1"/>
    <col min="2856" max="2856" width="31.21875" customWidth="1"/>
    <col min="2857" max="2857" width="58.6640625" customWidth="1"/>
    <col min="2858" max="2858" width="12.109375" customWidth="1"/>
    <col min="2859" max="2859" width="39" customWidth="1"/>
    <col min="2860" max="2860" width="16.21875" customWidth="1"/>
    <col min="2861" max="2861" width="19.6640625" customWidth="1"/>
    <col min="2862" max="2862" width="54.6640625" customWidth="1"/>
    <col min="2863" max="2863" width="50.44140625" customWidth="1"/>
    <col min="2864" max="2864" width="23" customWidth="1"/>
    <col min="2865" max="2865" width="26.88671875" customWidth="1"/>
    <col min="2866" max="2866" width="40.21875" customWidth="1"/>
    <col min="2867" max="2867" width="28.77734375" customWidth="1"/>
    <col min="2868" max="2868" width="53.109375" customWidth="1"/>
    <col min="2869" max="2869" width="46.109375" customWidth="1"/>
    <col min="2870" max="2870" width="44.6640625" customWidth="1"/>
    <col min="2871" max="2871" width="45.109375" customWidth="1"/>
    <col min="2872" max="2872" width="34.21875" customWidth="1"/>
    <col min="2873" max="2873" width="49.6640625" customWidth="1"/>
    <col min="2874" max="2874" width="42.44140625" customWidth="1"/>
    <col min="2875" max="2875" width="49.77734375" customWidth="1"/>
    <col min="2876" max="2876" width="38.88671875" customWidth="1"/>
    <col min="2877" max="2877" width="17.44140625" customWidth="1"/>
    <col min="2878" max="2878" width="38.77734375" customWidth="1"/>
    <col min="2879" max="2879" width="30.88671875" customWidth="1"/>
    <col min="2880" max="2880" width="56.21875" customWidth="1"/>
    <col min="2881" max="2881" width="15.33203125" customWidth="1"/>
    <col min="2882" max="2882" width="24.5546875" customWidth="1"/>
    <col min="2883" max="2883" width="32.33203125" customWidth="1"/>
    <col min="2884" max="2884" width="52.5546875" customWidth="1"/>
    <col min="2885" max="2885" width="17.21875" customWidth="1"/>
    <col min="2886" max="2886" width="47.88671875" customWidth="1"/>
    <col min="2887" max="2887" width="22.109375" customWidth="1"/>
    <col min="2888" max="2888" width="57.33203125" customWidth="1"/>
    <col min="2889" max="2889" width="38.88671875" customWidth="1"/>
    <col min="2890" max="2890" width="24.77734375" customWidth="1"/>
    <col min="2891" max="2891" width="17.33203125" customWidth="1"/>
    <col min="2892" max="2892" width="20.21875" customWidth="1"/>
    <col min="2893" max="2893" width="15.33203125" customWidth="1"/>
    <col min="2894" max="2894" width="23.44140625" customWidth="1"/>
    <col min="2895" max="2895" width="39.88671875" customWidth="1"/>
    <col min="2896" max="2896" width="48.44140625" customWidth="1"/>
    <col min="2897" max="2897" width="61.21875" customWidth="1"/>
    <col min="2898" max="2898" width="24.6640625" customWidth="1"/>
    <col min="2899" max="2899" width="33.109375" customWidth="1"/>
    <col min="2900" max="2900" width="46.5546875" customWidth="1"/>
    <col min="2901" max="2901" width="42.88671875" customWidth="1"/>
    <col min="2902" max="2902" width="25.44140625" customWidth="1"/>
    <col min="2903" max="2903" width="53.33203125" customWidth="1"/>
    <col min="2904" max="2904" width="15.88671875" customWidth="1"/>
    <col min="2905" max="2905" width="45.77734375" customWidth="1"/>
    <col min="2906" max="2906" width="40.5546875" customWidth="1"/>
    <col min="2907" max="2907" width="45.6640625" customWidth="1"/>
    <col min="2908" max="2908" width="34.109375" customWidth="1"/>
    <col min="2909" max="2909" width="18.109375" customWidth="1"/>
    <col min="2910" max="2910" width="30.5546875" customWidth="1"/>
    <col min="2911" max="2911" width="13.33203125" customWidth="1"/>
    <col min="2912" max="2912" width="19" customWidth="1"/>
    <col min="2913" max="2913" width="49.33203125" customWidth="1"/>
    <col min="2914" max="2914" width="8.6640625" customWidth="1"/>
    <col min="2915" max="2915" width="12.44140625" customWidth="1"/>
    <col min="2916" max="2916" width="8.5546875" customWidth="1"/>
    <col min="2917" max="2917" width="8.33203125" customWidth="1"/>
    <col min="2918" max="2918" width="42.21875" customWidth="1"/>
    <col min="2919" max="2919" width="25.6640625" customWidth="1"/>
    <col min="2920" max="2920" width="24.21875" customWidth="1"/>
    <col min="2921" max="2921" width="36.77734375" customWidth="1"/>
    <col min="2922" max="2922" width="36.21875" customWidth="1"/>
    <col min="2923" max="2923" width="6.21875" customWidth="1"/>
    <col min="2924" max="2924" width="16.33203125" customWidth="1"/>
    <col min="2925" max="2925" width="20" customWidth="1"/>
    <col min="2926" max="2926" width="20.5546875" customWidth="1"/>
    <col min="2927" max="2927" width="33" customWidth="1"/>
    <col min="2928" max="2928" width="30.21875" customWidth="1"/>
    <col min="2929" max="2929" width="22.5546875" customWidth="1"/>
    <col min="2930" max="2930" width="55.6640625" customWidth="1"/>
    <col min="2931" max="2931" width="19.77734375" customWidth="1"/>
    <col min="2932" max="2932" width="47" customWidth="1"/>
    <col min="2933" max="2933" width="22.5546875" customWidth="1"/>
    <col min="2934" max="2934" width="25" customWidth="1"/>
    <col min="2935" max="2935" width="25.88671875" customWidth="1"/>
    <col min="2936" max="2936" width="51.33203125" customWidth="1"/>
    <col min="2937" max="2937" width="30.109375" customWidth="1"/>
    <col min="2938" max="2938" width="11.44140625" customWidth="1"/>
    <col min="2939" max="2939" width="24.77734375" customWidth="1"/>
    <col min="2940" max="2940" width="51.21875" customWidth="1"/>
    <col min="2941" max="2941" width="25.44140625" customWidth="1"/>
    <col min="2942" max="2942" width="52.88671875" customWidth="1"/>
    <col min="2943" max="2943" width="51.44140625" customWidth="1"/>
    <col min="2944" max="2944" width="32.5546875" customWidth="1"/>
    <col min="2945" max="2945" width="43.5546875" customWidth="1"/>
    <col min="2946" max="2946" width="22.77734375" customWidth="1"/>
    <col min="2947" max="2947" width="31.5546875" customWidth="1"/>
    <col min="2948" max="2948" width="21.33203125" customWidth="1"/>
    <col min="2949" max="2950" width="26.109375" customWidth="1"/>
    <col min="2951" max="2951" width="24.33203125" customWidth="1"/>
    <col min="2952" max="2952" width="18" customWidth="1"/>
    <col min="2953" max="2953" width="51.44140625" customWidth="1"/>
    <col min="2954" max="2954" width="32.6640625" customWidth="1"/>
    <col min="2955" max="2955" width="47.5546875" customWidth="1"/>
    <col min="2956" max="2956" width="21" customWidth="1"/>
    <col min="2957" max="2957" width="26.6640625" customWidth="1"/>
    <col min="2958" max="2958" width="38.6640625" customWidth="1"/>
    <col min="2959" max="2959" width="23" customWidth="1"/>
    <col min="2960" max="2960" width="11" customWidth="1"/>
    <col min="2961" max="2961" width="16.88671875" customWidth="1"/>
    <col min="2962" max="2962" width="50.88671875" customWidth="1"/>
    <col min="2963" max="2963" width="12.6640625" customWidth="1"/>
    <col min="2964" max="2964" width="33.88671875" customWidth="1"/>
    <col min="2965" max="2965" width="36.21875" customWidth="1"/>
    <col min="2966" max="2966" width="46" customWidth="1"/>
    <col min="2967" max="2967" width="51.77734375" customWidth="1"/>
    <col min="2968" max="2968" width="43.21875" customWidth="1"/>
    <col min="2969" max="2969" width="6.5546875" customWidth="1"/>
    <col min="2970" max="2970" width="27.21875" customWidth="1"/>
    <col min="2971" max="2971" width="79.77734375" customWidth="1"/>
    <col min="2972" max="2972" width="40.109375" customWidth="1"/>
    <col min="2973" max="2973" width="21.33203125" customWidth="1"/>
    <col min="2974" max="2974" width="24" customWidth="1"/>
    <col min="2975" max="2975" width="13.6640625" customWidth="1"/>
    <col min="2976" max="2976" width="19" customWidth="1"/>
    <col min="2977" max="2977" width="8.88671875" customWidth="1"/>
    <col min="2978" max="2978" width="31.109375" customWidth="1"/>
    <col min="2979" max="2979" width="52.6640625" customWidth="1"/>
    <col min="2980" max="2980" width="48.109375" customWidth="1"/>
    <col min="2981" max="2981" width="39.109375" customWidth="1"/>
    <col min="2982" max="2982" width="35.88671875" customWidth="1"/>
    <col min="2983" max="2983" width="29.77734375" customWidth="1"/>
    <col min="2984" max="2984" width="46.33203125" customWidth="1"/>
    <col min="2985" max="2985" width="32.6640625" customWidth="1"/>
    <col min="2986" max="2986" width="35.5546875" customWidth="1"/>
    <col min="2987" max="2987" width="14.21875" customWidth="1"/>
    <col min="2988" max="2988" width="11.109375" customWidth="1"/>
    <col min="2989" max="2989" width="55.5546875" customWidth="1"/>
    <col min="2990" max="2990" width="49" customWidth="1"/>
    <col min="2991" max="2991" width="15" customWidth="1"/>
    <col min="2992" max="2992" width="44.33203125" customWidth="1"/>
    <col min="2993" max="2993" width="33.33203125" customWidth="1"/>
    <col min="2994" max="2994" width="26.77734375" customWidth="1"/>
    <col min="2995" max="2995" width="51.88671875" customWidth="1"/>
    <col min="2996" max="2996" width="26.33203125" customWidth="1"/>
    <col min="2997" max="2997" width="47.77734375" customWidth="1"/>
    <col min="2998" max="2998" width="11.77734375" customWidth="1"/>
    <col min="2999" max="2999" width="12.33203125" customWidth="1"/>
    <col min="3000" max="3000" width="22.44140625" customWidth="1"/>
    <col min="3001" max="3001" width="30.109375" customWidth="1"/>
    <col min="3002" max="3002" width="10.5546875" customWidth="1"/>
    <col min="3003" max="3003" width="20.109375" customWidth="1"/>
    <col min="3004" max="3004" width="20.6640625" customWidth="1"/>
    <col min="3005" max="3005" width="46.33203125" customWidth="1"/>
    <col min="3006" max="3006" width="40.109375" customWidth="1"/>
    <col min="3007" max="3007" width="28.88671875" customWidth="1"/>
    <col min="3008" max="3008" width="30.21875" customWidth="1"/>
    <col min="3009" max="3009" width="24.5546875" customWidth="1"/>
    <col min="3010" max="3010" width="8.5546875" customWidth="1"/>
    <col min="3011" max="3011" width="22.88671875" customWidth="1"/>
    <col min="3012" max="3012" width="14.33203125" customWidth="1"/>
    <col min="3013" max="3013" width="27.33203125" customWidth="1"/>
    <col min="3014" max="3014" width="52.44140625" customWidth="1"/>
    <col min="3015" max="3015" width="55.109375" customWidth="1"/>
    <col min="3016" max="3016" width="41.21875" customWidth="1"/>
    <col min="3017" max="3017" width="12.33203125" customWidth="1"/>
    <col min="3018" max="3018" width="42" customWidth="1"/>
    <col min="3019" max="3019" width="18.6640625" customWidth="1"/>
    <col min="3020" max="3020" width="34.77734375" customWidth="1"/>
    <col min="3021" max="3021" width="35.5546875" customWidth="1"/>
    <col min="3022" max="3022" width="45.5546875" customWidth="1"/>
    <col min="3023" max="3023" width="42.33203125" customWidth="1"/>
    <col min="3024" max="3024" width="26" customWidth="1"/>
    <col min="3025" max="3025" width="36.5546875" customWidth="1"/>
    <col min="3026" max="3026" width="37" customWidth="1"/>
    <col min="3027" max="3027" width="29.33203125" customWidth="1"/>
    <col min="3028" max="3028" width="38.21875" customWidth="1"/>
    <col min="3029" max="3029" width="55.109375" customWidth="1"/>
    <col min="3030" max="3030" width="33.6640625" customWidth="1"/>
    <col min="3031" max="3031" width="34.21875" customWidth="1"/>
    <col min="3032" max="3032" width="25.21875" customWidth="1"/>
    <col min="3033" max="3033" width="53" customWidth="1"/>
    <col min="3034" max="3034" width="28.109375" customWidth="1"/>
    <col min="3035" max="3035" width="28.44140625" customWidth="1"/>
    <col min="3036" max="3036" width="32.44140625" customWidth="1"/>
    <col min="3037" max="3037" width="22.33203125" customWidth="1"/>
    <col min="3038" max="3038" width="25.88671875" customWidth="1"/>
    <col min="3039" max="3039" width="47.88671875" customWidth="1"/>
    <col min="3040" max="3040" width="38.33203125" customWidth="1"/>
    <col min="3041" max="3041" width="26.109375" customWidth="1"/>
    <col min="3042" max="3042" width="35.21875" customWidth="1"/>
    <col min="3043" max="3043" width="20.77734375" customWidth="1"/>
    <col min="3044" max="3044" width="52.44140625" customWidth="1"/>
    <col min="3045" max="3045" width="32.33203125" customWidth="1"/>
    <col min="3046" max="3046" width="40.88671875" customWidth="1"/>
    <col min="3047" max="3047" width="21.88671875" customWidth="1"/>
    <col min="3048" max="3048" width="15.6640625" customWidth="1"/>
    <col min="3049" max="3049" width="22.109375" customWidth="1"/>
    <col min="3050" max="3050" width="19.21875" customWidth="1"/>
    <col min="3051" max="3051" width="44.5546875" customWidth="1"/>
    <col min="3052" max="3052" width="48.44140625" customWidth="1"/>
    <col min="3053" max="3053" width="40.44140625" customWidth="1"/>
    <col min="3054" max="3054" width="19.44140625" customWidth="1"/>
    <col min="3055" max="3055" width="54.5546875" customWidth="1"/>
    <col min="3056" max="3056" width="19.5546875" customWidth="1"/>
    <col min="3057" max="3057" width="30.21875" customWidth="1"/>
    <col min="3058" max="3058" width="48.6640625" customWidth="1"/>
    <col min="3059" max="3059" width="24.33203125" customWidth="1"/>
    <col min="3060" max="3060" width="26.77734375" customWidth="1"/>
    <col min="3061" max="3061" width="45.44140625" customWidth="1"/>
    <col min="3062" max="3062" width="43.6640625" customWidth="1"/>
    <col min="3063" max="3063" width="59.33203125" customWidth="1"/>
    <col min="3064" max="3064" width="23.44140625" customWidth="1"/>
    <col min="3065" max="3065" width="36.33203125" customWidth="1"/>
    <col min="3066" max="3066" width="50.77734375" customWidth="1"/>
    <col min="3067" max="3067" width="15.88671875" customWidth="1"/>
    <col min="3068" max="3068" width="27.88671875" customWidth="1"/>
    <col min="3069" max="3069" width="34.33203125" customWidth="1"/>
    <col min="3070" max="3070" width="51.44140625" customWidth="1"/>
    <col min="3071" max="3071" width="19.33203125" customWidth="1"/>
    <col min="3072" max="3072" width="44.77734375" customWidth="1"/>
    <col min="3073" max="3073" width="54.33203125" customWidth="1"/>
    <col min="3074" max="3074" width="44.21875" customWidth="1"/>
    <col min="3075" max="3075" width="9.77734375" customWidth="1"/>
    <col min="3076" max="3076" width="30.21875" customWidth="1"/>
    <col min="3077" max="3077" width="32.6640625" customWidth="1"/>
    <col min="3078" max="3078" width="12.88671875" customWidth="1"/>
    <col min="3079" max="3079" width="19.77734375" customWidth="1"/>
    <col min="3080" max="3080" width="21.6640625" customWidth="1"/>
    <col min="3081" max="3081" width="12.21875" customWidth="1"/>
    <col min="3082" max="3082" width="15.33203125" customWidth="1"/>
    <col min="3083" max="3083" width="32.33203125" customWidth="1"/>
    <col min="3084" max="3084" width="19" customWidth="1"/>
    <col min="3085" max="3085" width="16" customWidth="1"/>
    <col min="3086" max="3086" width="6" customWidth="1"/>
    <col min="3087" max="3087" width="8.109375" customWidth="1"/>
    <col min="3088" max="3088" width="11.5546875" customWidth="1"/>
    <col min="3089" max="3089" width="16" customWidth="1"/>
    <col min="3090" max="3090" width="20.77734375" customWidth="1"/>
    <col min="3091" max="3091" width="26" customWidth="1"/>
    <col min="3092" max="3092" width="51.77734375" customWidth="1"/>
    <col min="3093" max="3093" width="55.5546875" customWidth="1"/>
    <col min="3094" max="3094" width="11" customWidth="1"/>
    <col min="3095" max="3095" width="34.21875" customWidth="1"/>
    <col min="3096" max="3096" width="16.77734375" customWidth="1"/>
    <col min="3097" max="3097" width="37.109375" customWidth="1"/>
    <col min="3098" max="3098" width="55.6640625" customWidth="1"/>
    <col min="3099" max="3099" width="17.33203125" customWidth="1"/>
    <col min="3100" max="3100" width="55.77734375" customWidth="1"/>
    <col min="3101" max="3101" width="55.21875" customWidth="1"/>
    <col min="3102" max="3102" width="21.6640625" customWidth="1"/>
    <col min="3103" max="3103" width="47.5546875" customWidth="1"/>
    <col min="3104" max="3104" width="48.5546875" customWidth="1"/>
    <col min="3105" max="3105" width="35.33203125" customWidth="1"/>
    <col min="3106" max="3106" width="50.33203125" customWidth="1"/>
    <col min="3107" max="3107" width="53.109375" customWidth="1"/>
    <col min="3108" max="3108" width="23.109375" customWidth="1"/>
    <col min="3109" max="3109" width="14.21875" customWidth="1"/>
    <col min="3110" max="3110" width="38.109375" customWidth="1"/>
    <col min="3111" max="3111" width="23" customWidth="1"/>
    <col min="3112" max="3112" width="54.44140625" customWidth="1"/>
    <col min="3113" max="3113" width="42" customWidth="1"/>
    <col min="3114" max="3114" width="26.109375" customWidth="1"/>
    <col min="3115" max="3115" width="52.109375" customWidth="1"/>
    <col min="3116" max="3116" width="52.33203125" customWidth="1"/>
    <col min="3117" max="3117" width="48.77734375" customWidth="1"/>
    <col min="3118" max="3118" width="23.77734375" customWidth="1"/>
    <col min="3119" max="3119" width="19.109375" customWidth="1"/>
    <col min="3120" max="3120" width="16.33203125" customWidth="1"/>
    <col min="3121" max="3121" width="36.5546875" customWidth="1"/>
    <col min="3122" max="3122" width="20.5546875" customWidth="1"/>
    <col min="3123" max="3123" width="55.44140625" customWidth="1"/>
    <col min="3124" max="3124" width="17.77734375" customWidth="1"/>
    <col min="3125" max="3125" width="73.6640625" customWidth="1"/>
    <col min="3126" max="3126" width="40.21875" customWidth="1"/>
    <col min="3127" max="3127" width="30.88671875" customWidth="1"/>
    <col min="3128" max="3128" width="34.6640625" customWidth="1"/>
    <col min="3129" max="3129" width="20.5546875" customWidth="1"/>
    <col min="3130" max="3130" width="34" customWidth="1"/>
    <col min="3131" max="3131" width="43.44140625" customWidth="1"/>
    <col min="3132" max="3132" width="46.33203125" customWidth="1"/>
    <col min="3133" max="3133" width="54.77734375" customWidth="1"/>
    <col min="3134" max="3134" width="56.5546875" customWidth="1"/>
    <col min="3135" max="3135" width="34.88671875" customWidth="1"/>
    <col min="3136" max="3136" width="52.33203125" customWidth="1"/>
    <col min="3137" max="3137" width="30.33203125" customWidth="1"/>
    <col min="3138" max="3138" width="24.77734375" customWidth="1"/>
    <col min="3139" max="3139" width="56.21875" customWidth="1"/>
    <col min="3140" max="3140" width="23" customWidth="1"/>
    <col min="3141" max="3141" width="35.88671875" customWidth="1"/>
    <col min="3142" max="3142" width="28.44140625" customWidth="1"/>
    <col min="3143" max="3143" width="53.21875" customWidth="1"/>
    <col min="3144" max="3144" width="22.109375" customWidth="1"/>
    <col min="3145" max="3145" width="46.5546875" customWidth="1"/>
    <col min="3146" max="3146" width="33.21875" customWidth="1"/>
    <col min="3147" max="3147" width="24.77734375" customWidth="1"/>
    <col min="3148" max="3148" width="42.33203125" customWidth="1"/>
    <col min="3149" max="3149" width="53.6640625" customWidth="1"/>
    <col min="3150" max="3150" width="13.21875" customWidth="1"/>
    <col min="3151" max="3151" width="22" customWidth="1"/>
    <col min="3152" max="3152" width="28.77734375" customWidth="1"/>
    <col min="3153" max="3153" width="51.88671875" customWidth="1"/>
    <col min="3154" max="3154" width="14.77734375" customWidth="1"/>
    <col min="3155" max="3155" width="17.33203125" customWidth="1"/>
    <col min="3156" max="3156" width="18.109375" customWidth="1"/>
    <col min="3157" max="3157" width="50.6640625" customWidth="1"/>
    <col min="3158" max="3158" width="44.88671875" customWidth="1"/>
    <col min="3159" max="3159" width="32.33203125" customWidth="1"/>
    <col min="3160" max="3160" width="39" customWidth="1"/>
    <col min="3161" max="3161" width="37.77734375" customWidth="1"/>
    <col min="3162" max="3162" width="47.109375" customWidth="1"/>
    <col min="3163" max="3163" width="53.6640625" customWidth="1"/>
    <col min="3164" max="3164" width="28.77734375" customWidth="1"/>
    <col min="3165" max="3165" width="24.5546875" customWidth="1"/>
    <col min="3166" max="3166" width="20.21875" customWidth="1"/>
    <col min="3167" max="3167" width="24.6640625" customWidth="1"/>
    <col min="3168" max="3168" width="34.88671875" customWidth="1"/>
    <col min="3169" max="3169" width="26.21875" customWidth="1"/>
    <col min="3170" max="3170" width="13.77734375" customWidth="1"/>
    <col min="3171" max="3171" width="53" customWidth="1"/>
    <col min="3172" max="3172" width="33.21875" customWidth="1"/>
    <col min="3173" max="3173" width="48.88671875" customWidth="1"/>
    <col min="3174" max="3174" width="55" customWidth="1"/>
    <col min="3175" max="3175" width="49.33203125" customWidth="1"/>
    <col min="3176" max="3176" width="20" customWidth="1"/>
    <col min="3177" max="3177" width="55.88671875" customWidth="1"/>
    <col min="3178" max="3178" width="26.44140625" customWidth="1"/>
    <col min="3179" max="3179" width="36.109375" customWidth="1"/>
    <col min="3180" max="3180" width="49.6640625" customWidth="1"/>
    <col min="3181" max="3181" width="51.5546875" customWidth="1"/>
    <col min="3182" max="3182" width="33.109375" customWidth="1"/>
    <col min="3183" max="3183" width="12.5546875" customWidth="1"/>
    <col min="3184" max="3184" width="24.21875" customWidth="1"/>
    <col min="3185" max="3185" width="21.77734375" customWidth="1"/>
    <col min="3186" max="3186" width="48.77734375" customWidth="1"/>
    <col min="3187" max="3187" width="19.5546875" customWidth="1"/>
    <col min="3188" max="3188" width="55.88671875" customWidth="1"/>
    <col min="3189" max="3189" width="21.77734375" customWidth="1"/>
    <col min="3190" max="3190" width="31" customWidth="1"/>
    <col min="3191" max="3191" width="30" customWidth="1"/>
    <col min="3192" max="3192" width="21.44140625" customWidth="1"/>
    <col min="3193" max="3193" width="24.5546875" customWidth="1"/>
    <col min="3194" max="3194" width="42" customWidth="1"/>
    <col min="3195" max="3195" width="45.21875" customWidth="1"/>
    <col min="3196" max="3196" width="29.6640625" customWidth="1"/>
    <col min="3197" max="3197" width="35.5546875" customWidth="1"/>
    <col min="3198" max="3198" width="44.44140625" customWidth="1"/>
    <col min="3199" max="3199" width="40.88671875" customWidth="1"/>
    <col min="3200" max="3200" width="56.6640625" customWidth="1"/>
    <col min="3201" max="3201" width="31.109375" customWidth="1"/>
    <col min="3202" max="3202" width="49.88671875" customWidth="1"/>
    <col min="3203" max="3203" width="57.5546875" customWidth="1"/>
    <col min="3204" max="3204" width="51.33203125" customWidth="1"/>
    <col min="3205" max="3205" width="47.44140625" customWidth="1"/>
    <col min="3206" max="3206" width="34.77734375" customWidth="1"/>
    <col min="3207" max="3207" width="38.21875" customWidth="1"/>
    <col min="3208" max="3208" width="30.5546875" customWidth="1"/>
    <col min="3209" max="3209" width="34.109375" customWidth="1"/>
    <col min="3210" max="3210" width="54.33203125" customWidth="1"/>
    <col min="3211" max="3211" width="37.33203125" customWidth="1"/>
    <col min="3212" max="3212" width="34.88671875" customWidth="1"/>
    <col min="3213" max="3213" width="47.88671875" customWidth="1"/>
    <col min="3214" max="3214" width="31.44140625" customWidth="1"/>
    <col min="3215" max="3215" width="27.5546875" customWidth="1"/>
    <col min="3216" max="3216" width="10.44140625" customWidth="1"/>
    <col min="3217" max="3217" width="46.5546875" customWidth="1"/>
    <col min="3218" max="3218" width="51.21875" customWidth="1"/>
    <col min="3219" max="3219" width="25.109375" customWidth="1"/>
    <col min="3220" max="3220" width="51.33203125" customWidth="1"/>
    <col min="3221" max="3221" width="29.6640625" customWidth="1"/>
    <col min="3222" max="3222" width="50.44140625" customWidth="1"/>
    <col min="3223" max="3223" width="54.21875" customWidth="1"/>
    <col min="3224" max="3224" width="41.5546875" customWidth="1"/>
    <col min="3225" max="3225" width="31.5546875" customWidth="1"/>
    <col min="3226" max="3226" width="52.109375" customWidth="1"/>
    <col min="3227" max="3227" width="22.109375" customWidth="1"/>
    <col min="3228" max="3228" width="44.44140625" customWidth="1"/>
    <col min="3229" max="3229" width="6.33203125" customWidth="1"/>
    <col min="3230" max="3230" width="13.88671875" customWidth="1"/>
    <col min="3231" max="3231" width="27.77734375" customWidth="1"/>
    <col min="3232" max="3232" width="27" customWidth="1"/>
    <col min="3233" max="3233" width="45.33203125" customWidth="1"/>
    <col min="3234" max="3234" width="18.109375" customWidth="1"/>
    <col min="3235" max="3235" width="36.6640625" customWidth="1"/>
    <col min="3236" max="3236" width="17.21875" customWidth="1"/>
    <col min="3237" max="3237" width="32.5546875" customWidth="1"/>
    <col min="3238" max="3238" width="16.33203125" customWidth="1"/>
    <col min="3239" max="3239" width="48.109375" customWidth="1"/>
    <col min="3240" max="3240" width="28.21875" customWidth="1"/>
    <col min="3241" max="3241" width="55.44140625" customWidth="1"/>
    <col min="3242" max="3242" width="33.33203125" customWidth="1"/>
    <col min="3243" max="3243" width="76.5546875" customWidth="1"/>
    <col min="3244" max="3244" width="38.21875" customWidth="1"/>
    <col min="3245" max="3245" width="50.33203125" customWidth="1"/>
    <col min="3246" max="3246" width="18.44140625" customWidth="1"/>
    <col min="3247" max="3247" width="11.21875" customWidth="1"/>
    <col min="3248" max="3248" width="36.5546875" customWidth="1"/>
    <col min="3249" max="3249" width="53.44140625" customWidth="1"/>
    <col min="3250" max="3250" width="47.109375" customWidth="1"/>
    <col min="3251" max="3251" width="49.21875" customWidth="1"/>
    <col min="3252" max="3252" width="47.44140625" customWidth="1"/>
    <col min="3253" max="3253" width="49.6640625" customWidth="1"/>
    <col min="3254" max="3254" width="45.21875" customWidth="1"/>
    <col min="3255" max="3255" width="47" customWidth="1"/>
    <col min="3256" max="3256" width="12" customWidth="1"/>
    <col min="3257" max="3257" width="53.21875" customWidth="1"/>
    <col min="3258" max="3258" width="48.77734375" customWidth="1"/>
    <col min="3259" max="3259" width="54.44140625" customWidth="1"/>
    <col min="3260" max="3260" width="29.88671875" customWidth="1"/>
    <col min="3261" max="3261" width="43.109375" customWidth="1"/>
    <col min="3262" max="3262" width="46.109375" customWidth="1"/>
    <col min="3263" max="3263" width="11.77734375" customWidth="1"/>
    <col min="3264" max="3264" width="20.77734375" customWidth="1"/>
    <col min="3265" max="3265" width="13.6640625" customWidth="1"/>
    <col min="3266" max="3266" width="27.77734375" customWidth="1"/>
    <col min="3267" max="3267" width="49" customWidth="1"/>
    <col min="3268" max="3268" width="45.33203125" customWidth="1"/>
    <col min="3269" max="3269" width="41.21875" customWidth="1"/>
    <col min="3270" max="3270" width="19.77734375" customWidth="1"/>
    <col min="3271" max="3271" width="42.21875" customWidth="1"/>
    <col min="3272" max="3272" width="11.88671875" customWidth="1"/>
    <col min="3273" max="3273" width="48.6640625" customWidth="1"/>
    <col min="3274" max="3274" width="43.6640625" customWidth="1"/>
    <col min="3275" max="3275" width="18.77734375" customWidth="1"/>
    <col min="3276" max="3276" width="47.5546875" customWidth="1"/>
    <col min="3277" max="3277" width="44.88671875" customWidth="1"/>
    <col min="3278" max="3278" width="11.44140625" customWidth="1"/>
    <col min="3279" max="3279" width="44.77734375" customWidth="1"/>
    <col min="3280" max="3280" width="13.33203125" customWidth="1"/>
    <col min="3281" max="3281" width="35.5546875" customWidth="1"/>
    <col min="3282" max="3282" width="32.33203125" customWidth="1"/>
    <col min="3283" max="3283" width="36.21875" customWidth="1"/>
    <col min="3284" max="3284" width="21.88671875" customWidth="1"/>
    <col min="3285" max="3285" width="23.109375" customWidth="1"/>
    <col min="3286" max="3286" width="40" customWidth="1"/>
    <col min="3287" max="3287" width="21" customWidth="1"/>
    <col min="3288" max="3288" width="42.33203125" customWidth="1"/>
    <col min="3289" max="3289" width="33.77734375" customWidth="1"/>
    <col min="3290" max="3290" width="31.77734375" customWidth="1"/>
    <col min="3291" max="3291" width="55.6640625" customWidth="1"/>
    <col min="3292" max="3292" width="32.88671875" customWidth="1"/>
    <col min="3293" max="3293" width="49.6640625" customWidth="1"/>
    <col min="3294" max="3294" width="51" customWidth="1"/>
    <col min="3295" max="3295" width="46.77734375" customWidth="1"/>
    <col min="3296" max="3296" width="28.88671875" customWidth="1"/>
    <col min="3297" max="3297" width="11.44140625" customWidth="1"/>
    <col min="3298" max="3298" width="44" customWidth="1"/>
    <col min="3299" max="3299" width="43.6640625" customWidth="1"/>
    <col min="3300" max="3300" width="33.44140625" customWidth="1"/>
    <col min="3301" max="3301" width="46.33203125" customWidth="1"/>
    <col min="3302" max="3302" width="48.77734375" customWidth="1"/>
    <col min="3303" max="3303" width="42.77734375" customWidth="1"/>
    <col min="3304" max="3304" width="34.88671875" customWidth="1"/>
    <col min="3305" max="3305" width="34.109375" customWidth="1"/>
    <col min="3306" max="3306" width="33.44140625" customWidth="1"/>
    <col min="3307" max="3307" width="22.21875" customWidth="1"/>
    <col min="3308" max="3308" width="30.6640625" customWidth="1"/>
    <col min="3309" max="3309" width="13.33203125" customWidth="1"/>
    <col min="3310" max="3310" width="36" customWidth="1"/>
    <col min="3311" max="3311" width="20" customWidth="1"/>
    <col min="3312" max="3312" width="40.6640625" customWidth="1"/>
    <col min="3313" max="3313" width="27.77734375" customWidth="1"/>
    <col min="3314" max="3314" width="13.5546875" customWidth="1"/>
    <col min="3315" max="3315" width="28.6640625" customWidth="1"/>
    <col min="3316" max="3316" width="8.88671875" customWidth="1"/>
    <col min="3317" max="3317" width="21.5546875" customWidth="1"/>
    <col min="3318" max="3318" width="54.5546875" customWidth="1"/>
    <col min="3319" max="3319" width="47.21875" customWidth="1"/>
    <col min="3320" max="3320" width="38.88671875" customWidth="1"/>
    <col min="3321" max="3321" width="27.77734375" customWidth="1"/>
    <col min="3322" max="3322" width="45.33203125" customWidth="1"/>
    <col min="3323" max="3323" width="26" customWidth="1"/>
    <col min="3324" max="3324" width="42.21875" customWidth="1"/>
    <col min="3325" max="3325" width="44.88671875" customWidth="1"/>
    <col min="3326" max="3326" width="31.5546875" customWidth="1"/>
    <col min="3327" max="3327" width="11" customWidth="1"/>
    <col min="3328" max="3328" width="39.33203125" customWidth="1"/>
    <col min="3329" max="3329" width="22.5546875" customWidth="1"/>
    <col min="3330" max="3330" width="35" customWidth="1"/>
    <col min="3331" max="3331" width="7.5546875" customWidth="1"/>
    <col min="3332" max="3332" width="40.77734375" customWidth="1"/>
    <col min="3333" max="3333" width="31.109375" customWidth="1"/>
    <col min="3334" max="3334" width="33.44140625" customWidth="1"/>
    <col min="3335" max="3335" width="35" customWidth="1"/>
    <col min="3336" max="3336" width="12.21875" customWidth="1"/>
    <col min="3337" max="3337" width="26.109375" customWidth="1"/>
    <col min="3338" max="3338" width="24.44140625" customWidth="1"/>
    <col min="3339" max="3339" width="37.77734375" customWidth="1"/>
    <col min="3340" max="3340" width="28.33203125" customWidth="1"/>
    <col min="3341" max="3341" width="29.109375" customWidth="1"/>
    <col min="3342" max="3342" width="45.109375" customWidth="1"/>
    <col min="3343" max="3343" width="10.21875" customWidth="1"/>
    <col min="3344" max="3344" width="15.6640625" customWidth="1"/>
    <col min="3345" max="3345" width="23.109375" customWidth="1"/>
    <col min="3346" max="3346" width="12.21875" customWidth="1"/>
    <col min="3347" max="3347" width="47.44140625" customWidth="1"/>
    <col min="3348" max="3348" width="12.6640625" customWidth="1"/>
    <col min="3349" max="3349" width="51.33203125" customWidth="1"/>
    <col min="3350" max="3350" width="10.6640625" customWidth="1"/>
    <col min="3351" max="3351" width="53" customWidth="1"/>
    <col min="3352" max="3352" width="48.109375" customWidth="1"/>
    <col min="3353" max="3353" width="21.109375" customWidth="1"/>
    <col min="3354" max="3354" width="53.109375" customWidth="1"/>
    <col min="3355" max="3355" width="13.77734375" customWidth="1"/>
    <col min="3356" max="3356" width="21.109375" customWidth="1"/>
    <col min="3357" max="3357" width="16.88671875" customWidth="1"/>
    <col min="3358" max="3358" width="37.109375" customWidth="1"/>
    <col min="3359" max="3359" width="34.5546875" customWidth="1"/>
    <col min="3360" max="3360" width="13.77734375" customWidth="1"/>
    <col min="3361" max="3361" width="47.21875" customWidth="1"/>
    <col min="3362" max="3362" width="57.21875" customWidth="1"/>
    <col min="3363" max="3363" width="45.21875" customWidth="1"/>
    <col min="3364" max="3364" width="43.6640625" customWidth="1"/>
    <col min="3365" max="3365" width="43.88671875" customWidth="1"/>
    <col min="3366" max="3366" width="41.33203125" customWidth="1"/>
    <col min="3367" max="3367" width="37" customWidth="1"/>
    <col min="3368" max="3368" width="21.6640625" customWidth="1"/>
    <col min="3369" max="3369" width="21.88671875" customWidth="1"/>
    <col min="3370" max="3370" width="20.109375" customWidth="1"/>
    <col min="3371" max="3371" width="21.5546875" customWidth="1"/>
    <col min="3372" max="3372" width="30.77734375" customWidth="1"/>
    <col min="3373" max="3373" width="23.33203125" customWidth="1"/>
    <col min="3374" max="3374" width="28.33203125" customWidth="1"/>
    <col min="3375" max="3375" width="40.5546875" customWidth="1"/>
    <col min="3376" max="3376" width="51.33203125" customWidth="1"/>
    <col min="3377" max="3377" width="40.77734375" customWidth="1"/>
    <col min="3378" max="3378" width="48.88671875" customWidth="1"/>
    <col min="3379" max="3379" width="20" customWidth="1"/>
    <col min="3380" max="3380" width="39.6640625" customWidth="1"/>
    <col min="3381" max="3381" width="54.5546875" customWidth="1"/>
    <col min="3382" max="3382" width="56.44140625" customWidth="1"/>
    <col min="3383" max="3383" width="33.33203125" customWidth="1"/>
    <col min="3384" max="3384" width="29" customWidth="1"/>
    <col min="3385" max="3385" width="14.44140625" customWidth="1"/>
    <col min="3386" max="3386" width="15.33203125" customWidth="1"/>
    <col min="3387" max="3387" width="49.21875" customWidth="1"/>
    <col min="3388" max="3388" width="29" customWidth="1"/>
    <col min="3389" max="3389" width="28.109375" customWidth="1"/>
    <col min="3390" max="3390" width="9.77734375" customWidth="1"/>
    <col min="3391" max="3391" width="47.21875" customWidth="1"/>
    <col min="3392" max="3392" width="9.44140625" customWidth="1"/>
    <col min="3393" max="3393" width="34.44140625" customWidth="1"/>
    <col min="3394" max="3394" width="33" customWidth="1"/>
    <col min="3395" max="3395" width="37.33203125" customWidth="1"/>
    <col min="3396" max="3396" width="41.21875" customWidth="1"/>
    <col min="3397" max="3397" width="39.88671875" customWidth="1"/>
    <col min="3398" max="3398" width="50.88671875" customWidth="1"/>
    <col min="3399" max="3399" width="20.44140625" customWidth="1"/>
    <col min="3400" max="3400" width="25.44140625" customWidth="1"/>
    <col min="3401" max="3401" width="24" customWidth="1"/>
    <col min="3402" max="3402" width="28.88671875" customWidth="1"/>
    <col min="3403" max="3403" width="13.6640625" customWidth="1"/>
    <col min="3404" max="3404" width="52.109375" customWidth="1"/>
    <col min="3405" max="3405" width="55.44140625" customWidth="1"/>
    <col min="3406" max="3406" width="43.21875" customWidth="1"/>
    <col min="3407" max="3407" width="27.5546875" customWidth="1"/>
    <col min="3408" max="3408" width="32.77734375" customWidth="1"/>
    <col min="3409" max="3409" width="13.77734375" customWidth="1"/>
    <col min="3410" max="3410" width="29.6640625" customWidth="1"/>
    <col min="3411" max="3411" width="36" customWidth="1"/>
    <col min="3412" max="3412" width="14.109375" customWidth="1"/>
    <col min="3413" max="3413" width="19.5546875" customWidth="1"/>
    <col min="3414" max="3414" width="11.5546875" customWidth="1"/>
    <col min="3415" max="3415" width="43" customWidth="1"/>
    <col min="3416" max="3416" width="26.5546875" customWidth="1"/>
    <col min="3417" max="3417" width="41.44140625" customWidth="1"/>
    <col min="3418" max="3418" width="37.109375" customWidth="1"/>
    <col min="3419" max="3419" width="30.33203125" customWidth="1"/>
    <col min="3420" max="3420" width="19.5546875" customWidth="1"/>
    <col min="3421" max="3421" width="32.109375" customWidth="1"/>
    <col min="3422" max="3422" width="45.44140625" customWidth="1"/>
    <col min="3423" max="3423" width="9.44140625" customWidth="1"/>
    <col min="3424" max="3424" width="39.77734375" customWidth="1"/>
    <col min="3425" max="3425" width="14.88671875" customWidth="1"/>
    <col min="3426" max="3426" width="43.77734375" customWidth="1"/>
    <col min="3427" max="3427" width="45.44140625" customWidth="1"/>
    <col min="3428" max="3428" width="37.21875" customWidth="1"/>
    <col min="3429" max="3429" width="9.44140625" customWidth="1"/>
    <col min="3430" max="3430" width="56" customWidth="1"/>
    <col min="3431" max="3431" width="39.109375" customWidth="1"/>
    <col min="3432" max="3432" width="22.21875" customWidth="1"/>
    <col min="3433" max="3433" width="26.21875" customWidth="1"/>
    <col min="3434" max="3434" width="30.77734375" customWidth="1"/>
    <col min="3435" max="3435" width="49" customWidth="1"/>
    <col min="3436" max="3436" width="27.77734375" customWidth="1"/>
    <col min="3437" max="3437" width="54.33203125" customWidth="1"/>
    <col min="3438" max="3438" width="9.21875" customWidth="1"/>
    <col min="3439" max="3439" width="32.5546875" customWidth="1"/>
    <col min="3440" max="3440" width="26.33203125" customWidth="1"/>
    <col min="3441" max="3441" width="20.21875" customWidth="1"/>
    <col min="3442" max="3442" width="25.77734375" customWidth="1"/>
    <col min="3443" max="3443" width="23.88671875" customWidth="1"/>
    <col min="3444" max="3444" width="22.109375" customWidth="1"/>
    <col min="3445" max="3445" width="14.88671875" customWidth="1"/>
    <col min="3446" max="3446" width="32.5546875" customWidth="1"/>
    <col min="3447" max="3447" width="38.88671875" customWidth="1"/>
    <col min="3448" max="3448" width="45.109375" customWidth="1"/>
    <col min="3449" max="3449" width="13.33203125" customWidth="1"/>
    <col min="3450" max="3450" width="24.109375" customWidth="1"/>
    <col min="3451" max="3451" width="45.77734375" customWidth="1"/>
    <col min="3452" max="3452" width="5.6640625" customWidth="1"/>
    <col min="3453" max="3453" width="44.88671875" customWidth="1"/>
    <col min="3454" max="3454" width="6.44140625" customWidth="1"/>
    <col min="3455" max="3455" width="25.6640625" customWidth="1"/>
    <col min="3456" max="3456" width="41.109375" customWidth="1"/>
    <col min="3457" max="3457" width="43.109375" customWidth="1"/>
    <col min="3458" max="3458" width="45.33203125" customWidth="1"/>
    <col min="3459" max="3459" width="53.77734375" customWidth="1"/>
    <col min="3460" max="3460" width="43.33203125" customWidth="1"/>
    <col min="3461" max="3461" width="17.77734375" customWidth="1"/>
    <col min="3462" max="3462" width="28.109375" customWidth="1"/>
    <col min="3463" max="3463" width="35.109375" customWidth="1"/>
    <col min="3464" max="3464" width="12.21875" customWidth="1"/>
    <col min="3465" max="3465" width="27.6640625" customWidth="1"/>
    <col min="3466" max="3466" width="40.6640625" customWidth="1"/>
    <col min="3467" max="3467" width="24.44140625" customWidth="1"/>
    <col min="3468" max="3468" width="45.44140625" customWidth="1"/>
    <col min="3469" max="3469" width="41.44140625" customWidth="1"/>
    <col min="3470" max="3470" width="26.77734375" customWidth="1"/>
    <col min="3471" max="3471" width="54.5546875" customWidth="1"/>
    <col min="3472" max="3472" width="55.77734375" customWidth="1"/>
    <col min="3473" max="3473" width="22.109375" customWidth="1"/>
    <col min="3474" max="3474" width="22.77734375" customWidth="1"/>
    <col min="3475" max="3475" width="38.44140625" customWidth="1"/>
    <col min="3476" max="3476" width="47.5546875" customWidth="1"/>
    <col min="3477" max="3477" width="47.6640625" customWidth="1"/>
    <col min="3478" max="3478" width="59.6640625" customWidth="1"/>
    <col min="3479" max="3479" width="16.33203125" customWidth="1"/>
    <col min="3480" max="3480" width="38.44140625" customWidth="1"/>
    <col min="3481" max="3481" width="39.21875" customWidth="1"/>
    <col min="3482" max="3482" width="44.6640625" customWidth="1"/>
    <col min="3483" max="3483" width="34.44140625" customWidth="1"/>
    <col min="3484" max="3484" width="45.33203125" customWidth="1"/>
    <col min="3485" max="3485" width="51.5546875" customWidth="1"/>
    <col min="3486" max="3486" width="44.109375" customWidth="1"/>
    <col min="3487" max="3487" width="32.77734375" customWidth="1"/>
    <col min="3488" max="3488" width="48.21875" customWidth="1"/>
    <col min="3489" max="3489" width="50.6640625" customWidth="1"/>
    <col min="3490" max="3490" width="16.21875" customWidth="1"/>
    <col min="3491" max="3491" width="13.77734375" customWidth="1"/>
    <col min="3492" max="3492" width="17.44140625" customWidth="1"/>
    <col min="3493" max="3493" width="55.6640625" customWidth="1"/>
    <col min="3494" max="3494" width="50.44140625" customWidth="1"/>
    <col min="3495" max="3495" width="20.33203125" customWidth="1"/>
    <col min="3496" max="3496" width="27.77734375" customWidth="1"/>
    <col min="3497" max="3497" width="15.33203125" customWidth="1"/>
    <col min="3498" max="3498" width="10.44140625" customWidth="1"/>
    <col min="3499" max="3499" width="11.44140625" customWidth="1"/>
    <col min="3500" max="3500" width="22.33203125" customWidth="1"/>
    <col min="3501" max="3501" width="51.44140625" customWidth="1"/>
    <col min="3502" max="3502" width="36.88671875" customWidth="1"/>
    <col min="3503" max="3503" width="29.6640625" customWidth="1"/>
    <col min="3504" max="3504" width="45.33203125" customWidth="1"/>
    <col min="3505" max="3505" width="18.109375" customWidth="1"/>
    <col min="3506" max="3506" width="24.6640625" customWidth="1"/>
    <col min="3507" max="3507" width="40.6640625" customWidth="1"/>
    <col min="3508" max="3508" width="35.5546875" customWidth="1"/>
    <col min="3509" max="3509" width="52.88671875" customWidth="1"/>
    <col min="3510" max="3510" width="12.21875" customWidth="1"/>
    <col min="3511" max="3511" width="29" customWidth="1"/>
    <col min="3512" max="3512" width="34" customWidth="1"/>
    <col min="3513" max="3513" width="27.5546875" customWidth="1"/>
    <col min="3514" max="3514" width="42.77734375" customWidth="1"/>
    <col min="3515" max="3515" width="13.44140625" customWidth="1"/>
    <col min="3516" max="3516" width="47.21875" customWidth="1"/>
    <col min="3517" max="3517" width="43" customWidth="1"/>
    <col min="3518" max="3518" width="29.109375" customWidth="1"/>
    <col min="3519" max="3519" width="39" customWidth="1"/>
    <col min="3520" max="3520" width="49.33203125" customWidth="1"/>
    <col min="3521" max="3521" width="8.21875" customWidth="1"/>
    <col min="3522" max="3522" width="26.6640625" customWidth="1"/>
    <col min="3523" max="3523" width="24.33203125" customWidth="1"/>
    <col min="3524" max="3524" width="44.6640625" customWidth="1"/>
    <col min="3525" max="3525" width="50.88671875" customWidth="1"/>
    <col min="3526" max="3526" width="48.77734375" customWidth="1"/>
    <col min="3527" max="3527" width="21.5546875" customWidth="1"/>
    <col min="3528" max="3528" width="19.6640625" customWidth="1"/>
    <col min="3529" max="3529" width="56.77734375" customWidth="1"/>
    <col min="3530" max="3530" width="50.109375" customWidth="1"/>
    <col min="3531" max="3531" width="36.5546875" customWidth="1"/>
    <col min="3532" max="3532" width="16.77734375" customWidth="1"/>
    <col min="3533" max="3533" width="47.5546875" customWidth="1"/>
    <col min="3534" max="3534" width="33.44140625" customWidth="1"/>
    <col min="3535" max="3535" width="14.6640625" customWidth="1"/>
    <col min="3536" max="3536" width="34.109375" customWidth="1"/>
    <col min="3537" max="3537" width="27.109375" customWidth="1"/>
    <col min="3538" max="3538" width="18.88671875" customWidth="1"/>
    <col min="3539" max="3539" width="40.5546875" customWidth="1"/>
    <col min="3540" max="3540" width="30.5546875" customWidth="1"/>
    <col min="3541" max="3541" width="30.88671875" customWidth="1"/>
    <col min="3542" max="3542" width="14.21875" customWidth="1"/>
    <col min="3543" max="3543" width="20.33203125" customWidth="1"/>
    <col min="3544" max="3544" width="25.21875" customWidth="1"/>
    <col min="3545" max="3545" width="32.88671875" customWidth="1"/>
    <col min="3546" max="3546" width="23.5546875" customWidth="1"/>
    <col min="3547" max="3547" width="35.77734375" customWidth="1"/>
    <col min="3548" max="3548" width="53.44140625" customWidth="1"/>
    <col min="3549" max="3549" width="22.88671875" customWidth="1"/>
    <col min="3550" max="3550" width="54.5546875" customWidth="1"/>
    <col min="3551" max="3551" width="52.88671875" customWidth="1"/>
    <col min="3552" max="3552" width="35.88671875" customWidth="1"/>
    <col min="3553" max="3553" width="35.33203125" customWidth="1"/>
    <col min="3554" max="3554" width="48.5546875" customWidth="1"/>
    <col min="3555" max="3555" width="49.33203125" customWidth="1"/>
    <col min="3556" max="3556" width="34.44140625" customWidth="1"/>
    <col min="3557" max="3557" width="18.44140625" customWidth="1"/>
    <col min="3558" max="3558" width="27.77734375" customWidth="1"/>
    <col min="3559" max="3559" width="37.44140625" customWidth="1"/>
    <col min="3560" max="3560" width="42.77734375" customWidth="1"/>
    <col min="3561" max="3561" width="31.109375" customWidth="1"/>
    <col min="3562" max="3562" width="30.21875" customWidth="1"/>
    <col min="3563" max="3563" width="28.21875" customWidth="1"/>
    <col min="3564" max="3564" width="26.33203125" customWidth="1"/>
    <col min="3565" max="3565" width="21.77734375" customWidth="1"/>
    <col min="3566" max="3566" width="39.88671875" customWidth="1"/>
    <col min="3567" max="3567" width="43.21875" customWidth="1"/>
    <col min="3568" max="3568" width="81.77734375" bestFit="1" customWidth="1"/>
    <col min="3569" max="3569" width="48.109375" customWidth="1"/>
    <col min="3570" max="3570" width="45" customWidth="1"/>
    <col min="3571" max="3571" width="39.77734375" customWidth="1"/>
    <col min="3572" max="3572" width="19.44140625" customWidth="1"/>
    <col min="3573" max="3573" width="17.6640625" customWidth="1"/>
    <col min="3574" max="3574" width="45.77734375" customWidth="1"/>
    <col min="3575" max="3575" width="26.44140625" customWidth="1"/>
    <col min="3576" max="3576" width="48" customWidth="1"/>
    <col min="3577" max="3577" width="40.5546875" customWidth="1"/>
    <col min="3578" max="3578" width="40.109375" customWidth="1"/>
    <col min="3579" max="3579" width="53.77734375" customWidth="1"/>
    <col min="3580" max="3580" width="25" customWidth="1"/>
    <col min="3581" max="3581" width="36.88671875" customWidth="1"/>
    <col min="3582" max="3582" width="50.77734375" customWidth="1"/>
    <col min="3583" max="3583" width="27.21875" customWidth="1"/>
    <col min="3584" max="3584" width="17.44140625" customWidth="1"/>
    <col min="3585" max="3585" width="25.77734375" customWidth="1"/>
    <col min="3586" max="3586" width="52.77734375" customWidth="1"/>
    <col min="3587" max="3587" width="37.33203125" customWidth="1"/>
    <col min="3588" max="3588" width="19.109375" customWidth="1"/>
    <col min="3589" max="3589" width="44.6640625" customWidth="1"/>
    <col min="3590" max="3590" width="43.21875" customWidth="1"/>
    <col min="3591" max="3591" width="39.5546875" customWidth="1"/>
    <col min="3592" max="3592" width="31.5546875" customWidth="1"/>
    <col min="3593" max="3593" width="21.33203125" customWidth="1"/>
    <col min="3594" max="3594" width="36.6640625" customWidth="1"/>
    <col min="3595" max="3595" width="31.33203125" customWidth="1"/>
    <col min="3596" max="3596" width="52.88671875" customWidth="1"/>
    <col min="3597" max="3597" width="48.109375" customWidth="1"/>
    <col min="3598" max="3598" width="47.109375" customWidth="1"/>
    <col min="3599" max="3599" width="27.21875" customWidth="1"/>
    <col min="3600" max="3600" width="36.33203125" customWidth="1"/>
    <col min="3601" max="3601" width="27.77734375" customWidth="1"/>
    <col min="3602" max="3602" width="13.21875" customWidth="1"/>
    <col min="3603" max="3603" width="26.77734375" customWidth="1"/>
    <col min="3604" max="3604" width="16.77734375" customWidth="1"/>
    <col min="3605" max="3605" width="27.6640625" customWidth="1"/>
    <col min="3606" max="3606" width="53.109375" customWidth="1"/>
    <col min="3607" max="3607" width="16" customWidth="1"/>
    <col min="3608" max="3608" width="29.21875" customWidth="1"/>
    <col min="3609" max="3609" width="35.88671875" customWidth="1"/>
    <col min="3610" max="3610" width="18.21875" customWidth="1"/>
    <col min="3611" max="3611" width="35.109375" customWidth="1"/>
    <col min="3612" max="3612" width="36" customWidth="1"/>
    <col min="3613" max="3613" width="41.33203125" customWidth="1"/>
    <col min="3614" max="3614" width="41.5546875" customWidth="1"/>
    <col min="3615" max="3615" width="41.6640625" customWidth="1"/>
    <col min="3616" max="3616" width="74.21875" customWidth="1"/>
    <col min="3617" max="3617" width="44.44140625" customWidth="1"/>
    <col min="3618" max="3618" width="17.21875" customWidth="1"/>
    <col min="3619" max="3619" width="16" customWidth="1"/>
    <col min="3620" max="3620" width="38.109375" customWidth="1"/>
    <col min="3621" max="3621" width="19.33203125" customWidth="1"/>
    <col min="3622" max="3622" width="20.21875" customWidth="1"/>
    <col min="3623" max="3623" width="49" customWidth="1"/>
    <col min="3624" max="3624" width="25.5546875" customWidth="1"/>
    <col min="3625" max="3625" width="32.44140625" customWidth="1"/>
    <col min="3626" max="3626" width="37.21875" customWidth="1"/>
    <col min="3627" max="3627" width="41.5546875" customWidth="1"/>
    <col min="3628" max="3628" width="39.44140625" customWidth="1"/>
    <col min="3629" max="3629" width="9.33203125" customWidth="1"/>
    <col min="3630" max="3630" width="28.77734375" customWidth="1"/>
    <col min="3631" max="3631" width="36.88671875" customWidth="1"/>
    <col min="3632" max="3632" width="35.33203125" customWidth="1"/>
    <col min="3633" max="3633" width="24.5546875" customWidth="1"/>
    <col min="3634" max="3634" width="23" customWidth="1"/>
    <col min="3635" max="3635" width="46.5546875" customWidth="1"/>
    <col min="3636" max="3636" width="20.44140625" customWidth="1"/>
    <col min="3637" max="3637" width="54.21875" customWidth="1"/>
    <col min="3638" max="3638" width="14.109375" customWidth="1"/>
    <col min="3639" max="3639" width="47.44140625" customWidth="1"/>
    <col min="3640" max="3640" width="39" customWidth="1"/>
    <col min="3641" max="3641" width="21" customWidth="1"/>
    <col min="3642" max="3642" width="20.109375" customWidth="1"/>
    <col min="3643" max="3643" width="27.88671875" customWidth="1"/>
    <col min="3644" max="3644" width="20.44140625" customWidth="1"/>
    <col min="3645" max="3645" width="29.33203125" customWidth="1"/>
    <col min="3646" max="3646" width="35.6640625" customWidth="1"/>
    <col min="3647" max="3647" width="40.33203125" customWidth="1"/>
    <col min="3648" max="3648" width="40.88671875" customWidth="1"/>
    <col min="3649" max="3649" width="36.33203125" customWidth="1"/>
    <col min="3650" max="3650" width="50.77734375" customWidth="1"/>
    <col min="3651" max="3651" width="19.33203125" customWidth="1"/>
    <col min="3652" max="3652" width="36.21875" customWidth="1"/>
    <col min="3653" max="3653" width="17.6640625" customWidth="1"/>
    <col min="3654" max="3654" width="15.77734375" customWidth="1"/>
    <col min="3655" max="3655" width="36.5546875" customWidth="1"/>
    <col min="3656" max="3656" width="49.109375" customWidth="1"/>
    <col min="3657" max="3657" width="15.77734375" customWidth="1"/>
    <col min="3658" max="3658" width="51.109375" customWidth="1"/>
    <col min="3659" max="3659" width="8.44140625" customWidth="1"/>
    <col min="3660" max="3660" width="43.21875" customWidth="1"/>
    <col min="3661" max="3661" width="25.21875" customWidth="1"/>
    <col min="3662" max="3662" width="25.6640625" customWidth="1"/>
    <col min="3663" max="3663" width="18" customWidth="1"/>
    <col min="3664" max="3664" width="37.109375" customWidth="1"/>
    <col min="3665" max="3665" width="36.33203125" customWidth="1"/>
    <col min="3666" max="3666" width="56.77734375" customWidth="1"/>
    <col min="3667" max="3667" width="37.88671875" customWidth="1"/>
    <col min="3668" max="3668" width="50.21875" customWidth="1"/>
    <col min="3669" max="3669" width="43.44140625" customWidth="1"/>
    <col min="3670" max="3670" width="42.33203125" customWidth="1"/>
    <col min="3671" max="3671" width="30.5546875" customWidth="1"/>
    <col min="3672" max="3672" width="48.88671875" customWidth="1"/>
    <col min="3673" max="3673" width="52.5546875" customWidth="1"/>
    <col min="3674" max="3674" width="44.88671875" customWidth="1"/>
    <col min="3675" max="3675" width="7.6640625" customWidth="1"/>
    <col min="3676" max="3676" width="55.77734375" customWidth="1"/>
    <col min="3677" max="3677" width="9.5546875" customWidth="1"/>
    <col min="3678" max="3678" width="8" customWidth="1"/>
    <col min="3679" max="3679" width="39.6640625" customWidth="1"/>
    <col min="3680" max="3680" width="27.88671875" customWidth="1"/>
    <col min="3681" max="3681" width="43.6640625" customWidth="1"/>
    <col min="3682" max="3682" width="49.88671875" customWidth="1"/>
    <col min="3683" max="3683" width="38.109375" customWidth="1"/>
    <col min="3684" max="3684" width="39.44140625" customWidth="1"/>
    <col min="3685" max="3685" width="23.33203125" customWidth="1"/>
    <col min="3686" max="3686" width="49.109375" customWidth="1"/>
    <col min="3687" max="3687" width="38.6640625" customWidth="1"/>
    <col min="3688" max="3688" width="19.109375" customWidth="1"/>
    <col min="3689" max="3689" width="27.6640625" customWidth="1"/>
    <col min="3690" max="3690" width="32.109375" customWidth="1"/>
    <col min="3691" max="3691" width="35.21875" customWidth="1"/>
    <col min="3692" max="3692" width="25.21875" customWidth="1"/>
    <col min="3693" max="3693" width="18.21875" customWidth="1"/>
    <col min="3694" max="3694" width="25.21875" customWidth="1"/>
    <col min="3695" max="3695" width="48.88671875" customWidth="1"/>
    <col min="3696" max="3696" width="16.44140625" customWidth="1"/>
    <col min="3697" max="3697" width="52" customWidth="1"/>
    <col min="3698" max="3698" width="37.5546875" customWidth="1"/>
    <col min="3699" max="3699" width="28.109375" customWidth="1"/>
    <col min="3700" max="3700" width="38.33203125" customWidth="1"/>
    <col min="3701" max="3701" width="20.33203125" customWidth="1"/>
    <col min="3702" max="3702" width="44.33203125" customWidth="1"/>
    <col min="3703" max="3703" width="20" customWidth="1"/>
    <col min="3704" max="3704" width="22.6640625" customWidth="1"/>
    <col min="3705" max="3705" width="39.77734375" customWidth="1"/>
    <col min="3706" max="3706" width="50.21875" customWidth="1"/>
    <col min="3707" max="3707" width="28.33203125" customWidth="1"/>
    <col min="3708" max="3708" width="55.88671875" customWidth="1"/>
    <col min="3709" max="3709" width="11.109375" customWidth="1"/>
    <col min="3710" max="3710" width="36" customWidth="1"/>
    <col min="3711" max="3711" width="25.44140625" customWidth="1"/>
    <col min="3712" max="3712" width="11" customWidth="1"/>
    <col min="3713" max="3713" width="50.44140625" customWidth="1"/>
    <col min="3714" max="3714" width="44.88671875" customWidth="1"/>
    <col min="3715" max="3715" width="26.6640625" customWidth="1"/>
    <col min="3716" max="3716" width="17.44140625" customWidth="1"/>
    <col min="3717" max="3717" width="27" customWidth="1"/>
    <col min="3718" max="3718" width="31.88671875" customWidth="1"/>
    <col min="3719" max="3719" width="33.44140625" customWidth="1"/>
    <col min="3720" max="3720" width="40.44140625" customWidth="1"/>
    <col min="3721" max="3721" width="32.88671875" customWidth="1"/>
    <col min="3722" max="3722" width="36.33203125" customWidth="1"/>
    <col min="3723" max="3723" width="45.109375" customWidth="1"/>
    <col min="3724" max="3724" width="26.44140625" customWidth="1"/>
    <col min="3725" max="3725" width="36.6640625" customWidth="1"/>
    <col min="3726" max="3726" width="13.5546875" customWidth="1"/>
    <col min="3727" max="3727" width="16.77734375" customWidth="1"/>
    <col min="3728" max="3728" width="13.21875" customWidth="1"/>
    <col min="3729" max="3729" width="20.88671875" customWidth="1"/>
    <col min="3730" max="3730" width="36.109375" customWidth="1"/>
    <col min="3731" max="3731" width="26.88671875" customWidth="1"/>
    <col min="3732" max="3732" width="45.6640625" customWidth="1"/>
    <col min="3733" max="3733" width="23.77734375" customWidth="1"/>
    <col min="3734" max="3734" width="18.44140625" customWidth="1"/>
    <col min="3735" max="3735" width="27.77734375" customWidth="1"/>
    <col min="3736" max="3736" width="52.109375" customWidth="1"/>
    <col min="3737" max="3737" width="14" customWidth="1"/>
    <col min="3738" max="3738" width="23.109375" customWidth="1"/>
    <col min="3739" max="3739" width="52.6640625" customWidth="1"/>
    <col min="3740" max="3740" width="24.6640625" customWidth="1"/>
    <col min="3741" max="3741" width="12.77734375" customWidth="1"/>
    <col min="3742" max="3742" width="27.88671875" customWidth="1"/>
    <col min="3743" max="3743" width="27.5546875" customWidth="1"/>
    <col min="3744" max="3744" width="7.44140625" customWidth="1"/>
    <col min="3745" max="3745" width="22.21875" customWidth="1"/>
    <col min="3746" max="3746" width="50.21875" customWidth="1"/>
    <col min="3747" max="3747" width="21.109375" customWidth="1"/>
    <col min="3748" max="3748" width="31.5546875" customWidth="1"/>
    <col min="3749" max="3749" width="47.44140625" customWidth="1"/>
    <col min="3750" max="3750" width="35.44140625" customWidth="1"/>
    <col min="3751" max="3751" width="47.33203125" customWidth="1"/>
    <col min="3752" max="3752" width="30" customWidth="1"/>
    <col min="3753" max="3753" width="41.5546875" customWidth="1"/>
    <col min="3754" max="3754" width="25.88671875" customWidth="1"/>
    <col min="3755" max="3755" width="16.77734375" customWidth="1"/>
    <col min="3756" max="3756" width="52.44140625" customWidth="1"/>
    <col min="3757" max="3757" width="24.77734375" customWidth="1"/>
    <col min="3758" max="3758" width="15.21875" customWidth="1"/>
    <col min="3759" max="3759" width="11.21875" customWidth="1"/>
    <col min="3760" max="3760" width="19.77734375" customWidth="1"/>
    <col min="3761" max="3761" width="15.109375" customWidth="1"/>
    <col min="3762" max="3762" width="31.33203125" customWidth="1"/>
    <col min="3763" max="3763" width="25.21875" customWidth="1"/>
    <col min="3764" max="3764" width="18.21875" customWidth="1"/>
    <col min="3765" max="3765" width="26.6640625" customWidth="1"/>
    <col min="3766" max="3766" width="25.77734375" customWidth="1"/>
    <col min="3767" max="3767" width="32.88671875" customWidth="1"/>
    <col min="3768" max="3768" width="45.33203125" customWidth="1"/>
    <col min="3769" max="3769" width="26.44140625" customWidth="1"/>
    <col min="3770" max="3770" width="38.5546875" customWidth="1"/>
    <col min="3771" max="3771" width="17.77734375" customWidth="1"/>
    <col min="3772" max="3772" width="27.77734375" customWidth="1"/>
    <col min="3773" max="3773" width="27.5546875" customWidth="1"/>
    <col min="3774" max="3774" width="32.109375" customWidth="1"/>
    <col min="3775" max="3775" width="18.6640625" customWidth="1"/>
    <col min="3776" max="3776" width="18" customWidth="1"/>
    <col min="3777" max="3777" width="15.33203125" customWidth="1"/>
    <col min="3778" max="3778" width="16.109375" customWidth="1"/>
    <col min="3779" max="3779" width="54.77734375" customWidth="1"/>
    <col min="3780" max="3780" width="29" customWidth="1"/>
    <col min="3781" max="3781" width="17.77734375" customWidth="1"/>
    <col min="3782" max="3782" width="50.21875" customWidth="1"/>
    <col min="3783" max="3783" width="44.5546875" customWidth="1"/>
    <col min="3784" max="3784" width="26.5546875" customWidth="1"/>
    <col min="3785" max="3785" width="22.88671875" customWidth="1"/>
    <col min="3786" max="3786" width="35.77734375" customWidth="1"/>
    <col min="3787" max="3787" width="18.44140625" customWidth="1"/>
    <col min="3788" max="3788" width="21.44140625" customWidth="1"/>
    <col min="3789" max="3789" width="21.5546875" customWidth="1"/>
    <col min="3790" max="3790" width="53.44140625" customWidth="1"/>
    <col min="3791" max="3791" width="36.33203125" customWidth="1"/>
    <col min="3792" max="3792" width="26.6640625" customWidth="1"/>
    <col min="3793" max="3793" width="37.5546875" customWidth="1"/>
    <col min="3794" max="3794" width="15.21875" customWidth="1"/>
    <col min="3795" max="3795" width="33.88671875" customWidth="1"/>
    <col min="3796" max="3796" width="37.77734375" customWidth="1"/>
    <col min="3797" max="3797" width="16.5546875" customWidth="1"/>
    <col min="3798" max="3798" width="56" customWidth="1"/>
    <col min="3799" max="3799" width="41.109375" customWidth="1"/>
    <col min="3800" max="3800" width="36.77734375" customWidth="1"/>
    <col min="3801" max="3801" width="24.77734375" customWidth="1"/>
    <col min="3802" max="3802" width="24.109375" customWidth="1"/>
    <col min="3803" max="3803" width="15.109375" customWidth="1"/>
    <col min="3804" max="3804" width="30.33203125" customWidth="1"/>
    <col min="3805" max="3805" width="49.5546875" customWidth="1"/>
    <col min="3806" max="3806" width="51.21875" customWidth="1"/>
    <col min="3807" max="3807" width="28.5546875" customWidth="1"/>
    <col min="3808" max="3808" width="44.6640625" customWidth="1"/>
    <col min="3809" max="3809" width="36.33203125" customWidth="1"/>
    <col min="3810" max="3810" width="22.21875" customWidth="1"/>
    <col min="3811" max="3811" width="43.88671875" customWidth="1"/>
    <col min="3812" max="3812" width="41.21875" customWidth="1"/>
    <col min="3813" max="3813" width="48" customWidth="1"/>
    <col min="3814" max="3814" width="38.77734375" customWidth="1"/>
    <col min="3815" max="3815" width="54.5546875" customWidth="1"/>
    <col min="3816" max="3816" width="36.21875" customWidth="1"/>
    <col min="3817" max="3817" width="50.5546875" customWidth="1"/>
    <col min="3818" max="3818" width="46.21875" customWidth="1"/>
    <col min="3819" max="3819" width="13.77734375" customWidth="1"/>
    <col min="3820" max="3820" width="22.33203125" customWidth="1"/>
    <col min="3821" max="3821" width="52.6640625" customWidth="1"/>
    <col min="3822" max="3822" width="47.77734375" customWidth="1"/>
    <col min="3823" max="3823" width="17.21875" customWidth="1"/>
    <col min="3824" max="3824" width="51.44140625" customWidth="1"/>
    <col min="3825" max="3825" width="34.44140625" customWidth="1"/>
    <col min="3826" max="3826" width="39.21875" customWidth="1"/>
    <col min="3827" max="3827" width="11.33203125" customWidth="1"/>
    <col min="3828" max="3828" width="22.44140625" customWidth="1"/>
    <col min="3829" max="3829" width="27.6640625" customWidth="1"/>
    <col min="3830" max="3830" width="25" customWidth="1"/>
    <col min="3831" max="3831" width="44.21875" customWidth="1"/>
    <col min="3832" max="3832" width="44.44140625" customWidth="1"/>
    <col min="3833" max="3833" width="35.21875" customWidth="1"/>
    <col min="3834" max="3834" width="31.5546875" customWidth="1"/>
    <col min="3835" max="3835" width="13.33203125" customWidth="1"/>
    <col min="3836" max="3836" width="28" customWidth="1"/>
    <col min="3837" max="3837" width="22.33203125" customWidth="1"/>
    <col min="3838" max="3838" width="37.44140625" customWidth="1"/>
    <col min="3839" max="3839" width="24.5546875" customWidth="1"/>
    <col min="3840" max="3840" width="49.44140625" customWidth="1"/>
    <col min="3841" max="3841" width="11.44140625" customWidth="1"/>
    <col min="3842" max="3842" width="50.44140625" customWidth="1"/>
    <col min="3843" max="3843" width="21.44140625" customWidth="1"/>
    <col min="3844" max="3844" width="29.77734375" customWidth="1"/>
    <col min="3845" max="3845" width="51.44140625" customWidth="1"/>
    <col min="3846" max="3846" width="42.5546875" customWidth="1"/>
    <col min="3847" max="3847" width="44.5546875" customWidth="1"/>
    <col min="3848" max="3848" width="53.44140625" customWidth="1"/>
    <col min="3849" max="3849" width="21.77734375" customWidth="1"/>
    <col min="3850" max="3850" width="40.44140625" customWidth="1"/>
    <col min="3851" max="3851" width="19.33203125" customWidth="1"/>
    <col min="3852" max="3852" width="54" customWidth="1"/>
    <col min="3853" max="3853" width="50.77734375" customWidth="1"/>
    <col min="3854" max="3854" width="41.33203125" customWidth="1"/>
    <col min="3855" max="3855" width="30.6640625" customWidth="1"/>
    <col min="3856" max="3856" width="25.77734375" customWidth="1"/>
    <col min="3857" max="3857" width="52.44140625" customWidth="1"/>
    <col min="3858" max="3858" width="35.44140625" customWidth="1"/>
    <col min="3859" max="3859" width="22.77734375" customWidth="1"/>
    <col min="3860" max="3860" width="42.33203125" customWidth="1"/>
    <col min="3861" max="3861" width="22.88671875" customWidth="1"/>
    <col min="3862" max="3862" width="49.109375" customWidth="1"/>
    <col min="3863" max="3863" width="42.5546875" customWidth="1"/>
    <col min="3864" max="3864" width="16.5546875" customWidth="1"/>
    <col min="3865" max="3865" width="38.109375" customWidth="1"/>
    <col min="3866" max="3866" width="30.44140625" customWidth="1"/>
    <col min="3867" max="3867" width="50.77734375" customWidth="1"/>
    <col min="3868" max="3868" width="27.88671875" customWidth="1"/>
    <col min="3869" max="3869" width="17.44140625" customWidth="1"/>
    <col min="3870" max="3870" width="22.109375" customWidth="1"/>
    <col min="3871" max="3871" width="9.88671875" customWidth="1"/>
    <col min="3872" max="3872" width="20" customWidth="1"/>
    <col min="3873" max="3873" width="33.88671875" customWidth="1"/>
    <col min="3874" max="3874" width="18" customWidth="1"/>
    <col min="3875" max="3875" width="31.77734375" customWidth="1"/>
    <col min="3876" max="3876" width="13.6640625" customWidth="1"/>
    <col min="3877" max="3877" width="34.77734375" customWidth="1"/>
    <col min="3878" max="3878" width="21.33203125" customWidth="1"/>
    <col min="3879" max="3879" width="29.5546875" customWidth="1"/>
    <col min="3880" max="3880" width="27" customWidth="1"/>
    <col min="3881" max="3881" width="34.21875" customWidth="1"/>
    <col min="3882" max="3882" width="43.33203125" customWidth="1"/>
    <col min="3883" max="3883" width="33.33203125" customWidth="1"/>
    <col min="3884" max="3884" width="51.77734375" customWidth="1"/>
    <col min="3885" max="3885" width="42" customWidth="1"/>
    <col min="3886" max="3886" width="13.6640625" customWidth="1"/>
    <col min="3887" max="3887" width="44.33203125" customWidth="1"/>
    <col min="3888" max="3888" width="29.6640625" customWidth="1"/>
    <col min="3889" max="3889" width="18.21875" customWidth="1"/>
    <col min="3890" max="3890" width="11.5546875" customWidth="1"/>
    <col min="3891" max="3891" width="35.109375" customWidth="1"/>
    <col min="3892" max="3892" width="37" customWidth="1"/>
    <col min="3893" max="3893" width="47.77734375" customWidth="1"/>
    <col min="3894" max="3894" width="39.21875" customWidth="1"/>
    <col min="3895" max="3895" width="23.77734375" customWidth="1"/>
    <col min="3896" max="3896" width="42.44140625" customWidth="1"/>
    <col min="3897" max="3897" width="23.44140625" customWidth="1"/>
    <col min="3898" max="3898" width="32.109375" customWidth="1"/>
    <col min="3899" max="3899" width="21.5546875" customWidth="1"/>
    <col min="3900" max="3900" width="47.44140625" customWidth="1"/>
    <col min="3901" max="3901" width="31.6640625" customWidth="1"/>
    <col min="3902" max="3902" width="53.109375" customWidth="1"/>
    <col min="3903" max="3903" width="25" customWidth="1"/>
    <col min="3904" max="3904" width="18.21875" customWidth="1"/>
    <col min="3905" max="3905" width="21.77734375" customWidth="1"/>
    <col min="3906" max="3906" width="5.6640625" customWidth="1"/>
    <col min="3907" max="3907" width="48" customWidth="1"/>
    <col min="3908" max="3908" width="31.77734375" customWidth="1"/>
    <col min="3909" max="3909" width="14.21875" customWidth="1"/>
    <col min="3910" max="3910" width="32.77734375" customWidth="1"/>
    <col min="3911" max="3911" width="27.88671875" customWidth="1"/>
    <col min="3912" max="3912" width="34.6640625" customWidth="1"/>
    <col min="3913" max="3913" width="54.5546875" customWidth="1"/>
    <col min="3914" max="3914" width="33.6640625" customWidth="1"/>
    <col min="3915" max="3915" width="27.88671875" customWidth="1"/>
    <col min="3916" max="3916" width="11.6640625" customWidth="1"/>
    <col min="3917" max="3917" width="36.88671875" customWidth="1"/>
    <col min="3918" max="3918" width="47.88671875" customWidth="1"/>
    <col min="3919" max="3919" width="32.33203125" customWidth="1"/>
    <col min="3920" max="3920" width="49.88671875" customWidth="1"/>
    <col min="3921" max="3921" width="15.77734375" customWidth="1"/>
    <col min="3922" max="3922" width="22.6640625" customWidth="1"/>
    <col min="3923" max="3923" width="39.33203125" customWidth="1"/>
    <col min="3924" max="3924" width="48.21875" customWidth="1"/>
    <col min="3925" max="3925" width="34.21875" customWidth="1"/>
    <col min="3926" max="3926" width="10.21875" customWidth="1"/>
    <col min="3927" max="3927" width="11.77734375" customWidth="1"/>
    <col min="3928" max="3928" width="46.5546875" customWidth="1"/>
    <col min="3929" max="3929" width="28" customWidth="1"/>
    <col min="3930" max="3930" width="43.33203125" customWidth="1"/>
    <col min="3931" max="3931" width="44" customWidth="1"/>
    <col min="3932" max="3932" width="31.44140625" customWidth="1"/>
    <col min="3933" max="3933" width="42.77734375" customWidth="1"/>
    <col min="3934" max="3934" width="15.33203125" customWidth="1"/>
    <col min="3935" max="3935" width="11" customWidth="1"/>
    <col min="3936" max="3936" width="38.44140625" customWidth="1"/>
    <col min="3937" max="3937" width="40.88671875" customWidth="1"/>
    <col min="3938" max="3938" width="16.77734375" customWidth="1"/>
    <col min="3939" max="3939" width="44.33203125" customWidth="1"/>
    <col min="3940" max="3940" width="42.5546875" customWidth="1"/>
    <col min="3941" max="3941" width="26.77734375" customWidth="1"/>
    <col min="3942" max="3942" width="51.5546875" customWidth="1"/>
    <col min="3943" max="3943" width="30.33203125" customWidth="1"/>
    <col min="3944" max="3944" width="57.44140625" customWidth="1"/>
    <col min="3945" max="3945" width="45.44140625" customWidth="1"/>
    <col min="3946" max="3946" width="57" customWidth="1"/>
    <col min="3947" max="3947" width="15" customWidth="1"/>
    <col min="3948" max="3948" width="25" customWidth="1"/>
    <col min="3949" max="3949" width="56.21875" customWidth="1"/>
    <col min="3950" max="3950" width="36.21875" customWidth="1"/>
    <col min="3951" max="3951" width="45.21875" customWidth="1"/>
    <col min="3952" max="3952" width="25.6640625" customWidth="1"/>
    <col min="3953" max="3953" width="10.88671875" customWidth="1"/>
    <col min="3954" max="3954" width="26.88671875" customWidth="1"/>
    <col min="3955" max="3955" width="6.44140625" customWidth="1"/>
    <col min="3956" max="3956" width="27" customWidth="1"/>
    <col min="3957" max="3957" width="32.44140625" customWidth="1"/>
    <col min="3958" max="3958" width="46.109375" customWidth="1"/>
    <col min="3959" max="3959" width="6.88671875" customWidth="1"/>
    <col min="3960" max="3960" width="19.33203125" customWidth="1"/>
    <col min="3961" max="3961" width="33.21875" customWidth="1"/>
    <col min="3962" max="3962" width="27.21875" customWidth="1"/>
    <col min="3963" max="3963" width="19.6640625" customWidth="1"/>
    <col min="3964" max="3964" width="38.109375" customWidth="1"/>
    <col min="3965" max="3965" width="46.109375" customWidth="1"/>
    <col min="3966" max="3966" width="28.44140625" customWidth="1"/>
    <col min="3967" max="3967" width="32.109375" customWidth="1"/>
    <col min="3968" max="3968" width="10.33203125" customWidth="1"/>
    <col min="3969" max="3969" width="53.5546875" customWidth="1"/>
    <col min="3970" max="3970" width="49.33203125" customWidth="1"/>
    <col min="3971" max="3971" width="5.6640625" customWidth="1"/>
    <col min="3972" max="3972" width="43" customWidth="1"/>
    <col min="3973" max="3973" width="38.21875" customWidth="1"/>
    <col min="3974" max="3974" width="33.88671875" customWidth="1"/>
    <col min="3975" max="3975" width="27.109375" customWidth="1"/>
    <col min="3976" max="3976" width="10.5546875" customWidth="1"/>
    <col min="3977" max="3977" width="44.77734375" customWidth="1"/>
    <col min="3978" max="3978" width="17.44140625" customWidth="1"/>
    <col min="3979" max="3979" width="37.5546875" customWidth="1"/>
    <col min="3980" max="3980" width="48.5546875" customWidth="1"/>
    <col min="3981" max="3981" width="39" customWidth="1"/>
    <col min="3982" max="3982" width="53.109375" customWidth="1"/>
    <col min="3983" max="3983" width="56" customWidth="1"/>
    <col min="3984" max="3984" width="22.77734375" customWidth="1"/>
    <col min="3985" max="3985" width="51.77734375" customWidth="1"/>
    <col min="3986" max="3986" width="47.77734375" customWidth="1"/>
    <col min="3987" max="3987" width="45" customWidth="1"/>
    <col min="3988" max="3988" width="48.77734375" customWidth="1"/>
    <col min="3989" max="3989" width="20.33203125" customWidth="1"/>
    <col min="3990" max="3990" width="25.21875" customWidth="1"/>
    <col min="3991" max="3991" width="42.6640625" customWidth="1"/>
    <col min="3992" max="3992" width="46.77734375" customWidth="1"/>
    <col min="3993" max="3993" width="15.21875" customWidth="1"/>
    <col min="3994" max="3994" width="39" customWidth="1"/>
    <col min="3995" max="3995" width="36.6640625" customWidth="1"/>
    <col min="3996" max="3996" width="43.6640625" customWidth="1"/>
    <col min="3997" max="3997" width="38.77734375" customWidth="1"/>
    <col min="3998" max="3998" width="42.109375" customWidth="1"/>
    <col min="3999" max="3999" width="29.5546875" customWidth="1"/>
    <col min="4000" max="4000" width="29.88671875" customWidth="1"/>
    <col min="4001" max="4001" width="25.44140625" customWidth="1"/>
    <col min="4002" max="4002" width="50.33203125" customWidth="1"/>
    <col min="4003" max="4003" width="41.6640625" customWidth="1"/>
    <col min="4004" max="4004" width="9.21875" customWidth="1"/>
    <col min="4005" max="4005" width="23" customWidth="1"/>
    <col min="4006" max="4006" width="52.44140625" customWidth="1"/>
    <col min="4007" max="4007" width="27.5546875" customWidth="1"/>
    <col min="4008" max="4008" width="23.109375" customWidth="1"/>
    <col min="4009" max="4009" width="24" customWidth="1"/>
    <col min="4010" max="4010" width="27.109375" customWidth="1"/>
    <col min="4011" max="4011" width="49.109375" customWidth="1"/>
    <col min="4012" max="4012" width="35.88671875" customWidth="1"/>
    <col min="4013" max="4013" width="29.33203125" customWidth="1"/>
    <col min="4014" max="4014" width="8.5546875" customWidth="1"/>
    <col min="4015" max="4015" width="42.44140625" customWidth="1"/>
    <col min="4016" max="4016" width="50.77734375" customWidth="1"/>
    <col min="4017" max="4017" width="50.44140625" customWidth="1"/>
    <col min="4018" max="4018" width="28.44140625" customWidth="1"/>
    <col min="4019" max="4019" width="6.88671875" customWidth="1"/>
    <col min="4020" max="4020" width="13.6640625" customWidth="1"/>
    <col min="4021" max="4021" width="25.44140625" customWidth="1"/>
    <col min="4022" max="4022" width="20.88671875" customWidth="1"/>
    <col min="4023" max="4023" width="15.33203125" customWidth="1"/>
    <col min="4024" max="4024" width="26.88671875" customWidth="1"/>
    <col min="4025" max="4025" width="22.44140625" customWidth="1"/>
    <col min="4026" max="4026" width="26.6640625" customWidth="1"/>
    <col min="4027" max="4027" width="41.109375" customWidth="1"/>
    <col min="4028" max="4028" width="16" customWidth="1"/>
    <col min="4029" max="4029" width="38" customWidth="1"/>
    <col min="4030" max="4030" width="24.6640625" customWidth="1"/>
    <col min="4031" max="4031" width="18.5546875" customWidth="1"/>
    <col min="4032" max="4032" width="27.109375" customWidth="1"/>
    <col min="4033" max="4033" width="11.6640625" customWidth="1"/>
    <col min="4034" max="4034" width="19.33203125" customWidth="1"/>
    <col min="4035" max="4035" width="28.5546875" customWidth="1"/>
    <col min="4036" max="4036" width="55.33203125" customWidth="1"/>
    <col min="4037" max="4037" width="52.6640625" customWidth="1"/>
    <col min="4038" max="4038" width="47.5546875" customWidth="1"/>
    <col min="4039" max="4039" width="50.5546875" customWidth="1"/>
    <col min="4040" max="4040" width="17.21875" customWidth="1"/>
    <col min="4041" max="4041" width="45.44140625" customWidth="1"/>
    <col min="4042" max="4042" width="15.77734375" customWidth="1"/>
    <col min="4043" max="4043" width="7.5546875" customWidth="1"/>
    <col min="4044" max="4044" width="18.77734375" customWidth="1"/>
    <col min="4045" max="4045" width="13.6640625" customWidth="1"/>
    <col min="4046" max="4046" width="29.5546875" customWidth="1"/>
    <col min="4047" max="4047" width="50.33203125" customWidth="1"/>
    <col min="4048" max="4048" width="38.44140625" customWidth="1"/>
    <col min="4049" max="4049" width="22" customWidth="1"/>
    <col min="4050" max="4050" width="40.5546875" customWidth="1"/>
    <col min="4051" max="4051" width="56.6640625" customWidth="1"/>
    <col min="4052" max="4052" width="38.33203125" customWidth="1"/>
    <col min="4053" max="4053" width="28" customWidth="1"/>
    <col min="4054" max="4054" width="42.33203125" customWidth="1"/>
    <col min="4055" max="4055" width="41.6640625" customWidth="1"/>
    <col min="4056" max="4056" width="36.88671875" customWidth="1"/>
    <col min="4057" max="4057" width="14.6640625" customWidth="1"/>
    <col min="4058" max="4058" width="43.5546875" customWidth="1"/>
    <col min="4059" max="4059" width="43.109375" customWidth="1"/>
    <col min="4060" max="4060" width="15.6640625" customWidth="1"/>
    <col min="4061" max="4061" width="32.77734375" customWidth="1"/>
    <col min="4062" max="4062" width="55.109375" customWidth="1"/>
    <col min="4063" max="4063" width="11.77734375" customWidth="1"/>
    <col min="4064" max="4064" width="21.33203125" customWidth="1"/>
    <col min="4065" max="4065" width="10.33203125" customWidth="1"/>
    <col min="4066" max="4066" width="53" customWidth="1"/>
    <col min="4067" max="4067" width="9.77734375" customWidth="1"/>
    <col min="4068" max="4068" width="40.77734375" customWidth="1"/>
    <col min="4069" max="4069" width="12" customWidth="1"/>
    <col min="4070" max="4070" width="9.88671875" customWidth="1"/>
    <col min="4071" max="4071" width="31.33203125" customWidth="1"/>
    <col min="4072" max="4072" width="21.44140625" customWidth="1"/>
    <col min="4073" max="4073" width="26.77734375" customWidth="1"/>
    <col min="4074" max="4074" width="11" customWidth="1"/>
    <col min="4075" max="4075" width="39" customWidth="1"/>
    <col min="4076" max="4076" width="14.88671875" customWidth="1"/>
    <col min="4077" max="4077" width="22.5546875" customWidth="1"/>
    <col min="4078" max="4078" width="50.77734375" customWidth="1"/>
    <col min="4079" max="4079" width="39.109375" customWidth="1"/>
    <col min="4080" max="4080" width="47.77734375" customWidth="1"/>
    <col min="4081" max="4081" width="13.88671875" customWidth="1"/>
    <col min="4082" max="4082" width="11.5546875" customWidth="1"/>
    <col min="4083" max="4083" width="27.33203125" customWidth="1"/>
    <col min="4084" max="4084" width="46.88671875" customWidth="1"/>
    <col min="4085" max="4085" width="42.44140625" customWidth="1"/>
    <col min="4086" max="4086" width="19" customWidth="1"/>
    <col min="4087" max="4087" width="56.88671875" customWidth="1"/>
    <col min="4088" max="4088" width="43.6640625" customWidth="1"/>
    <col min="4089" max="4089" width="21.77734375" customWidth="1"/>
    <col min="4090" max="4090" width="48.44140625" customWidth="1"/>
    <col min="4091" max="4091" width="51.44140625" customWidth="1"/>
    <col min="4092" max="4092" width="33.44140625" customWidth="1"/>
    <col min="4093" max="4093" width="37.77734375" customWidth="1"/>
    <col min="4094" max="4094" width="46.6640625" customWidth="1"/>
    <col min="4095" max="4095" width="41" customWidth="1"/>
    <col min="4096" max="4096" width="59.44140625" customWidth="1"/>
    <col min="4097" max="4097" width="23.21875" customWidth="1"/>
    <col min="4098" max="4098" width="16.6640625" customWidth="1"/>
    <col min="4099" max="4099" width="20.88671875" customWidth="1"/>
    <col min="4100" max="4100" width="32.109375" customWidth="1"/>
    <col min="4101" max="4101" width="27.109375" customWidth="1"/>
    <col min="4102" max="4102" width="19.88671875" customWidth="1"/>
    <col min="4103" max="4103" width="37.109375" customWidth="1"/>
    <col min="4104" max="4104" width="54.5546875" customWidth="1"/>
    <col min="4105" max="4105" width="50.77734375" customWidth="1"/>
    <col min="4106" max="4106" width="20.33203125" customWidth="1"/>
    <col min="4107" max="4107" width="43.6640625" customWidth="1"/>
    <col min="4108" max="4108" width="15.44140625" bestFit="1" customWidth="1"/>
    <col min="4109" max="4109" width="10.109375" bestFit="1" customWidth="1"/>
    <col min="4110" max="4110" width="51.6640625" bestFit="1" customWidth="1"/>
    <col min="4111" max="4111" width="50.33203125" bestFit="1" customWidth="1"/>
    <col min="4112" max="4112" width="28.109375" bestFit="1" customWidth="1"/>
    <col min="4113" max="4113" width="44.77734375" bestFit="1" customWidth="1"/>
    <col min="4114" max="4114" width="9.77734375" bestFit="1" customWidth="1"/>
    <col min="4115" max="4115" width="14.21875" bestFit="1" customWidth="1"/>
    <col min="4116" max="4116" width="10.77734375" bestFit="1" customWidth="1"/>
  </cols>
  <sheetData>
    <row r="2" spans="1:6" x14ac:dyDescent="0.3">
      <c r="A2" s="11" t="s">
        <v>8223</v>
      </c>
      <c r="B2" t="s">
        <v>8313</v>
      </c>
    </row>
    <row r="4" spans="1:6" x14ac:dyDescent="0.3">
      <c r="A4" s="11" t="s">
        <v>8315</v>
      </c>
      <c r="B4" s="11" t="s">
        <v>8312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2" t="s">
        <v>8316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12" t="s">
        <v>8317</v>
      </c>
      <c r="B7" s="10">
        <v>37</v>
      </c>
      <c r="C7" s="10">
        <v>493</v>
      </c>
      <c r="D7" s="10">
        <v>24</v>
      </c>
      <c r="E7" s="10">
        <v>839</v>
      </c>
      <c r="F7" s="10">
        <v>1393</v>
      </c>
    </row>
    <row r="8" spans="1:6" x14ac:dyDescent="0.3">
      <c r="A8" s="12" t="s">
        <v>8318</v>
      </c>
      <c r="B8" s="10">
        <v>178</v>
      </c>
      <c r="C8" s="10">
        <v>213</v>
      </c>
      <c r="D8" s="10"/>
      <c r="E8" s="10">
        <v>209</v>
      </c>
      <c r="F8" s="10">
        <v>600</v>
      </c>
    </row>
    <row r="9" spans="1:6" x14ac:dyDescent="0.3">
      <c r="A9" s="12" t="s">
        <v>8319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6" x14ac:dyDescent="0.3">
      <c r="A10" s="12" t="s">
        <v>8320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12" t="s">
        <v>8321</v>
      </c>
      <c r="B11" s="10">
        <v>24</v>
      </c>
      <c r="C11" s="10"/>
      <c r="D11" s="10"/>
      <c r="E11" s="10"/>
      <c r="F11" s="10">
        <v>24</v>
      </c>
    </row>
    <row r="12" spans="1:6" x14ac:dyDescent="0.3">
      <c r="A12" s="12" t="s">
        <v>8322</v>
      </c>
      <c r="B12" s="10"/>
      <c r="C12" s="10">
        <v>140</v>
      </c>
      <c r="D12" s="10"/>
      <c r="E12" s="10">
        <v>80</v>
      </c>
      <c r="F12" s="10">
        <v>220</v>
      </c>
    </row>
    <row r="13" spans="1:6" x14ac:dyDescent="0.3">
      <c r="A13" s="12" t="s">
        <v>8323</v>
      </c>
      <c r="B13" s="10">
        <v>20</v>
      </c>
      <c r="C13" s="10">
        <v>140</v>
      </c>
      <c r="D13" s="10">
        <v>6</v>
      </c>
      <c r="E13" s="10">
        <v>34</v>
      </c>
      <c r="F13" s="10">
        <v>200</v>
      </c>
    </row>
    <row r="14" spans="1:6" x14ac:dyDescent="0.3">
      <c r="A14" s="12" t="s">
        <v>8324</v>
      </c>
      <c r="B14" s="10"/>
      <c r="C14" s="10">
        <v>117</v>
      </c>
      <c r="D14" s="10"/>
      <c r="E14" s="10">
        <v>103</v>
      </c>
      <c r="F14" s="10">
        <v>220</v>
      </c>
    </row>
    <row r="15" spans="1:6" x14ac:dyDescent="0.3">
      <c r="A15" s="12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workbookViewId="0">
      <selection activeCell="H28" sqref="H28"/>
    </sheetView>
  </sheetViews>
  <sheetFormatPr defaultRowHeight="14.4" x14ac:dyDescent="0.3"/>
  <cols>
    <col min="1" max="1" width="15.55468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1" t="s">
        <v>8223</v>
      </c>
      <c r="B1" t="s">
        <v>8313</v>
      </c>
    </row>
    <row r="2" spans="1:6" x14ac:dyDescent="0.3">
      <c r="A2" s="11" t="s">
        <v>8308</v>
      </c>
      <c r="B2" t="s">
        <v>8313</v>
      </c>
    </row>
    <row r="4" spans="1:6" x14ac:dyDescent="0.3">
      <c r="A4" s="11" t="s">
        <v>8315</v>
      </c>
      <c r="B4" s="11" t="s">
        <v>8312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2" t="s">
        <v>8347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8348</v>
      </c>
      <c r="B7" s="10">
        <v>20</v>
      </c>
      <c r="C7" s="10"/>
      <c r="D7" s="10"/>
      <c r="E7" s="10"/>
      <c r="F7" s="10">
        <v>20</v>
      </c>
    </row>
    <row r="8" spans="1:6" x14ac:dyDescent="0.3">
      <c r="A8" s="12" t="s">
        <v>8349</v>
      </c>
      <c r="B8" s="10">
        <v>24</v>
      </c>
      <c r="C8" s="10"/>
      <c r="D8" s="10"/>
      <c r="E8" s="10"/>
      <c r="F8" s="10">
        <v>24</v>
      </c>
    </row>
    <row r="9" spans="1:6" x14ac:dyDescent="0.3">
      <c r="A9" s="12" t="s">
        <v>8350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8351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12" t="s">
        <v>8352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12" t="s">
        <v>8353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8354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12" t="s">
        <v>8355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12" t="s">
        <v>8356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8357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12" t="s">
        <v>8358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8359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12" t="s">
        <v>8360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12" t="s">
        <v>8361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8362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12" t="s">
        <v>8363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12" t="s">
        <v>8364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8365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12" t="s">
        <v>8366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8367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12" t="s">
        <v>8368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8369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12" t="s">
        <v>8370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8371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12" t="s">
        <v>8372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12" t="s">
        <v>8373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12" t="s">
        <v>8374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8375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12" t="s">
        <v>8376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12" t="s">
        <v>8377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12" t="s">
        <v>8378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12" t="s">
        <v>8379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12" t="s">
        <v>8380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12" t="s">
        <v>8381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12" t="s">
        <v>8382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12" t="s">
        <v>8383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12" t="s">
        <v>8384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8385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12" t="s">
        <v>8386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12" t="s">
        <v>8387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12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18"/>
  <sheetViews>
    <sheetView workbookViewId="0">
      <selection activeCell="J5" sqref="J5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1" t="s">
        <v>8388</v>
      </c>
      <c r="B1" t="s">
        <v>8313</v>
      </c>
    </row>
    <row r="2" spans="1:6" x14ac:dyDescent="0.3">
      <c r="A2" s="11" t="s">
        <v>8308</v>
      </c>
      <c r="B2" t="s">
        <v>8313</v>
      </c>
    </row>
    <row r="4" spans="1:6" x14ac:dyDescent="0.3">
      <c r="A4" s="11" t="s">
        <v>8314</v>
      </c>
      <c r="B4" s="11" t="s">
        <v>8312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2" t="s">
        <v>8390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8391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8392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8393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8394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8395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8396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8397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8398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8399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8400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8401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3"/>
  <sheetViews>
    <sheetView tabSelected="1" workbookViewId="0">
      <selection activeCell="C13" sqref="C13"/>
    </sheetView>
  </sheetViews>
  <sheetFormatPr defaultRowHeight="14.4" x14ac:dyDescent="0.3"/>
  <cols>
    <col min="1" max="1" width="16.21875" customWidth="1"/>
    <col min="2" max="2" width="16.44140625" bestFit="1" customWidth="1"/>
    <col min="3" max="3" width="14.109375" bestFit="1" customWidth="1"/>
    <col min="4" max="4" width="15.5546875" bestFit="1" customWidth="1"/>
    <col min="5" max="5" width="15.109375" bestFit="1" customWidth="1"/>
    <col min="6" max="6" width="22.33203125" bestFit="1" customWidth="1"/>
    <col min="7" max="7" width="18.21875" bestFit="1" customWidth="1"/>
    <col min="8" max="8" width="20.21875" bestFit="1" customWidth="1"/>
  </cols>
  <sheetData>
    <row r="1" spans="1:8" x14ac:dyDescent="0.3">
      <c r="A1" s="14" t="s">
        <v>8325</v>
      </c>
      <c r="B1" t="s">
        <v>8326</v>
      </c>
      <c r="C1" s="14" t="s">
        <v>8327</v>
      </c>
      <c r="D1" t="s">
        <v>8328</v>
      </c>
      <c r="E1" s="14" t="s">
        <v>8329</v>
      </c>
      <c r="F1" s="14" t="s">
        <v>8330</v>
      </c>
      <c r="G1" s="14" t="s">
        <v>8331</v>
      </c>
      <c r="H1" s="14" t="s">
        <v>8332</v>
      </c>
    </row>
    <row r="2" spans="1:8" x14ac:dyDescent="0.3">
      <c r="A2" t="s">
        <v>8333</v>
      </c>
      <c r="B2">
        <f>COUNTIF(Main!D2:D3842,"&lt;=1000")</f>
        <v>603</v>
      </c>
      <c r="C2">
        <f>COUNTIF(Main!D162:D4115,"&lt;=1000")</f>
        <v>620</v>
      </c>
      <c r="D2">
        <f>COUNTIF(Main!D122:D3889,"&lt;=1000")</f>
        <v>582</v>
      </c>
    </row>
    <row r="3" spans="1:8" x14ac:dyDescent="0.3">
      <c r="A3" s="15" t="s">
        <v>8334</v>
      </c>
      <c r="B3">
        <f>COUNTIF(Main!D2:D3842,"&gt;=1000")-COUNTIF(Main!D2:D3842,"&lt;=4999")</f>
        <v>1672</v>
      </c>
    </row>
    <row r="4" spans="1:8" ht="15" x14ac:dyDescent="0.35">
      <c r="A4" s="16" t="s">
        <v>8335</v>
      </c>
    </row>
    <row r="5" spans="1:8" ht="15" x14ac:dyDescent="0.35">
      <c r="A5" s="16" t="s">
        <v>8336</v>
      </c>
    </row>
    <row r="6" spans="1:8" ht="15" x14ac:dyDescent="0.35">
      <c r="A6" s="16" t="s">
        <v>8337</v>
      </c>
    </row>
    <row r="7" spans="1:8" ht="15" x14ac:dyDescent="0.35">
      <c r="A7" s="16" t="s">
        <v>8338</v>
      </c>
    </row>
    <row r="8" spans="1:8" ht="15" x14ac:dyDescent="0.35">
      <c r="A8" s="16" t="s">
        <v>8339</v>
      </c>
    </row>
    <row r="9" spans="1:8" ht="15" x14ac:dyDescent="0.35">
      <c r="A9" s="16" t="s">
        <v>8340</v>
      </c>
    </row>
    <row r="10" spans="1:8" ht="15" x14ac:dyDescent="0.35">
      <c r="A10" s="16" t="s">
        <v>8341</v>
      </c>
    </row>
    <row r="11" spans="1:8" ht="15" x14ac:dyDescent="0.35">
      <c r="A11" s="16" t="s">
        <v>8342</v>
      </c>
    </row>
    <row r="12" spans="1:8" ht="15" x14ac:dyDescent="0.35">
      <c r="A12" s="16" t="s">
        <v>8343</v>
      </c>
    </row>
    <row r="13" spans="1:8" ht="30" x14ac:dyDescent="0.35">
      <c r="A13" s="16" t="s">
        <v>8344</v>
      </c>
      <c r="B13">
        <f>COUNTIF(Main!D2:D3842,"&gt;=50000")</f>
        <v>439</v>
      </c>
      <c r="C13">
        <f>COUNTIF(Main!D162:D4115,"&lt;=50000")</f>
        <v>3628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Main</vt:lpstr>
      <vt:lpstr>Category Table</vt:lpstr>
      <vt:lpstr>Sub-Catergory Table</vt:lpstr>
      <vt:lpstr>Years</vt:lpstr>
      <vt:lpstr>Bonus</vt:lpstr>
      <vt:lpstr>Percent_Funded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Marcell Walker</cp:lastModifiedBy>
  <dcterms:created xsi:type="dcterms:W3CDTF">2017-04-20T15:17:24Z</dcterms:created>
  <dcterms:modified xsi:type="dcterms:W3CDTF">2019-08-24T16:02:08Z</dcterms:modified>
</cp:coreProperties>
</file>