
<file path=[Content_Types].xml><?xml version="1.0" encoding="utf-8"?>
<Types xmlns="http://schemas.openxmlformats.org/package/2006/content-types">
  <Default Extension="rels" ContentType="application/vnd.openxmlformats-package.relationships+xml"/>
  <Default Extension="xlsrvcdf" ContentType="image/jpe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494" documentId="11_7F4755BF84DCCE43E268565A8931F45BFA75341E" xr6:coauthVersionLast="47" xr6:coauthVersionMax="47" xr10:uidLastSave="{AF5AD181-059B-47B5-BC34-CCB54A54C66B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Planilha1!$C$11:$C$11</definedName>
    <definedName name="patrimonio">Planilha1!$C$14:$C$14</definedName>
    <definedName name="qtdAnos">Planilha1!$C$12:$C$12</definedName>
    <definedName name="rendimentoCarteira">Planilha1!$C$5:$C$5</definedName>
    <definedName name="salario">Planilha1!$C$4:$C$4</definedName>
    <definedName name="sugestaoInvestimento">Planilha1!$C$6:$C$6</definedName>
    <definedName name="taxaMensal">Planilha1!$C$13:$C$13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0" i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26" i="1" a="1"/>
  <c r="C26" i="1"/>
  <c r="C20" i="1" a="1"/>
  <c r="C20" i="1"/>
  <c r="D20" i="1" s="1" a="1"/>
  <c r="D20" i="1" s="1"/>
  <c r="C21" i="1" a="1"/>
  <c r="C21" i="1"/>
  <c r="C22" i="1" a="1"/>
  <c r="C22" i="1"/>
  <c r="D22" i="1" s="1" a="1"/>
  <c r="D22" i="1" s="1"/>
  <c r="C19" i="1" a="1"/>
  <c r="C19" i="1"/>
  <c r="C14" i="1" a="1"/>
  <c r="C14" i="1"/>
  <c r="C15" i="1" a="1"/>
  <c r="C15" i="1"/>
  <c r="C6" i="1"/>
  <c r="D19" i="1" a="1"/>
  <c r="D19" i="1" s="1"/>
  <c r="D21" i="1" a="1"/>
  <c r="D21" i="1" s="1"/>
  <c r="D31" i="1" l="1"/>
  <c r="D32" i="1"/>
  <c r="D33" i="1"/>
  <c r="D34" i="1"/>
  <c r="D35" i="1"/>
  <c r="D30" i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<sst xmlns="http://schemas.openxmlformats.org/spreadsheetml/2006/main" count="69" uniqueCount="34">
  <si>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 xml:space="preserve">INVEST </t>
  </si>
  <si>
    <t>CONFIGURAÇÕES</t>
  </si>
  <si>
    <t>Sálario</t>
  </si>
  <si>
    <t>Rendimento Carteira</t>
  </si>
  <si>
    <t>Sugestões de Investimento</t>
  </si>
  <si>
    <t>INVESTIMENTO MENSAL</t>
  </si>
  <si>
    <t>Quanto deve-se investir por mês?</t>
  </si>
  <si>
    <t>Por quantos anos tem que investir?</t>
  </si>
  <si>
    <t>Qual a taxa de rendimento?</t>
  </si>
  <si>
    <t>Quanto patrimonio acumulado?</t>
  </si>
  <si>
    <t>Quanto são os dividendos mensais?</t>
  </si>
  <si>
    <t>Cenários ao longo dos anos</t>
  </si>
  <si>
    <t>Dividentos</t>
  </si>
  <si>
    <t>Quanto em dois anos?</t>
  </si>
  <si>
    <t>Quanto em cinco anos?</t>
  </si>
  <si>
    <t>Quanto em dez anos?</t>
  </si>
  <si>
    <t>Quanto em vinte anos?</t>
  </si>
  <si>
    <t>Perfil</t>
  </si>
  <si>
    <t>AGRESSIVO</t>
  </si>
  <si>
    <t>VALOR QUE SERÁ INVESTIDO POR MÊS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</si>
  <si>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</si>
  <si>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</si>
  <si>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</si>
  <si>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</si>
  <si>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</si>
  <si>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</si>
  <si>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</si>
  <si>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</si>
  <si>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</t>
  </si>
  <si>
    <t>Chave</t>
  </si>
  <si>
    <t>Tipo de FII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</si>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</sst>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28"/>
      <color theme="1"/>
      <name val="Times New Roman"/>
    </font>
    <font>
      <sz val="11"/>
      <color theme="0"/>
      <name val="Aptos Narrow"/>
      <family val="2"/>
      <scheme val="minor"/>
    </font>
    <font>
      <sz val="16"/>
      <color theme="1"/>
      <name val="Times New Roman"/>
    </font>
    <font>
      <sz val="14"/>
      <color theme="1"/>
      <name val="Times New Roman"/>
    </font>
    <font>
      <sz val="11"/>
      <color rgb="FF9C5700"/>
      <name val="Calibri"/>
      <scheme val="minor"/>
    </font>
    <font>
      <b/>
      <sz val="11"/>
      <color theme="1"/>
      <name val="Times New Roman"/>
    </font>
    <font>
      <sz val="11"/>
      <color rgb="FF9C57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8EBE"/>
        <bgColor indexed="64"/>
      </patternFill>
    </fill>
    <fill>
      <patternFill patternType="solid">
        <fgColor rgb="FFC0F1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E8E8E8"/>
        <bgColor indexed="64"/>
      </patternFill>
    </fill>
  </fills>
  <borders count="27">
    <border>
      <left/>
      <right/>
      <top/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 style="medium">
        <color theme="6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6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6"/>
      </left>
      <right style="thin">
        <color theme="2" tint="-9.9978637043366805E-2"/>
      </right>
      <top style="thin">
        <color theme="2" tint="-9.9978637043366805E-2"/>
      </top>
      <bottom style="medium">
        <color theme="6"/>
      </bottom>
      <diagonal/>
    </border>
    <border>
      <left style="thin">
        <color theme="2" tint="-9.9978637043366805E-2"/>
      </left>
      <right style="medium">
        <color theme="6"/>
      </right>
      <top style="thin">
        <color theme="2" tint="-9.9978637043366805E-2"/>
      </top>
      <bottom style="medium">
        <color theme="6"/>
      </bottom>
      <diagonal/>
    </border>
    <border>
      <left style="medium">
        <color theme="6"/>
      </left>
      <right/>
      <top/>
      <bottom style="thin">
        <color theme="2" tint="-9.9978637043366805E-2"/>
      </bottom>
      <diagonal/>
    </border>
    <border>
      <left/>
      <right style="medium">
        <color theme="6"/>
      </right>
      <top/>
      <bottom style="thin">
        <color theme="2" tint="-9.9978637043366805E-2"/>
      </bottom>
      <diagonal/>
    </border>
    <border>
      <left style="medium">
        <color theme="6"/>
      </left>
      <right/>
      <top style="medium">
        <color theme="6"/>
      </top>
      <bottom style="thin">
        <color theme="6"/>
      </bottom>
      <diagonal/>
    </border>
    <border>
      <left/>
      <right/>
      <top style="medium">
        <color theme="6"/>
      </top>
      <bottom style="thin">
        <color theme="6"/>
      </bottom>
      <diagonal/>
    </border>
    <border>
      <left/>
      <right style="medium">
        <color theme="6"/>
      </right>
      <top style="medium">
        <color theme="6"/>
      </top>
      <bottom style="thin">
        <color theme="6"/>
      </bottom>
      <diagonal/>
    </border>
    <border>
      <left style="medium">
        <color theme="5" tint="0.59999389629810485"/>
      </left>
      <right/>
      <top style="medium">
        <color theme="5" tint="0.59999389629810485"/>
      </top>
      <bottom/>
      <diagonal/>
    </border>
    <border>
      <left/>
      <right style="medium">
        <color theme="5" tint="0.59999389629810485"/>
      </right>
      <top style="medium">
        <color theme="5" tint="0.59999389629810485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5" tint="0.59999389629810485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5" tint="0.59999389629810485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5" tint="0.59999389629810485"/>
      </left>
      <right style="thin">
        <color theme="2" tint="-9.9978637043366805E-2"/>
      </right>
      <top style="thin">
        <color theme="2" tint="-9.9978637043366805E-2"/>
      </top>
      <bottom style="medium">
        <color theme="5" tint="0.59999389629810485"/>
      </bottom>
      <diagonal/>
    </border>
    <border>
      <left style="thin">
        <color theme="2" tint="-9.9978637043366805E-2"/>
      </left>
      <right style="medium">
        <color theme="5" tint="0.59999389629810485"/>
      </right>
      <top style="thin">
        <color theme="2" tint="-9.9978637043366805E-2"/>
      </top>
      <bottom style="medium">
        <color theme="5" tint="0.59999389629810485"/>
      </bottom>
      <diagonal/>
    </border>
    <border>
      <left style="medium">
        <color theme="6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6"/>
      </right>
      <top/>
      <bottom style="thin">
        <color theme="2" tint="-9.9978637043366805E-2"/>
      </bottom>
      <diagonal/>
    </border>
    <border>
      <left style="medium">
        <color theme="6"/>
      </left>
      <right style="thin">
        <color theme="2" tint="-9.9978637043366805E-2"/>
      </right>
      <top style="thin">
        <color theme="2" tint="-9.9978637043366805E-2"/>
      </top>
      <bottom style="thin">
        <color theme="6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6"/>
      </bottom>
      <diagonal/>
    </border>
    <border>
      <left style="thin">
        <color theme="2" tint="-9.9978637043366805E-2"/>
      </left>
      <right style="medium">
        <color theme="6"/>
      </right>
      <top style="thin">
        <color theme="2" tint="-9.9978637043366805E-2"/>
      </top>
      <bottom style="thin">
        <color theme="6"/>
      </bottom>
      <diagonal/>
    </border>
    <border>
      <left/>
      <right/>
      <top/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8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4" fillId="0" borderId="0" xfId="1" applyFont="1" applyFill="1" applyAlignment="1">
      <alignment horizontal="center" vertical="center"/>
    </xf>
    <xf numFmtId="0" fontId="0" fillId="0" borderId="0" xfId="0" applyAlignment="1"/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6" fillId="3" borderId="11" xfId="0" applyFont="1" applyFill="1" applyBorder="1" applyAlignment="1">
      <alignment horizontal="center" vertical="center"/>
    </xf>
    <xf numFmtId="0" fontId="2" fillId="6" borderId="3" xfId="0" applyFont="1" applyFill="1" applyBorder="1"/>
    <xf numFmtId="8" fontId="0" fillId="6" borderId="4" xfId="0" applyNumberFormat="1" applyFill="1" applyBorder="1" applyAlignment="1">
      <alignment horizontal="center" vertical="center"/>
    </xf>
    <xf numFmtId="0" fontId="2" fillId="6" borderId="5" xfId="0" applyFont="1" applyFill="1" applyBorder="1"/>
    <xf numFmtId="8" fontId="0" fillId="6" borderId="6" xfId="0" applyNumberFormat="1" applyFill="1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2" fillId="6" borderId="15" xfId="0" applyFont="1" applyFill="1" applyBorder="1"/>
    <xf numFmtId="164" fontId="0" fillId="0" borderId="16" xfId="0" applyNumberFormat="1" applyBorder="1"/>
    <xf numFmtId="0" fontId="2" fillId="6" borderId="15" xfId="0" applyFont="1" applyFill="1" applyBorder="1" applyAlignment="1">
      <alignment wrapText="1"/>
    </xf>
    <xf numFmtId="10" fontId="0" fillId="0" borderId="16" xfId="0" applyNumberFormat="1" applyBorder="1"/>
    <xf numFmtId="0" fontId="2" fillId="6" borderId="17" xfId="0" applyFont="1" applyFill="1" applyBorder="1" applyAlignment="1">
      <alignment wrapText="1"/>
    </xf>
    <xf numFmtId="0" fontId="2" fillId="6" borderId="19" xfId="0" applyFont="1" applyFill="1" applyBorder="1"/>
    <xf numFmtId="8" fontId="0" fillId="6" borderId="20" xfId="0" applyNumberFormat="1" applyFill="1" applyBorder="1"/>
    <xf numFmtId="8" fontId="0" fillId="6" borderId="21" xfId="0" applyNumberFormat="1" applyFill="1" applyBorder="1"/>
    <xf numFmtId="8" fontId="0" fillId="6" borderId="14" xfId="0" applyNumberFormat="1" applyFill="1" applyBorder="1"/>
    <xf numFmtId="8" fontId="0" fillId="6" borderId="4" xfId="0" applyNumberFormat="1" applyFill="1" applyBorder="1"/>
    <xf numFmtId="0" fontId="2" fillId="6" borderId="22" xfId="0" applyFont="1" applyFill="1" applyBorder="1"/>
    <xf numFmtId="8" fontId="0" fillId="6" borderId="23" xfId="0" applyNumberFormat="1" applyFill="1" applyBorder="1"/>
    <xf numFmtId="8" fontId="0" fillId="6" borderId="24" xfId="0" applyNumberFormat="1" applyFill="1" applyBorder="1"/>
    <xf numFmtId="0" fontId="2" fillId="9" borderId="3" xfId="0" applyFont="1" applyFill="1" applyBorder="1"/>
    <xf numFmtId="164" fontId="0" fillId="9" borderId="18" xfId="0" applyNumberFormat="1" applyFill="1" applyBorder="1"/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10" fillId="8" borderId="0" xfId="2" applyFont="1" applyAlignment="1"/>
    <xf numFmtId="0" fontId="2" fillId="9" borderId="0" xfId="0" applyFont="1" applyFill="1"/>
    <xf numFmtId="164" fontId="2" fillId="9" borderId="0" xfId="0" applyNumberFormat="1" applyFont="1" applyFill="1"/>
    <xf numFmtId="9" fontId="0" fillId="0" borderId="0" xfId="0" applyNumberFormat="1"/>
    <xf numFmtId="0" fontId="2" fillId="0" borderId="14" xfId="0" applyFont="1" applyBorder="1" applyAlignment="1">
      <alignment horizontal="center"/>
    </xf>
    <xf numFmtId="9" fontId="0" fillId="0" borderId="14" xfId="0" applyNumberFormat="1" applyBorder="1"/>
    <xf numFmtId="0" fontId="0" fillId="3" borderId="0" xfId="0" applyFill="1"/>
    <xf numFmtId="164" fontId="0" fillId="3" borderId="0" xfId="0" applyNumberFormat="1" applyFill="1"/>
    <xf numFmtId="9" fontId="0" fillId="0" borderId="0" xfId="0" applyNumberFormat="1" applyBorder="1"/>
    <xf numFmtId="0" fontId="0" fillId="0" borderId="0" xfId="0" applyBorder="1"/>
    <xf numFmtId="0" fontId="0" fillId="0" borderId="25" xfId="0" applyBorder="1"/>
    <xf numFmtId="0" fontId="2" fillId="0" borderId="26" xfId="0" applyFont="1" applyBorder="1" applyAlignment="1">
      <alignment horizontal="center"/>
    </xf>
    <xf numFmtId="9" fontId="0" fillId="0" borderId="26" xfId="0" applyNumberFormat="1" applyBorder="1"/>
    <xf numFmtId="0" fontId="2" fillId="0" borderId="20" xfId="0" applyFont="1" applyBorder="1" applyAlignment="1">
      <alignment horizontal="center"/>
    </xf>
    <xf numFmtId="9" fontId="0" fillId="0" borderId="25" xfId="0" applyNumberFormat="1" applyBorder="1"/>
    <xf numFmtId="0" fontId="2" fillId="6" borderId="14" xfId="0" applyFont="1" applyFill="1" applyBorder="1" applyAlignment="1">
      <alignment horizontal="center"/>
    </xf>
    <xf numFmtId="9" fontId="0" fillId="6" borderId="14" xfId="0" applyNumberFormat="1" applyFill="1" applyBorder="1"/>
    <xf numFmtId="164" fontId="0" fillId="6" borderId="14" xfId="0" applyNumberFormat="1" applyFill="1" applyBorder="1"/>
  </cellXfs>
  <cellStyles count="3">
    <cellStyle name="60% - Ênfase4" xfId="1" builtinId="44"/>
    <cellStyle name="Neutro" xfId="2" builtinId="28"/>
    <cellStyle name="Normal" xfId="0" builtinId="0"/>
  </cellStyles>
  <dxfs count="0"/>
  <tableStyles count="0" defaultTableStyle="TableStyleMedium2" defaultPivotStyle="PivotStyleMedium9"/>
  <colors>
    <mruColors>
      <color rgb="FFE8E8E8"/>
      <color rgb="FFFBE2D5"/>
      <color rgb="FFC0F1C8"/>
      <color rgb="FF008EBE"/>
      <color rgb="FF00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0</xdr:rowOff>
    </xdr:from>
    <xdr:to>
      <xdr:col>5</xdr:col>
      <xdr:colOff>28575</xdr:colOff>
      <xdr:row>0</xdr:row>
      <xdr:rowOff>619125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6B7CF23-2141-4E34-E422-29B265247A7C}"/>
            </a:ext>
            <a:ext uri="{147F2762-F138-4A5C-976F-8EAC2B608ADB}">
              <a16:predDERef xmlns:a16="http://schemas.microsoft.com/office/drawing/2014/main" pred="{A7E9FABD-52B6-F069-FB7E-99263CA4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0"/>
          <a:ext cx="6191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topLeftCell="A16" workbookViewId="0">
      <selection activeCell="C25" sqref="C25"/>
    </sheetView>
  </sheetViews>
  <sheetFormatPr defaultColWidth="0" defaultRowHeight="15"/>
  <cols>
    <col min="1" max="1" width="9.140625" customWidth="1"/>
    <col min="2" max="2" width="60.85546875" customWidth="1"/>
    <col min="3" max="3" width="30.42578125" customWidth="1"/>
    <col min="4" max="4" width="18.85546875" customWidth="1"/>
    <col min="5" max="5" width="9.140625" customWidth="1"/>
    <col min="6" max="6" width="2.85546875" customWidth="1"/>
    <col min="7" max="7" width="4.7109375" customWidth="1"/>
    <col min="8" max="9" width="9.140625" customWidth="1"/>
    <col min="10" max="11" width="9.140625" hidden="1" customWidth="1"/>
  </cols>
  <sheetData>
    <row r="1" spans="2:9" ht="50.25" customHeight="1">
      <c r="B1" s="15" t="s">
        <v>0</v>
      </c>
      <c r="C1" s="15"/>
      <c r="D1" s="15"/>
      <c r="E1" s="15"/>
      <c r="F1" s="15"/>
      <c r="G1" s="15"/>
      <c r="H1" s="15"/>
    </row>
    <row r="2" spans="2:9" s="1" customFormat="1">
      <c r="B2"/>
      <c r="C2"/>
      <c r="D2"/>
      <c r="E2"/>
      <c r="F2"/>
      <c r="G2"/>
      <c r="H2"/>
      <c r="I2"/>
    </row>
    <row r="3" spans="2:9" s="1" customFormat="1" ht="18.75">
      <c r="B3" s="20" t="s">
        <v>1</v>
      </c>
      <c r="C3" s="21"/>
      <c r="D3"/>
      <c r="E3"/>
      <c r="F3"/>
      <c r="G3"/>
      <c r="H3"/>
      <c r="I3"/>
    </row>
    <row r="4" spans="2:9" s="1" customFormat="1">
      <c r="B4" s="22" t="s">
        <v>2</v>
      </c>
      <c r="C4" s="23">
        <v>1518</v>
      </c>
      <c r="D4"/>
      <c r="E4"/>
      <c r="F4"/>
      <c r="G4"/>
      <c r="H4"/>
      <c r="I4"/>
    </row>
    <row r="5" spans="2:9" s="1" customFormat="1">
      <c r="B5" s="24" t="s">
        <v>3</v>
      </c>
      <c r="C5" s="25">
        <v>8.8999999999999999E-3</v>
      </c>
      <c r="D5"/>
      <c r="E5"/>
      <c r="F5"/>
      <c r="G5"/>
      <c r="H5"/>
      <c r="I5"/>
    </row>
    <row r="6" spans="2:9" s="1" customFormat="1">
      <c r="B6" s="26" t="s">
        <v>4</v>
      </c>
      <c r="C6" s="36">
        <f>C4*30%</f>
        <v>455.4</v>
      </c>
      <c r="D6"/>
      <c r="E6"/>
      <c r="F6"/>
      <c r="G6"/>
      <c r="H6"/>
      <c r="I6"/>
    </row>
    <row r="7" spans="2:9" s="1" customFormat="1">
      <c r="B7"/>
      <c r="C7"/>
      <c r="D7"/>
      <c r="E7"/>
      <c r="F7"/>
      <c r="G7"/>
      <c r="H7"/>
      <c r="I7"/>
    </row>
    <row r="8" spans="2:9" s="1" customFormat="1" ht="12.75" customHeight="1">
      <c r="B8" s="2"/>
      <c r="C8" s="2"/>
      <c r="D8" s="2"/>
      <c r="E8" s="2"/>
      <c r="F8" s="2"/>
      <c r="G8" s="2"/>
      <c r="H8" s="2"/>
    </row>
    <row r="9" spans="2:9" ht="41.25" customHeight="1">
      <c r="B9" s="7" t="s">
        <v>5</v>
      </c>
      <c r="C9" s="8"/>
    </row>
    <row r="10" spans="2:9">
      <c r="B10" s="16"/>
      <c r="C10" s="17"/>
      <c r="D10" s="3"/>
    </row>
    <row r="11" spans="2:9">
      <c r="B11" s="35" t="s">
        <v>6</v>
      </c>
      <c r="C11" s="4">
        <v>200</v>
      </c>
    </row>
    <row r="12" spans="2:9">
      <c r="B12" s="35" t="s">
        <v>7</v>
      </c>
      <c r="C12" s="5">
        <v>10</v>
      </c>
    </row>
    <row r="13" spans="2:9">
      <c r="B13" s="35" t="s">
        <v>8</v>
      </c>
      <c r="C13" s="6">
        <v>1.0789999999999999E-2</v>
      </c>
    </row>
    <row r="14" spans="2:9">
      <c r="B14" s="35" t="s">
        <v>9</v>
      </c>
      <c r="C14" s="12" cm="1">
        <f t="array" ref="C14">FV(taxaMensal,qtdAnos*12,aporte*(-1))</f>
        <v>48656.842506034438</v>
      </c>
    </row>
    <row r="15" spans="2:9">
      <c r="B15" s="13" t="s">
        <v>10</v>
      </c>
      <c r="C15" s="14" cm="1">
        <f t="array" ref="C15">patrimonio*rendimentoCarteira</f>
        <v>433.04589830370651</v>
      </c>
    </row>
    <row r="18" spans="1:4" ht="27.75" customHeight="1">
      <c r="B18" s="18" t="s">
        <v>11</v>
      </c>
      <c r="C18" s="19"/>
      <c r="D18" s="10" t="s">
        <v>12</v>
      </c>
    </row>
    <row r="19" spans="1:4">
      <c r="A19" s="9">
        <v>2</v>
      </c>
      <c r="B19" s="27" t="s">
        <v>13</v>
      </c>
      <c r="C19" s="28" cm="1">
        <f t="array" ref="C19">FV(taxaMensal,$A19*12,aporte*(-1))</f>
        <v>5445.5254595290435</v>
      </c>
      <c r="D19" s="29" cm="1">
        <f t="array" ref="D19">C19*rendimentoCarteira</f>
        <v>48.465176589808486</v>
      </c>
    </row>
    <row r="20" spans="1:4">
      <c r="A20" s="9">
        <v>5</v>
      </c>
      <c r="B20" s="11" t="s">
        <v>14</v>
      </c>
      <c r="C20" s="30" cm="1">
        <f t="array" ref="C20">FV(taxaMensal,$A20*12,aporte*(-1))</f>
        <v>16755.382799697527</v>
      </c>
      <c r="D20" s="31" cm="1">
        <f t="array" ref="D20">C20*rendimentoCarteira</f>
        <v>149.122906917308</v>
      </c>
    </row>
    <row r="21" spans="1:4">
      <c r="A21" s="9">
        <v>10</v>
      </c>
      <c r="B21" s="11" t="s">
        <v>15</v>
      </c>
      <c r="C21" s="30" cm="1">
        <f t="array" ref="C21">FV(taxaMensal,$A21*12,aporte*(-1))</f>
        <v>48656.842506034438</v>
      </c>
      <c r="D21" s="31" cm="1">
        <f t="array" ref="D21">C21*rendimentoCarteira</f>
        <v>433.04589830370651</v>
      </c>
    </row>
    <row r="22" spans="1:4">
      <c r="A22" s="9">
        <v>20</v>
      </c>
      <c r="B22" s="32" t="s">
        <v>16</v>
      </c>
      <c r="C22" s="33" cm="1">
        <f t="array" ref="C22">FV(taxaMensal,$A22*12,aporte*(-1))</f>
        <v>225039.68001941612</v>
      </c>
      <c r="D22" s="34" cm="1">
        <f t="array" ref="D22">C22*rendimentoCarteira</f>
        <v>2002.8531521728034</v>
      </c>
    </row>
    <row r="25" spans="1:4">
      <c r="B25" s="39" t="s">
        <v>17</v>
      </c>
      <c r="C25" s="39" t="s">
        <v>18</v>
      </c>
    </row>
    <row r="26" spans="1:4">
      <c r="B26" s="40" t="s">
        <v>19</v>
      </c>
      <c r="C26" s="41" cm="1">
        <f t="array" ref="C26">aporte</f>
        <v>200</v>
      </c>
    </row>
    <row r="29" spans="1:4">
      <c r="B29" s="38" t="s">
        <v>20</v>
      </c>
      <c r="C29" s="37" t="s">
        <v>21</v>
      </c>
      <c r="D29" s="37" t="s">
        <v>22</v>
      </c>
    </row>
    <row r="30" spans="1:4">
      <c r="B30" s="54" t="s">
        <v>23</v>
      </c>
      <c r="C30" s="55">
        <f>VLOOKUP($C$25&amp;"-"&amp;B30,Planilha2!$A:$D,4,FALSE)</f>
        <v>0.5</v>
      </c>
      <c r="D30" s="56">
        <f>C30*$C$26</f>
        <v>100</v>
      </c>
    </row>
    <row r="31" spans="1:4">
      <c r="B31" s="54" t="s">
        <v>24</v>
      </c>
      <c r="C31" s="55">
        <f>VLOOKUP($C$25&amp;"-"&amp;B31,Planilha2!$A:$D,4,FALSE)</f>
        <v>0.1</v>
      </c>
      <c r="D31" s="56">
        <f t="shared" ref="D31:D35" si="0">C31*$C$26</f>
        <v>20</v>
      </c>
    </row>
    <row r="32" spans="1:4">
      <c r="B32" s="54" t="s">
        <v>25</v>
      </c>
      <c r="C32" s="55">
        <f>VLOOKUP($C$25&amp;"-"&amp;B32,Planilha2!$A:$D,4,FALSE)</f>
        <v>0.05</v>
      </c>
      <c r="D32" s="56">
        <f t="shared" si="0"/>
        <v>10</v>
      </c>
    </row>
    <row r="33" spans="2:4">
      <c r="B33" s="54" t="s">
        <v>26</v>
      </c>
      <c r="C33" s="55">
        <f>VLOOKUP($C$25&amp;"-"&amp;B33,Planilha2!$A:$D,4,FALSE)</f>
        <v>0.05</v>
      </c>
      <c r="D33" s="56">
        <f t="shared" si="0"/>
        <v>10</v>
      </c>
    </row>
    <row r="34" spans="2:4">
      <c r="B34" s="54" t="s">
        <v>27</v>
      </c>
      <c r="C34" s="55">
        <f>VLOOKUP($C$25&amp;"-"&amp;B34,Planilha2!$A:$D,4,FALSE)</f>
        <v>0.2</v>
      </c>
      <c r="D34" s="56">
        <f t="shared" si="0"/>
        <v>40</v>
      </c>
    </row>
    <row r="35" spans="2:4">
      <c r="B35" s="54" t="s">
        <v>28</v>
      </c>
      <c r="C35" s="55">
        <f>VLOOKUP($C$25&amp;"-"&amp;B35,Planilha2!$A:$D,4,FALSE)</f>
        <v>0.1</v>
      </c>
      <c r="D35" s="56">
        <f t="shared" si="0"/>
        <v>20</v>
      </c>
    </row>
    <row r="36" spans="2:4">
      <c r="B36" s="45"/>
      <c r="C36" s="45"/>
      <c r="D36" s="46">
        <f>SUM(D30:D35)</f>
        <v>200</v>
      </c>
    </row>
  </sheetData>
  <mergeCells count="4">
    <mergeCell ref="B1:H1"/>
    <mergeCell ref="B10:C10"/>
    <mergeCell ref="B18:C18"/>
    <mergeCell ref="B3:C3"/>
  </mergeCells>
  <dataValidations count="1">
    <dataValidation type="list" allowBlank="1" showInputMessage="1" showErrorMessage="1" sqref="C25" xr:uid="{30023D4C-ED32-4D58-81C3-9F96BEBC45F5}">
      <formula1>"AGRESSIVO,MODERADO,CONSERVADOR"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2F4E-1CF1-429D-9CAB-EE6A3A6CA29D}">
  <dimension ref="A2:D20"/>
  <sheetViews>
    <sheetView workbookViewId="0">
      <selection activeCell="F12" sqref="F12"/>
    </sheetView>
  </sheetViews>
  <sheetFormatPr defaultRowHeight="15"/>
  <cols>
    <col min="1" max="1" width="30.140625" bestFit="1" customWidth="1"/>
    <col min="2" max="2" width="14.7109375" bestFit="1" customWidth="1"/>
    <col min="3" max="3" width="16" bestFit="1" customWidth="1"/>
  </cols>
  <sheetData>
    <row r="2" spans="1:4">
      <c r="A2" t="s">
        <v>29</v>
      </c>
      <c r="B2" t="s">
        <v>17</v>
      </c>
      <c r="C2" t="s">
        <v>30</v>
      </c>
      <c r="D2" t="s">
        <v>31</v>
      </c>
    </row>
    <row r="3" spans="1:4">
      <c r="A3" s="48" t="str">
        <f>B3&amp;"-"&amp;C3</f>
        <v>CONSERVADOR-Papel</v>
      </c>
      <c r="B3" s="48" t="s">
        <v>32</v>
      </c>
      <c r="C3" s="43" t="s">
        <v>23</v>
      </c>
      <c r="D3" s="44">
        <v>0.3</v>
      </c>
    </row>
    <row r="4" spans="1:4">
      <c r="A4" s="48" t="str">
        <f t="shared" ref="A4:A20" si="0">B4&amp;"-"&amp;C4</f>
        <v>CONSERVADOR-Tijolo</v>
      </c>
      <c r="B4" s="48" t="s">
        <v>32</v>
      </c>
      <c r="C4" s="43" t="s">
        <v>24</v>
      </c>
      <c r="D4" s="44">
        <v>0.5</v>
      </c>
    </row>
    <row r="5" spans="1:4">
      <c r="A5" s="48" t="str">
        <f t="shared" si="0"/>
        <v>CONSERVADOR-Híbrido</v>
      </c>
      <c r="B5" s="48" t="s">
        <v>32</v>
      </c>
      <c r="C5" s="43" t="s">
        <v>25</v>
      </c>
      <c r="D5" s="44">
        <v>0.1</v>
      </c>
    </row>
    <row r="6" spans="1:4">
      <c r="A6" s="48" t="str">
        <f t="shared" si="0"/>
        <v>CONSERVADOR-FOFs</v>
      </c>
      <c r="B6" s="48" t="s">
        <v>32</v>
      </c>
      <c r="C6" s="43" t="s">
        <v>26</v>
      </c>
      <c r="D6" s="44">
        <v>0.1</v>
      </c>
    </row>
    <row r="7" spans="1:4">
      <c r="A7" s="48" t="str">
        <f t="shared" si="0"/>
        <v>CONSERVADOR-Desenvolvimento</v>
      </c>
      <c r="B7" s="48" t="s">
        <v>32</v>
      </c>
      <c r="C7" s="43" t="s">
        <v>27</v>
      </c>
      <c r="D7" s="44">
        <v>0</v>
      </c>
    </row>
    <row r="8" spans="1:4">
      <c r="A8" s="49" t="str">
        <f t="shared" si="0"/>
        <v>CONSERVADOR-Hotelaria</v>
      </c>
      <c r="B8" s="49" t="s">
        <v>32</v>
      </c>
      <c r="C8" s="50" t="s">
        <v>28</v>
      </c>
      <c r="D8" s="51">
        <v>0</v>
      </c>
    </row>
    <row r="9" spans="1:4">
      <c r="A9" s="48" t="str">
        <f>B9&amp;"-"&amp;C9</f>
        <v>MODERADO-Papel</v>
      </c>
      <c r="B9" s="48" t="s">
        <v>33</v>
      </c>
      <c r="C9" s="52" t="s">
        <v>23</v>
      </c>
      <c r="D9" s="47">
        <v>0.3</v>
      </c>
    </row>
    <row r="10" spans="1:4">
      <c r="A10" s="48" t="str">
        <f t="shared" si="0"/>
        <v>MODERADO-Tijolo</v>
      </c>
      <c r="B10" s="48" t="s">
        <v>33</v>
      </c>
      <c r="C10" s="43" t="s">
        <v>24</v>
      </c>
      <c r="D10" s="47">
        <v>0.4</v>
      </c>
    </row>
    <row r="11" spans="1:4">
      <c r="A11" s="48" t="str">
        <f t="shared" si="0"/>
        <v>MODERADO-Híbrido</v>
      </c>
      <c r="B11" s="48" t="s">
        <v>33</v>
      </c>
      <c r="C11" s="43" t="s">
        <v>25</v>
      </c>
      <c r="D11" s="47">
        <v>0.1</v>
      </c>
    </row>
    <row r="12" spans="1:4">
      <c r="A12" s="48" t="str">
        <f t="shared" si="0"/>
        <v>MODERADO-FOFs</v>
      </c>
      <c r="B12" s="48" t="s">
        <v>33</v>
      </c>
      <c r="C12" s="43" t="s">
        <v>26</v>
      </c>
      <c r="D12" s="47">
        <v>0.1</v>
      </c>
    </row>
    <row r="13" spans="1:4">
      <c r="A13" s="48" t="str">
        <f t="shared" si="0"/>
        <v>MODERADO-Desenvolvimento</v>
      </c>
      <c r="B13" s="48" t="s">
        <v>33</v>
      </c>
      <c r="C13" s="43" t="s">
        <v>27</v>
      </c>
      <c r="D13" s="47">
        <v>0.05</v>
      </c>
    </row>
    <row r="14" spans="1:4">
      <c r="A14" s="49" t="str">
        <f t="shared" si="0"/>
        <v>MODERADO-Hotelaria</v>
      </c>
      <c r="B14" s="49" t="s">
        <v>33</v>
      </c>
      <c r="C14" s="50" t="s">
        <v>28</v>
      </c>
      <c r="D14" s="53">
        <v>0.05</v>
      </c>
    </row>
    <row r="15" spans="1:4">
      <c r="A15" s="48" t="str">
        <f t="shared" si="0"/>
        <v>AGRESSIVO-Papel</v>
      </c>
      <c r="B15" t="s">
        <v>18</v>
      </c>
      <c r="C15" s="52" t="s">
        <v>23</v>
      </c>
      <c r="D15" s="42">
        <v>0.5</v>
      </c>
    </row>
    <row r="16" spans="1:4">
      <c r="A16" s="48" t="str">
        <f t="shared" si="0"/>
        <v>AGRESSIVO-Tijolo</v>
      </c>
      <c r="B16" t="s">
        <v>18</v>
      </c>
      <c r="C16" s="43" t="s">
        <v>24</v>
      </c>
      <c r="D16" s="42">
        <v>0.1</v>
      </c>
    </row>
    <row r="17" spans="1:4">
      <c r="A17" s="48" t="str">
        <f t="shared" si="0"/>
        <v>AGRESSIVO-Híbrido</v>
      </c>
      <c r="B17" t="s">
        <v>18</v>
      </c>
      <c r="C17" s="43" t="s">
        <v>25</v>
      </c>
      <c r="D17" s="42">
        <v>0.05</v>
      </c>
    </row>
    <row r="18" spans="1:4">
      <c r="A18" s="48" t="str">
        <f t="shared" si="0"/>
        <v>AGRESSIVO-FOFs</v>
      </c>
      <c r="B18" t="s">
        <v>18</v>
      </c>
      <c r="C18" s="43" t="s">
        <v>26</v>
      </c>
      <c r="D18" s="42">
        <v>0.05</v>
      </c>
    </row>
    <row r="19" spans="1:4">
      <c r="A19" s="48" t="str">
        <f t="shared" si="0"/>
        <v>AGRESSIVO-Desenvolvimento</v>
      </c>
      <c r="B19" t="s">
        <v>18</v>
      </c>
      <c r="C19" s="43" t="s">
        <v>27</v>
      </c>
      <c r="D19" s="42">
        <v>0.2</v>
      </c>
    </row>
    <row r="20" spans="1:4">
      <c r="A20" s="48" t="str">
        <f t="shared" si="0"/>
        <v>AGRESSIVO-Hotelaria</v>
      </c>
      <c r="B20" t="s">
        <v>18</v>
      </c>
      <c r="C20" s="43" t="s">
        <v>28</v>
      </c>
      <c r="D20" s="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pereira chagas</cp:lastModifiedBy>
  <cp:revision/>
  <dcterms:created xsi:type="dcterms:W3CDTF">2025-05-29T12:49:18Z</dcterms:created>
  <dcterms:modified xsi:type="dcterms:W3CDTF">2025-06-04T19:03:56Z</dcterms:modified>
  <cp:category/>
  <cp:contentStatus/>
</cp:coreProperties>
</file>