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filterPrivacy="1"/>
  <xr:revisionPtr revIDLastSave="0" documentId="8_{21C8CEC5-131B-43A7-B0EA-617C378B599A}" xr6:coauthVersionLast="47" xr6:coauthVersionMax="47" xr10:uidLastSave="{00000000-0000-0000-0000-000000000000}"/>
  <bookViews>
    <workbookView xWindow="12795" yWindow="0" windowWidth="25590" windowHeight="21600" activeTab="1"/>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O8" i="1"/>
  <c r="N9" i="1"/>
  <c r="N10" i="1"/>
  <c r="O10" i="1"/>
  <c r="N11" i="1"/>
  <c r="O11" i="1"/>
  <c r="N12" i="1"/>
  <c r="O12" i="1"/>
  <c r="N13" i="1"/>
  <c r="O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2" i="1" s="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<sst xmlns="http://schemas.openxmlformats.org/spreadsheetml/2006/main" count="5849" uniqueCount="1608">
  <si>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</si>
  <si>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</si>
  <si>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</si>
  <si>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</si>
  <si>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</si>
  <si>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</si>
  <si>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</si>
  <si>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</si>
  <si>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</si>
  <si>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</si>
  <si>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</si>
  <si>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</si>
  <si>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</si>
  <si>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</si>
  <si>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</si>
  <si>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</si>
  <si>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</si>
  <si>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</si>
  <si>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</si>
  <si>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</si>
  <si>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</si>
  <si>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</si>
  <si>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</si>
  <si>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</si>
  <si>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</si>
  <si>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</si>
  <si>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</si>
  <si>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</si>
  <si>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</si>
  <si>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</si>
  <si>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</si>
  <si>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</si>
  <si>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</si>
  <si>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</si>
  <si>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</si>
  <si>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</si>
  <si>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</si>
  <si>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</si>
  <si>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</si>
  <si>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</si>
  <si>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</si>
  <si>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</si>
  <si>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</si>
  <si>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</si>
  <si>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</si>
  <si>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</si>
  <si>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</si>
  <si>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</si>
  <si>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</si>
  <si>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</si>
  <si>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</si>
  <si>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</si>
  <si>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</si>
  <si>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</si>
  <si>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</si>
  <si>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</si>
  <si>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</si>
  <si>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</si>
  <si>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</si>
  <si>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</si>
  <si>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</si>
  <si>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</si>
  <si>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</si>
  <si>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</si>
  <si>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</si>
  <si>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</si>
  <si>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</si>
  <si>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</si>
  <si>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</si>
  <si>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</si>
  <si>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</si>
  <si>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</si>
  <si>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</si>
  <si>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</si>
  <si>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</si>
  <si>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</si>
  <si>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</si>
  <si>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</si>
  <si>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</si>
  <si>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</si>
  <si>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</si>
  <si>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</si>
  <si>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</si>
  <si>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</si>
  <si>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</si>
  <si>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</si>
  <si>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</si>
  <si>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</si>
  <si>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</si>
  <si>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</si>
  <si>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</si>
  <si>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</si>
  <si>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</si>
  <si>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</si>
  <si>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</si>
  <si>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</si>
  <si>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</si>
  <si>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</si>
  <si>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</si>
  <si>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</si>
  <si>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</si>
  <si>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</si>
  <si>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</si>
  <si>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</si>
  <si>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</si>
  <si>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</si>
  <si>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</si>
  <si>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</si>
  <si>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</si>
  <si>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</si>
  <si>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</si>
  <si>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</si>
  <si>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</si>
  <si>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</si>
  <si>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</si>
  <si>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</si>
  <si>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</si>
  <si>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</si>
  <si>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</si>
  <si>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</si>
  <si>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</si>
  <si>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</si>
  <si>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</si>
  <si>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</si>
  <si>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</si>
  <si>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</si>
  <si>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</si>
  <si>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</si>
  <si>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</si>
  <si>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</si>
  <si>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</si>
  <si>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</si>
  <si>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</si>
  <si>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</si>
  <si>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</si>
  <si>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</si>
  <si>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</si>
  <si>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</si>
  <si>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</si>
  <si>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</si>
  <si>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</si>
  <si>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</si>
  <si>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</si>
  <si>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</si>
  <si>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</si>
  <si>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</si>
  <si>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</si>
  <si>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</si>
  <si>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</si>
  <si>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</si>
  <si>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</si>
  <si>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</si>
  <si>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</si>
  <si>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</si>
  <si>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</si>
  <si>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</si>
  <si>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</si>
  <si>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</si>
  <si>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</si>
  <si>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</si>
  <si>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</si>
  <si>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</si>
  <si>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</si>
  <si>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</si>
  <si>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</si>
  <si>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</si>
  <si>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</si>
  <si>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</si>
  <si>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</si>
  <si>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</si>
  <si>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</si>
  <si>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</si>
  <si>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</si>
  <si>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</si>
  <si>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</si>
  <si>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</si>
  <si>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</si>
  <si>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</si>
  <si>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</si>
  <si>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</si>
  <si>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</si>
  <si>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</si>
  <si>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</si>
  <si>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</si>
  <si>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</si>
  <si>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</si>
  <si>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</si>
  <si>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</si>
  <si>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</si>
  <si>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</si>
  <si>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</si>
  <si>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</si>
  <si>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</si>
  <si>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</si>
  <si>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</si>
  <si>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</si>
  <si>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</si>
  <si>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</si>
  <si>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</si>
  <si>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</si>
  <si>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</si>
  <si>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</si>
  <si>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</si>
  <si>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</si>
  <si>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</si>
  <si>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</si>
  <si>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</si>
  <si>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</si>
  <si>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</si>
  <si>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</si>
  <si>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</si>
  <si>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</si>
  <si>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</si>
  <si>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</si>
  <si>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</si>
  <si>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</si>
  <si>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</si>
  <si>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</si>
  <si>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</si>
  <si>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</si>
  <si>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</si>
  <si>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</si>
  <si>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</si>
  <si>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</si>
  <si>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</si>
  <si>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</si>
  <si>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</si>
  <si>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</si>
  <si>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</si>
  <si>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</si>
  <si>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</si>
  <si>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</si>
  <si>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</si>
  <si>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</si>
  <si>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</si>
  <si>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</si>
  <si>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</si>
  <si>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</si>
  <si>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</si>
  <si>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</si>
  <si>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</si>
  <si>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</si>
  <si>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</si>
  <si>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</si>
  <si>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</si>
  <si>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</si>
  <si>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</si>
  <si>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</si>
  <si>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</si>
  <si>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</si>
  <si>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</si>
  <si>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</si>
  <si>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</si>
  <si>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</si>
  <si>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</si>
  <si>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</si>
  <si>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</si>
  <si>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</si>
  <si>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</si>
  <si>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</si>
  <si>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</si>
  <si>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</si>
  <si>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</si>
  <si>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</si>
  <si>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</si>
  <si>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</si>
  <si>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</si>
  <si>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</si>
  <si>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</si>
  <si>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</si>
  <si>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</si>
  <si>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</si>
  <si>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</si>
  <si>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</si>
  <si>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</si>
  <si>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</si>
  <si>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</si>
  <si>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</si>
  <si>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</si>
  <si>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</si>
  <si>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</si>
  <si>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</si>
  <si>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</si>
  <si>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</si>
  <si>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</si>
  <si>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</si>
  <si>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</si>
  <si>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</si>
  <si>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</si>
  <si>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</si>
  <si>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</si>
  <si>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</si>
  <si>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</si>
  <si>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</si>
  <si>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</si>
  <si>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</si>
  <si>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</si>
  <si>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</si>
  <si>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</si>
  <si>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</si>
  <si>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</si>
  <si>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</si>
  <si>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</si>
  <si>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</si>
  <si>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</si>
  <si>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</si>
  <si>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</si>
  <si>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</si>
  <si>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</si>
  <si>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</si>
  <si>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</si>
  <si>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</si>
  <si>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</si>
  <si>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</si>
  <si>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</si>
  <si>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</si>
  <si>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</si>
  <si>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</si>
  <si>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</si>
  <si>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</si>
  <si>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</si>
  <si>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</si>
  <si>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</si>
  <si>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</si>
  <si>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</si>
  <si>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</si>
  <si>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</si>
  <si>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</si>
  <si>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</si>
  <si>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</si>
  <si>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</si>
  <si>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</si>
  <si>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</si>
  <si>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</si>
  <si>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</si>
  <si>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</si>
  <si>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</si>
  <si>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</si>
  <si>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</si>
  <si>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</si>
  <si>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</si>
  <si>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</si>
  <si>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</si>
  <si>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</si>
  <si>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</si>
  <si>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</si>
  <si>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</si>
  <si>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</si>
  <si>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</si>
  <si>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</si>
  <si>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</si>
  <si>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</si>
  <si>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</si>
  <si>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</si>
  <si>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</si>
  <si>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</si>
  <si>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</si>
  <si>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</si>
  <si>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</si>
  <si>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</si>
  <si>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</si>
  <si>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</si>
  <si>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</si>
  <si>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</si>
  <si>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</si>
  <si>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</si>
  <si>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</si>
  <si>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</si>
  <si>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</si>
  <si>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</si>
  <si>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</si>
  <si>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</si>
  <si>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</si>
  <si>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</si>
  <si>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</si>
  <si>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</si>
  <si>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</si>
  <si>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</si>
  <si>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</si>
  <si>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</si>
  <si>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</si>
  <si>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</si>
  <si>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</si>
  <si>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</si>
  <si>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</si>
  <si>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</si>
  <si>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</si>
  <si>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</si>
  <si>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</si>
  <si>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</si>
  <si>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</si>
  <si>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</si>
  <si>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</si>
  <si>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</si>
  <si>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</si>
  <si>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</si>
  <si>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</si>
  <si>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</si>
  <si>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</si>
  <si>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</si>
  <si>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</si>
  <si>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</si>
  <si>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</si>
  <si>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</si>
  <si>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</si>
  <si>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</si>
  <si>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</si>
  <si>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</si>
  <si>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</si>
  <si>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</si>
  <si>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</si>
  <si>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</si>
  <si>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</si>
  <si>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</si>
  <si>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</si>
  <si>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</si>
  <si>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</si>
  <si>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</si>
  <si>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</si>
  <si>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</si>
  <si>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</si>
  <si>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</si>
  <si>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</si>
  <si>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</si>
  <si>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</si>
  <si>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</si>
  <si>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</si>
  <si>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</si>
  <si>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</si>
  <si>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</si>
  <si>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</si>
  <si>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</si>
  <si>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</si>
  <si>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</si>
  <si>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</si>
  <si>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</si>
  <si>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</si>
  <si>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</si>
  <si>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</si>
  <si>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</si>
  <si>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</si>
  <si>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</si>
  <si>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</si>
  <si>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</si>
  <si>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</si>
  <si>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</si>
  <si>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</si>
  <si>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</si>
  <si>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</si>
  <si>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</si>
  <si>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</si>
  <si>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</si>
  <si>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</si>
  <si>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</si>
  <si>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</si>
  <si>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</si>
  <si>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</si>
  <si>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</si>
  <si>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</si>
  <si>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</si>
  <si>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</si>
  <si>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</si>
  <si>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</si>
  <si>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</si>
  <si>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</si>
  <si>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</si>
  <si>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</si>
  <si>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</si>
  <si>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</si>
  <si>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</si>
  <si>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</si>
  <si>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</si>
  <si>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</si>
  <si>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</si>
  <si>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</si>
  <si>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</si>
  <si>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</si>
  <si>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</si>
  <si>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</si>
  <si>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</si>
  <si>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</si>
  <si>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</si>
  <si>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</si>
  <si>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</si>
  <si>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</si>
  <si>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</si>
  <si>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</si>
  <si>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</si>
  <si>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</si>
  <si>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</si>
  <si>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</si>
  <si>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</si>
  <si>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</si>
  <si>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</si>
  <si>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</si>
  <si>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</si>
  <si>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</si>
  <si>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</si>
  <si>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</si>
  <si>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</si>
  <si>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</si>
  <si>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</si>
  <si>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</si>
  <si>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</si>
  <si>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</si>
  <si>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</si>
  <si>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</si>
  <si>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</si>
  <si>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</si>
  <si>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</si>
  <si>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</si>
  <si>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</si>
  <si>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</si>
  <si>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</si>
  <si>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</si>
  <si>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</si>
  <si>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</si>
  <si>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</si>
  <si>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</si>
  <si>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</si>
  <si>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</si>
  <si>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</si>
  <si>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</si>
  <si>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</si>
  <si>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</si>
  <si>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</si>
  <si>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</si>
  <si>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</si>
  <si>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</si>
  <si>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</si>
  <si>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</si>
  <si>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</si>
  <si>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</si>
  <si>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</si>
  <si>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</si>
  <si>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</si>
  <si>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</si>
  <si>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</si>
  <si>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</si>
  <si>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</si>
  <si>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</si>
  <si>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</si>
  <si>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</si>
  <si>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</si>
  <si>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</si>
  <si>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</si>
  <si>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</si>
  <si>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</si>
  <si>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</si>
  <si>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</si>
  <si>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</si>
  <si>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</si>
  <si>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</si>
  <si>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</si>
  <si>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</si>
  <si>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</si>
  <si>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</si>
  <si>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</si>
  <si>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</si>
  <si>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</si>
  <si>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</si>
  <si>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</si>
  <si>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</si>
  <si>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</si>
  <si>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</si>
  <si>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</si>
  <si>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</si>
  <si>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</si>
  <si>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</si>
  <si>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</si>
  <si>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</si>
  <si>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</si>
  <si>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</si>
  <si>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</si>
  <si>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</si>
  <si>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</si>
  <si>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</si>
  <si>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</si>
  <si>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</si>
  <si>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</si>
  <si>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</si>
  <si>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</si>
  <si>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</si>
  <si>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</si>
  <si>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</si>
  <si>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</si>
  <si>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</si>
  <si>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</si>
  <si>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</si>
  <si>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</si>
  <si>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</si>
  <si>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</si>
  <si>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</si>
  <si>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</si>
  <si>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</si>
  <si>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</si>
  <si>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</si>
  <si>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</si>
  <si>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</si>
  <si>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</si>
  <si>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</si>
  <si>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</si>
  <si>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</si>
  <si>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</si>
  <si>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</si>
  <si>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</si>
  <si>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</si>
  <si>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</si>
  <si>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</si>
  <si>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</si>
  <si>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</si>
  <si>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</si>
  <si>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</si>
  <si>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</si>
  <si>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</si>
  <si>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</si>
  <si>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</si>
  <si>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</si>
  <si>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</si>
  <si>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</si>
  <si>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</si>
  <si>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</si>
  <si>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</si>
  <si>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</si>
  <si>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</si>
  <si>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</si>
  <si>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</si>
  <si>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</si>
  <si>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</si>
  <si>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</si>
  <si>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</si>
  <si>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</si>
  <si>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</si>
  <si>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</si>
  <si>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</si>
  <si>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</si>
  <si>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</si>
  <si>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</si>
  <si>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</si>
  <si>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</si>
  <si>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</si>
  <si>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</si>
  <si>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</si>
  <si>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</si>
  <si>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</si>
  <si>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</si>
  <si>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</si>
  <si>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</si>
  <si>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</si>
  <si>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</si>
  <si>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</si>
  <si>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</si>
  <si>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</si>
  <si>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</si>
  <si>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</si>
  <si>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</si>
  <si>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</si>
  <si>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</si>
  <si>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</si>
  <si>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</si>
  <si>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</si>
  <si>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</si>
  <si>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</si>
  <si>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</si>
  <si>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</si>
  <si>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</si>
  <si>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</si>
  <si>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</si>
  <si>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</si>
  <si>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</si>
  <si>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</si>
  <si>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</si>
  <si>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</si>
  <si>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</si>
  <si>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</si>
  <si>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</si>
  <si>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</si>
  <si>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</si>
  <si>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</si>
  <si>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</si>
  <si>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</si>
  <si>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</si>
  <si>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</si>
  <si>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</si>
  <si>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</si>
  <si>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</si>
  <si>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</si>
  <si>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</si>
  <si>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</si>
  <si>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</si>
  <si>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</si>
  <si>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</si>
  <si>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</si>
  <si>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</si>
  <si>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</si>
  <si>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</si>
  <si>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</si>
  <si>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</si>
  <si>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</si>
  <si>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</si>
  <si>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</si>
  <si>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</si>
  <si>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</si>
  <si>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</si>
  <si>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</si>
  <si>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</si>
  <si>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</si>
  <si>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</si>
  <si>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</si>
  <si>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</si>
  <si>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</si>
  <si>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</si>
  <si>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</si>
  <si>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</si>
  <si>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</si>
  <si>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</si>
  <si>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</si>
  <si>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</si>
  <si>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</si>
  <si>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</si>
  <si>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</si>
  <si>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</si>
  <si>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</si>
  <si>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</si>
  <si>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</si>
  <si>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</si>
  <si>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</si>
  <si>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9"/>
  </si>
  <si>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</si>
  <si>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</si>
  <si>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</si>
  <si>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</si>
  <si>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</si>
  <si>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</si>
  <si>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</si>
  <si>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</si>
  <si>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</si>
  <si>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</si>
  <si>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</si>
  <si>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</si>
  <si>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</si>
  <si>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</si>
  <si>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</si>
  <si>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</si>
  <si>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</si>
  <si>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</si>
  <si>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</si>
  <si>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</si>
  <si>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</si>
  <si>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</si>
  <si>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</si>
  <si>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</si>
  <si>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</si>
  <si>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</si>
  <si>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</si>
  <si>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</si>
  <si>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</si>
  <si>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</si>
  <si>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</si>
  <si>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</si>
  <si>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</si>
  <si>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</si>
  <si>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</si>
  <si>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</si>
  <si>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</si>
  <si>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</si>
  <si>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</si>
  <si>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</si>
  <si>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</si>
  <si>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</si>
  <si>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</si>
  <si>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</si>
  <si>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</si>
  <si>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</si>
  <si>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</si>
  <si>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</si>
  <si>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</si>
  <si>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</si>
  <si>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</si>
  <si>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</si>
  <si>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</si>
  <si>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</si>
  <si>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</si>
  <si>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</si>
  <si>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</si>
  <si>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</si>
  <si>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</si>
  <si>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</si>
  <si>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</si>
  <si>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</si>
  <si>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</si>
  <si>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</si>
  <si>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</si>
  <si>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</si>
  <si>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</si>
  <si>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</si>
  <si>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</si>
  <si>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</si>
  <si>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</si>
  <si>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</si>
  <si>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</si>
  <si>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</si>
  <si>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</si>
  <si>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</si>
  <si>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</si>
  <si>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</si>
  <si>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</si>
  <si>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</si>
  <si>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</si>
  <si>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</si>
  <si>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</si>
  <si>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</si>
  <si>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</si>
  <si>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</si>
  <si>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</si>
  <si>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</si>
  <si>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</si>
  <si>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</si>
  <si>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</si>
  <si>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</si>
  <si>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</si>
  <si>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</si>
  <si>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</si>
  <si>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</si>
  <si>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</si>
  <si>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</si>
  <si>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</si>
  <si>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</si>
  <si>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</si>
  <si>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</si>
  <si>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</si>
  <si>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</si>
  <si>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</si>
  <si>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</si>
  <si>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</si>
  <si>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</si>
  <si>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</si>
  <si>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</si>
  <si>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</si>
  <si>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</si>
  <si>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</si>
  <si>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</si>
  <si>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</si>
  <si>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</si>
  <si>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</si>
  <si>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</si>
  <si>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</si>
  <si>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</si>
  <si>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</si>
  <si>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</si>
  <si>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</si>
  <si>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</si>
  <si>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</si>
  <si>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</si>
  <si>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</si>
  <si>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</si>
  <si>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</si>
  <si>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</si>
  <si>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</si>
  <si>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</si>
  <si>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</si>
  <si>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</si>
  <si>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</si>
  <si>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</si>
  <si>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</si>
  <si>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</si>
  <si>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</si>
  <si>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</si>
  <si>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</si>
  <si>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</si>
  <si>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</si>
  <si>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</si>
  <si>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</si>
  <si>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</si>
  <si>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</si>
  <si>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</si>
  <si>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</si>
  <si>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</si>
  <si>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</si>
  <si>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</si>
  <si>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</si>
  <si>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</si>
  <si>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</si>
  <si>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</si>
  <si>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</si>
  <si>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</si>
  <si>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</si>
  <si>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</si>
  <si>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</si>
  <si>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</si>
  <si>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</si>
  <si>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</si>
  <si>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</si>
  <si>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</si>
  <si>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</si>
  <si>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</si>
  <si>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</si>
  <si>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</si>
  <si>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</si>
  <si>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</si>
  <si>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</si>
  <si>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</si>
  <si>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</si>
  <si>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</si>
  <si>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</si>
  <si>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</si>
  <si>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</si>
  <si>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</si>
  <si>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</si>
  <si>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</si>
  <si>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</si>
  <si>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</si>
  <si>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</si>
  <si>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</si>
  <si>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</si>
  <si>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</si>
  <si>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</si>
  <si>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</si>
  <si>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</si>
  <si>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</si>
  <si>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</si>
  <si>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</si>
  <si>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</si>
  <si>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</si>
  <si>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</si>
  <si>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</si>
  <si>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</si>
  <si>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</si>
  <si>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</si>
  <si>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</si>
  <si>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</si>
  <si>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</si>
  <si>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</si>
  <si>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</si>
  <si>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</si>
  <si>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</si>
  <si>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</si>
  <si>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</si>
  <si>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</si>
  <si>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</si>
  <si>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</si>
  <si>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</si>
  <si>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</si>
  <si>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</si>
  <si>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</si>
  <si>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</si>
  <si>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</si>
  <si>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</si>
  <si>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</si>
  <si>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</si>
  <si>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</si>
  <si>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</si>
  <si>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</si>
  <si>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</si>
  <si>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</si>
  <si>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</si>
  <si>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</si>
  <si>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</si>
  <si>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</si>
  <si>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</si>
  <si>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</si>
  <si>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</si>
  <si>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</si>
  <si>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</si>
  <si>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</si>
  <si>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</si>
  <si>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</si>
  <si>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</si>
  <si>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</si>
  <si>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</si>
  <si>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</si>
  <si>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</si>
  <si>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</si>
  <si>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</si>
  <si>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</si>
  <si>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</si>
  <si>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</si>
  <si>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</si>
  <si>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</si>
  <si>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</si>
  <si>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</si>
  <si>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</si>
  <si>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</si>
  <si>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</si>
  <si>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</si>
  <si>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</si>
  <si>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</si>
  <si>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</si>
  <si>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</si>
  <si>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</si>
  <si>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</si>
  <si>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</si>
  <si>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</si>
  <si>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</si>
  <si>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</si>
  <si>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</si>
  <si>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</si>
  <si>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</si>
  <si>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</si>
  <si>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</si>
  <si>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</si>
  <si>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</si>
  <si>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</si>
  <si>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</si>
  <si>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</si>
  <si>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</si>
  <si>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</si>
  <si>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</si>
  <si>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</si>
  <si>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</si>
  <si>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</si>
  <si>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</si>
  <si>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</si>
  <si>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</si>
  <si>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</si>
  <si>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</si>
  <si>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</si>
  <si>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</si>
  <si>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</si>
  <si>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</si>
  <si>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</si>
  <si>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</si>
  <si>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</si>
  <si>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</si>
  <si>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</si>
  <si>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</si>
  <si>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</si>
  <si>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</si>
  <si>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</si>
  <si>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</si>
  <si>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</si>
  <si>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</si>
  <si>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</si>
  <si>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</si>
  <si>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</si>
  <si>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</si>
  <si>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</si>
  <si>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</si>
  <si>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</si>
  <si>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</si>
  <si>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</si>
  <si>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</si>
  <si>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</si>
  <si>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</si>
  <si>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</si>
  <si>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</si>
  <si>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</si>
  <si>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</si>
  <si>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</si>
  <si>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</si>
  <si>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</si>
  <si>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</si>
  <si>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</si>
  <si>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</si>
  <si>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</si>
  <si>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</si>
  <si>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</si>
  <si>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</si>
  <si>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</si>
  <si>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</si>
  <si>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</si>
  <si>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</si>
  <si>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9"/>
  </si>
  <si>
    <t>RK73H1JTTD51R0F</t>
    <phoneticPr fontId="29"/>
  </si>
  <si>
    <t>RK73H1JTTD1000F</t>
    <phoneticPr fontId="29"/>
  </si>
  <si>
    <t>RK73H1JTTD1500F</t>
    <phoneticPr fontId="29"/>
  </si>
  <si>
    <t>RK73H1JTTD2400F</t>
    <phoneticPr fontId="29"/>
  </si>
  <si>
    <t>RK73H1JTTD3000F</t>
    <phoneticPr fontId="29"/>
  </si>
  <si>
    <t>RK73H1JTTD4300F</t>
    <phoneticPr fontId="29"/>
  </si>
  <si>
    <t>RK73H1JTTD6200F</t>
    <phoneticPr fontId="29"/>
  </si>
  <si>
    <t>RK73H1JTTD1001F</t>
    <phoneticPr fontId="29"/>
  </si>
  <si>
    <t>RK73H1JTTD1201F</t>
    <phoneticPr fontId="29"/>
  </si>
  <si>
    <t>RK73H1JTTD1501F</t>
    <phoneticPr fontId="29"/>
  </si>
  <si>
    <t>RK73H1JTTD1601F</t>
    <phoneticPr fontId="29"/>
  </si>
  <si>
    <t>RK73H1JTTD2001F</t>
    <phoneticPr fontId="29"/>
  </si>
  <si>
    <t>RK73H1JTTD2201F</t>
    <phoneticPr fontId="29"/>
  </si>
  <si>
    <t>RK73H1JTTD2401F</t>
    <phoneticPr fontId="29"/>
  </si>
  <si>
    <t>RK73H1JTTD3001F</t>
    <phoneticPr fontId="29"/>
  </si>
  <si>
    <t>RK73H1JTTD3901F</t>
    <phoneticPr fontId="29"/>
  </si>
  <si>
    <t>RK73H1JTTD4701F</t>
    <phoneticPr fontId="29"/>
  </si>
  <si>
    <t>RK73H1JTTD5101F</t>
    <phoneticPr fontId="29"/>
  </si>
  <si>
    <t>RK73H1JTTD6201F</t>
    <phoneticPr fontId="29"/>
  </si>
  <si>
    <t>RK73H1JTTD8201F</t>
    <phoneticPr fontId="29"/>
  </si>
  <si>
    <t>RK73H1JTTD9101F</t>
    <phoneticPr fontId="29"/>
  </si>
  <si>
    <t>RK73H1JTTD1002F</t>
    <phoneticPr fontId="29"/>
  </si>
  <si>
    <t>RK73H1JTTD1202F</t>
    <phoneticPr fontId="29"/>
  </si>
  <si>
    <t>RK73H1JTTD2202F</t>
    <phoneticPr fontId="29"/>
  </si>
  <si>
    <t>RK73H1JTTD2402F</t>
    <phoneticPr fontId="29"/>
  </si>
  <si>
    <t>RK73H1JTTD3602F</t>
    <phoneticPr fontId="29"/>
  </si>
  <si>
    <t>RK73H1JTTD3902F</t>
    <phoneticPr fontId="29"/>
  </si>
  <si>
    <t>RK73H1JTTD5602F</t>
    <phoneticPr fontId="29"/>
  </si>
  <si>
    <t>RK73H1JTTD1003F</t>
    <phoneticPr fontId="29"/>
  </si>
  <si>
    <t>RK73H1JTTD2003F</t>
    <phoneticPr fontId="29"/>
  </si>
  <si>
    <t>RK73H1JTTD3003F</t>
    <phoneticPr fontId="29"/>
  </si>
  <si>
    <t>RK73H1JTTD1004F</t>
    <phoneticPr fontId="29"/>
  </si>
  <si>
    <t>RK73H1JTTD1005F</t>
    <phoneticPr fontId="29"/>
  </si>
  <si>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</si>
  <si>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</si>
  <si>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</si>
  <si>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</si>
  <si>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</si>
  <si>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</si>
  <si>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</si>
  <si>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</si>
  <si>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</si>
  <si>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</si>
  <si>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</si>
  <si>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</si>
  <si>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</si>
  <si>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</si>
  <si>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</si>
  <si>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</si>
  <si>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</si>
  <si>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</si>
  <si>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</si>
  <si>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</si>
  <si>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</si>
  <si>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</si>
  <si>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</si>
  <si>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</si>
  <si>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</si>
  <si>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</si>
  <si>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</si>
  <si>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</si>
  <si>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</si>
  <si>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</si>
  <si>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</si>
  <si>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</si>
  <si>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</si>
  <si>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</si>
  <si>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</si>
  <si>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</si>
  <si>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</si>
  <si>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</si>
  <si>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</si>
  <si>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</si>
  <si>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</si>
  <si>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</si>
  <si>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</si>
  <si>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</si>
  <si>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</si>
  <si>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</si>
  <si>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</si>
  <si>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</si>
  <si>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</si>
  <si>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</si>
  <si>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</si>
  <si>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</si>
  <si>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</si>
  <si>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</si>
  <si>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</si>
  <si>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</si>
  <si>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</si>
  <si>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</si>
  <si>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</si>
  <si>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</si>
  <si>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</si>
  <si>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</si>
  <si>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</si>
  <si>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</si>
  <si>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</si>
  <si>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</si>
  <si>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</si>
  <si>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</si>
  <si>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</si>
  <si>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</si>
  <si>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</si>
  <si>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</si>
  <si>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</si>
  <si>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</si>
  <si>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</si>
  <si>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</si>
  <si>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</si>
  <si>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</si>
  <si>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</si>
  <si>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</si>
  <si>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</si>
  <si>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</si>
  <si>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</si>
  <si>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</si>
  <si>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</si>
  <si>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</si>
  <si>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</si>
  <si>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</si>
  <si>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</si>
  <si>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</si>
  <si>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</si>
  <si>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</si>
  <si>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</si>
  <si>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</si>
  <si>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</si>
  <si>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</si>
  <si>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</si>
  <si>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</si>
  <si>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</si>
  <si>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</si>
  <si>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</si>
  <si>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</si>
  <si>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</si>
  <si>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</si>
  <si>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</si>
  <si>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</si>
  <si>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</si>
  <si>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</si>
  <si>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</si>
  <si>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</si>
  <si>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</si>
  <si>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</si>
  <si>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</si>
  <si>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</si>
  <si>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</si>
  <si>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</si>
  <si>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</si>
  <si>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</si>
  <si>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</si>
  <si>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</si>
  <si>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</si>
  <si>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</si>
  <si>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</si>
  <si>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</si>
  <si>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</si>
  <si>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</si>
  <si>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</si>
  <si>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</si>
  <si>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</si>
  <si>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</si>
  <si>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</si>
  <si>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</si>
  <si>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</si>
  <si>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</si>
  <si>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</si>
  <si>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</si>
  <si>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</si>
  <si>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</si>
  <si>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</si>
  <si>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</si>
  <si>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</si>
  <si>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</si>
  <si>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</si>
  <si>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</si>
  <si>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</si>
  <si>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</si>
  <si>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</si>
  <si>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</si>
  <si>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</si>
  <si>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</si>
  <si>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</si>
  <si>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</si>
  <si>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</si>
  <si>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</si>
  <si>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</si>
  <si>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</si>
  <si>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</si>
  <si>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</si>
  <si>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</si>
  <si>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</si>
  <si>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</si>
  <si>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</si>
  <si>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</si>
  <si>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</si>
  <si>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</si>
  <si>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</si>
  <si>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</si>
  <si>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</si>
  <si>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</si>
  <si>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</si>
  <si>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</si>
  <si>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</si>
  <si>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</si>
  <si>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</si>
  <si>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</si>
  <si>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</si>
  <si>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</si>
  <si>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</si>
  <si>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</si>
  <si>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</si>
  <si>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</si>
  <si>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</si>
  <si>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</si>
  <si>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</si>
  <si>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</si>
  <si>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</si>
  <si>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</si>
  <si>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</si>
  <si>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</si>
  <si>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</si>
  <si>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</si>
  <si>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</si>
  <si>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</si>
  <si>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</si>
  <si>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</si>
  <si>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</si>
  <si>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</si>
  <si>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</si>
  <si>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</si>
  <si>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</si>
  <si>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</si>
  <si>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</si>
  <si>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</si>
  <si>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</si>
  <si>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</si>
  <si>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</si>
  <si>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</si>
  <si>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</si>
  <si>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</si>
  <si>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</si>
  <si>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</si>
  <si>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</si>
  <si>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</si>
  <si>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</si>
  <si>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</si>
  <si>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</si>
  <si>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</si>
  <si>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</si>
  <si>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</si>
  <si>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</si>
  <si>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</si>
  <si>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</si>
  <si>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</si>
  <si>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</si>
  <si>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</si>
  <si>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</si>
  <si>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</si>
  <si>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</si>
  <si>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</si>
  <si>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</si>
  <si>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</si>
  <si>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</si>
  <si>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</si>
  <si>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</si>
  <si>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</si>
  <si>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</si>
  <si>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</si>
  <si>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</si>
  <si>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</si>
  <si>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</si>
  <si>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</si>
  <si>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</si>
  <si>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</si>
  <si>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</si>
  <si>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</si>
  <si>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</si>
  <si>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</si>
  <si>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</si>
  <si>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</si>
  <si>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</si>
  <si>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</si>
  <si>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</si>
  <si>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</si>
  <si>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</si>
  <si>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</si>
  <si>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</si>
  <si>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</si>
  <si>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</si>
  <si>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</si>
  <si>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</si>
  <si>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</si>
  <si>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</si>
  <si>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</si>
  <si>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</si>
  <si>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</si>
  <si>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</si>
  <si>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</si>
  <si>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</si>
  <si>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</si>
  <si>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</si>
  <si>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</si>
  <si>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</si>
  <si>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</si>
  <si>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</si>
  <si>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</si>
  <si>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</si>
  <si>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</si>
  <si>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</si>
  <si>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</si>
  <si>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</si>
  <si>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</si>
  <si>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</si>
  <si>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</si>
  <si>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</si>
  <si>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</si>
  <si>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</si>
  <si>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</si>
  <si>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</si>
  <si>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</si>
  <si>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8"/>
  </si>
  <si>
    <t>メーカー型番</t>
    <phoneticPr fontId="28"/>
  </si>
  <si>
    <t>サイズ</t>
    <phoneticPr fontId="28"/>
  </si>
  <si>
    <t>定格</t>
    <phoneticPr fontId="29"/>
  </si>
  <si>
    <t>□</t>
    <phoneticPr fontId="1"/>
  </si>
  <si>
    <t>○</t>
    <phoneticPr fontId="28"/>
  </si>
  <si>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</si>
  <si>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</si>
  <si>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</si>
  <si>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</si>
  <si>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</si>
  <si>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8"/>
  </si>
  <si>
    <t>*シート1の名称変更</t>
    <rPh sb="6" eb="8">
      <t>メイショウ</t>
    </rPh>
    <rPh sb="8" eb="10">
      <t>ヘンコウ</t>
    </rPh>
    <phoneticPr fontId="1"/>
  </si>
  <si>
    <t>RK73H1ETTP2R00F</t>
    <phoneticPr fontId="28"/>
  </si>
  <si>
    <t>このシートの内容は変更しないでください。</t>
    <rPh sb="6" eb="8">
      <t>ナイヨウ</t>
    </rPh>
    <rPh sb="9" eb="11">
      <t>ヘンコウ</t>
    </rPh>
    <phoneticPr fontId="1"/>
  </si>
  <si>
    <t>RK73H1ETTP1R00F</t>
    <phoneticPr fontId="28"/>
  </si>
  <si>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</si>
  <si>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</si>
  <si>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8"/>
  </si>
  <si>
    <t>*変更履歴シートの追加</t>
    <rPh sb="1" eb="3">
      <t>ヘンコウ</t>
    </rPh>
    <rPh sb="3" eb="5">
      <t>リレキ</t>
    </rPh>
    <rPh sb="9" eb="11">
      <t>ツイカ</t>
    </rPh>
    <phoneticPr fontId="1"/>
  </si>
  <si>
    <t>KOA</t>
    <phoneticPr fontId="28"/>
  </si>
  <si>
    <t>RK73Z1ETTP</t>
    <phoneticPr fontId="28"/>
  </si>
  <si>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</si>
  <si>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</si>
  <si>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</si>
  <si>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</si>
  <si>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</si>
  <si>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</si>
  <si>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</si>
  <si>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</si>
  <si>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</si>
  <si>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</si>
  <si>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</si>
  <si>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</si>
  <si>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</si>
  <si>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</si>
  <si>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</si>
  <si>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</si>
  <si>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</si>
  <si>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</si>
  <si>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</si>
  <si>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</si>
  <si>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</si>
  <si>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</si>
  <si>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</si>
  <si>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</si>
  <si>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</si>
  <si>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</si>
  <si>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</si>
  <si>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</si>
  <si>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</si>
  <si>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</si>
  <si>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</si>
  <si>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</si>
  <si>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</si>
  <si>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</si>
  <si>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</si>
  <si>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</si>
  <si>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</si>
  <si>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</si>
  <si>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8"/>
  </si>
  <si>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</si>
  <si>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</si>
  <si>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</si>
  <si>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</si>
  <si>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</si>
  <si>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</si>
  <si>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</si>
  <si>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</si>
  <si>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</si>
  <si>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8"/>
  </si>
  <si>
    <t>±1%</t>
  </si>
  <si>
    <t>v2.9</t>
    <phoneticPr fontId="1"/>
  </si>
  <si>
    <t>・「無償提供部品一覧」シートの表記修正</t>
    <rPh sb="15" eb="17">
      <t>ヒョウキ</t>
    </rPh>
    <rPh sb="17" eb="19">
      <t>シュウセイ</t>
    </rPh>
    <phoneticPr fontId="1"/>
  </si>
  <si>
    <t>RK73H1JTTD6801F</t>
    <phoneticPr fontId="28"/>
  </si>
  <si>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</si>
  <si>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</si>
  <si>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</si>
  <si>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</si>
  <si>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</si>
  <si>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</si>
  <si>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</si>
  <si>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</si>
  <si>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</si>
  <si>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</si>
  <si>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</si>
  <si>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</si>
  <si>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</si>
  <si>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</si>
  <si>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</si>
  <si>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</si>
  <si>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</si>
  <si>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</si>
  <si>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</si>
  <si>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</si>
  <si>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</si>
  <si>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</si>
  <si>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</si>
  <si>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</si>
  <si>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8"/>
  </si>
  <si>
    <t>0.125W</t>
    <phoneticPr fontId="28"/>
  </si>
  <si>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</si>
  <si>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8"/>
  </si>
  <si>
    <t>±0.1pF</t>
    <phoneticPr fontId="28"/>
  </si>
  <si>
    <t>GRM1553C1H3R0C</t>
  </si>
  <si>
    <t>GRM1552C1H4R0C</t>
  </si>
  <si>
    <t>GRM1552C1H5R0C</t>
  </si>
  <si>
    <t>GRM1552C1H6R0D</t>
  </si>
  <si>
    <t>GRM1552C1H7R0D</t>
  </si>
  <si>
    <t>GRM1552C1H8R0D</t>
  </si>
  <si>
    <t>GRM1552C1H9R0D</t>
  </si>
  <si>
    <t>GRM1555C1H221J</t>
    <phoneticPr fontId="28"/>
  </si>
  <si>
    <t>GRM1555C1H271J</t>
    <phoneticPr fontId="28"/>
  </si>
  <si>
    <t>GRM155B31H103K</t>
    <phoneticPr fontId="28"/>
  </si>
  <si>
    <t>GRM155B31H153K</t>
    <phoneticPr fontId="28"/>
  </si>
  <si>
    <t>GRM155B11E223K</t>
    <phoneticPr fontId="28"/>
  </si>
  <si>
    <t>GRM155B31E333K</t>
    <phoneticPr fontId="28"/>
  </si>
  <si>
    <t>GRM155B11C473K</t>
    <phoneticPr fontId="28"/>
  </si>
  <si>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</si>
  <si>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</si>
  <si>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</si>
  <si>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</si>
  <si>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</si>
  <si>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</si>
  <si>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</si>
  <si>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</si>
  <si>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</si>
  <si>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8"/>
  </si>
  <si>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</si>
  <si>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</si>
  <si>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</si>
  <si>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</si>
  <si>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</si>
  <si>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</si>
  <si>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</si>
  <si>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</si>
  <si>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</si>
  <si>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</si>
  <si>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</si>
  <si>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</si>
  <si>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</si>
  <si>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</si>
  <si>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</si>
  <si>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</si>
  <si>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</si>
  <si>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</si>
  <si>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Excelの表示形式を標準から文字列に変更して問題を修正</t>
  </si>
  <si>
    <t>D列に0(ゼロ)から始まる型番を入力すると先頭の0が消えてしまう問題あり</t>
  </si>
  <si>
    <t>V2.42</t>
    <phoneticPr fontId="1"/>
  </si>
  <si>
    <t>AKIZUKI</t>
  </si>
  <si>
    <t>2列ピンヘッダ</t>
  </si>
  <si>
    <t>PH-2x04SG</t>
  </si>
  <si>
    <t>CN201</t>
  </si>
  <si>
    <t>ALPS</t>
  </si>
  <si>
    <t>タクトスイッチ</t>
  </si>
  <si>
    <t>SKRPACE010</t>
  </si>
  <si>
    <t>SW201</t>
  </si>
  <si>
    <t>EPSON</t>
  </si>
  <si>
    <t>水晶振動子</t>
  </si>
  <si>
    <t>FA238-16MHz</t>
  </si>
  <si>
    <t>Y201</t>
  </si>
  <si>
    <t>HIROSE</t>
  </si>
  <si>
    <t>DF11コネクタ(PLUG)</t>
  </si>
  <si>
    <t>DF11-4DP-2DSA(24)</t>
  </si>
  <si>
    <t>CN202, CN203, CN206, CN207</t>
  </si>
  <si>
    <t>DF11-8DP-2DSA(24)</t>
  </si>
  <si>
    <t>CN205</t>
  </si>
  <si>
    <t>厚膜チップ抵抗</t>
  </si>
  <si>
    <t>RK73Z1ETTP</t>
  </si>
  <si>
    <t>R216</t>
  </si>
  <si>
    <t>R214, R215</t>
  </si>
  <si>
    <t>R211</t>
  </si>
  <si>
    <t>R210</t>
  </si>
  <si>
    <t>R209</t>
  </si>
  <si>
    <t>R207</t>
  </si>
  <si>
    <t>R205, R206, R208, R212, R213</t>
  </si>
  <si>
    <t>R202</t>
  </si>
  <si>
    <t>R201, R203, R204</t>
  </si>
  <si>
    <t>Panasonic</t>
  </si>
  <si>
    <t>アルミ固体コンデンサ</t>
  </si>
  <si>
    <t>10SEP56M</t>
  </si>
  <si>
    <t>C210</t>
  </si>
  <si>
    <t>ST</t>
  </si>
  <si>
    <t>MCU</t>
  </si>
  <si>
    <t>STM32F303K8T6</t>
  </si>
  <si>
    <t>U201</t>
  </si>
  <si>
    <t>TE</t>
  </si>
  <si>
    <t>１列ピンヘッダ</t>
  </si>
  <si>
    <t>826646-4</t>
  </si>
  <si>
    <t>CN204</t>
  </si>
  <si>
    <t>TI</t>
  </si>
  <si>
    <t>電圧レギュレータ</t>
  </si>
  <si>
    <t>TPS79933DDC</t>
  </si>
  <si>
    <t>U204</t>
  </si>
  <si>
    <t>TOSHIBA</t>
  </si>
  <si>
    <t>トランジスタ</t>
  </si>
  <si>
    <t>SSM3K15AFU,LF</t>
  </si>
  <si>
    <t>Q201, Q202</t>
  </si>
  <si>
    <t>ショットキーダイオード</t>
  </si>
  <si>
    <t>1SS226</t>
  </si>
  <si>
    <t>D201</t>
  </si>
  <si>
    <t>C-MOS</t>
  </si>
  <si>
    <t>74VHCT125AFT</t>
  </si>
  <si>
    <t>U203</t>
  </si>
  <si>
    <t>littleFuse</t>
  </si>
  <si>
    <t>ポリスイッチ</t>
  </si>
  <si>
    <t>RXEF075</t>
  </si>
  <si>
    <t>F201</t>
  </si>
  <si>
    <t>太陽誘電</t>
  </si>
  <si>
    <t>積層セラミックコンデンサ</t>
  </si>
  <si>
    <t>TMK212ABJ475KG-T</t>
  </si>
  <si>
    <t>C211, C213</t>
  </si>
  <si>
    <t>村田製作所</t>
  </si>
  <si>
    <t>フェライトビーズ</t>
  </si>
  <si>
    <t>BLM18RK102SN1D</t>
  </si>
  <si>
    <t>L201</t>
  </si>
  <si>
    <t>GRM155B31H103K</t>
  </si>
  <si>
    <t>C212</t>
  </si>
  <si>
    <t>C203, C204, C205, C206, C208, C209</t>
  </si>
  <si>
    <t>C201, C202</t>
  </si>
  <si>
    <t>実装</t>
  </si>
  <si>
    <t>SMD</t>
  </si>
  <si>
    <t>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</si>
</sst>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_);[Red]\(&quot;¥&quot;#,##0\)"/>
  </numFmts>
  <fonts count="57">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7" fillId="0" borderId="0" applyNumberFormat="0" applyFill="0" applyBorder="0" applyAlignment="0" applyProtection="0">
      <alignment vertical="center"/>
    </xf>
    <xf numFmtId="38" fontId="36" fillId="0" borderId="0" applyFont="0" applyFill="0" applyBorder="0" applyAlignment="0" applyProtection="0">
      <alignment vertical="center"/>
    </xf>
    <xf numFmtId="38" fontId="36" fillId="0" borderId="0" applyFont="0" applyFill="0" applyBorder="0" applyAlignment="0" applyProtection="0">
      <alignment vertical="center"/>
    </xf>
    <xf numFmtId="0" fontId="30" fillId="0" borderId="0">
      <alignment vertical="center"/>
    </xf>
    <xf numFmtId="0" fontId="7" fillId="0" borderId="0">
      <alignment vertical="center"/>
    </xf>
    <xf numFmtId="0" fontId="36" fillId="0" borderId="0"/>
    <xf numFmtId="0" fontId="38" fillId="0" borderId="0">
      <alignment vertical="center"/>
    </xf>
    <xf numFmtId="0" fontId="7" fillId="0" borderId="0"/>
  </cellStyleXfs>
  <cellXfs count="252">
    <xf numFmtId="0" fontId="0" fillId="0" borderId="0" xfId="0"/>
    <xf numFmtId="0" fontId="39" fillId="0" borderId="0" xfId="9" applyFont="1" applyAlignment="1">
      <alignment horizontal="right"/>
    </xf>
    <xf numFmtId="0" fontId="39" fillId="0" borderId="0" xfId="9" applyFont="1"/>
    <xf numFmtId="0" fontId="40" fillId="0" borderId="0" xfId="9" applyFont="1" applyAlignment="1">
      <alignment horizontal="left"/>
    </xf>
    <xf numFmtId="0" fontId="41" fillId="0" borderId="1" xfId="9" applyFont="1" applyBorder="1" applyAlignment="1">
      <alignment horizontal="center" vertical="top" wrapText="1"/>
    </xf>
    <xf numFmtId="0" fontId="41" fillId="0" borderId="2" xfId="9" applyFont="1" applyBorder="1" applyAlignment="1">
      <alignment horizontal="center" vertical="top" wrapText="1"/>
    </xf>
    <xf numFmtId="0" fontId="39" fillId="0" borderId="0" xfId="9" applyFont="1" applyAlignment="1">
      <alignment horizontal="left"/>
    </xf>
    <xf numFmtId="0" fontId="41" fillId="2" borderId="3" xfId="9" applyFont="1" applyFill="1" applyBorder="1" applyAlignment="1">
      <alignment horizontal="center" vertical="center" wrapText="1"/>
    </xf>
    <xf numFmtId="0" fontId="41" fillId="2" borderId="4" xfId="9" applyFont="1" applyFill="1" applyBorder="1" applyAlignment="1">
      <alignment horizontal="center" vertical="center" wrapText="1"/>
    </xf>
    <xf numFmtId="0" fontId="41" fillId="2" borderId="5" xfId="9" applyFont="1" applyFill="1" applyBorder="1" applyAlignment="1">
      <alignment horizontal="center" vertical="center" wrapText="1"/>
    </xf>
    <xf numFmtId="0" fontId="41" fillId="3" borderId="6" xfId="9" applyFont="1" applyFill="1" applyBorder="1" applyAlignment="1">
      <alignment horizontal="center" vertical="top" wrapText="1"/>
    </xf>
    <xf numFmtId="0" fontId="41" fillId="0" borderId="7" xfId="9" applyFont="1" applyBorder="1" applyAlignment="1">
      <alignment horizontal="center" vertical="top" wrapText="1"/>
    </xf>
    <xf numFmtId="0" fontId="41" fillId="3" borderId="8" xfId="9" applyFont="1" applyFill="1" applyBorder="1" applyAlignment="1">
      <alignment horizontal="center" vertical="top" wrapText="1"/>
    </xf>
    <xf numFmtId="0" fontId="41" fillId="0" borderId="9" xfId="9" applyFont="1" applyBorder="1" applyAlignment="1">
      <alignment horizontal="center" vertical="top" wrapText="1"/>
    </xf>
    <xf numFmtId="0" fontId="41" fillId="0" borderId="10" xfId="9" applyFont="1" applyBorder="1" applyAlignment="1">
      <alignment horizontal="center" vertical="top" wrapText="1"/>
    </xf>
    <xf numFmtId="0" fontId="41" fillId="2" borderId="11" xfId="9" applyFont="1" applyFill="1" applyBorder="1" applyAlignment="1">
      <alignment horizontal="center" vertical="center" wrapText="1"/>
    </xf>
    <xf numFmtId="0" fontId="39" fillId="2" borderId="12" xfId="9" applyFont="1" applyFill="1" applyBorder="1" applyAlignment="1">
      <alignment horizontal="center" vertical="center"/>
    </xf>
    <xf numFmtId="0" fontId="39" fillId="0" borderId="13" xfId="9" applyFont="1" applyBorder="1" applyAlignment="1">
      <alignment horizontal="center"/>
    </xf>
    <xf numFmtId="0" fontId="41" fillId="0" borderId="14" xfId="9" applyFont="1" applyBorder="1" applyAlignment="1">
      <alignment horizontal="center" vertical="top" wrapText="1"/>
    </xf>
    <xf numFmtId="0" fontId="39" fillId="0" borderId="15" xfId="9" applyFont="1" applyBorder="1" applyAlignment="1">
      <alignment horizontal="center"/>
    </xf>
    <xf numFmtId="0" fontId="42" fillId="0" borderId="0" xfId="0" applyFont="1" applyAlignment="1">
      <alignment vertical="center"/>
    </xf>
    <xf numFmtId="0" fontId="42" fillId="0" borderId="0" xfId="0" applyFont="1" applyAlignment="1" applyProtection="1">
      <alignment vertical="center"/>
      <protection hidden="1"/>
    </xf>
    <xf numFmtId="0" fontId="17" fillId="5" borderId="16" xfId="0" applyFont="1" applyFill="1" applyBorder="1" applyAlignment="1" applyProtection="1">
      <alignment horizontal="center" vertical="center" wrapText="1"/>
    </xf>
    <xf numFmtId="0" fontId="15" fillId="5" borderId="17" xfId="0" applyFont="1" applyFill="1" applyBorder="1" applyAlignment="1" applyProtection="1">
      <alignment vertical="center" wrapText="1"/>
    </xf>
    <xf numFmtId="49" fontId="43" fillId="2" borderId="16" xfId="0" applyNumberFormat="1" applyFont="1" applyFill="1" applyBorder="1" applyAlignment="1" applyProtection="1">
      <alignment horizontal="center" vertical="center" wrapText="1"/>
    </xf>
    <xf numFmtId="0" fontId="26" fillId="2" borderId="18" xfId="1" applyFont="1" applyFill="1" applyBorder="1" applyAlignment="1" applyProtection="1">
      <alignment horizontal="center" vertical="top" wrapText="1"/>
    </xf>
    <xf numFmtId="0" fontId="18" fillId="6" borderId="19" xfId="0" applyFont="1" applyFill="1" applyBorder="1" applyAlignment="1" applyProtection="1">
      <alignment horizontal="center" vertical="center" wrapText="1"/>
      <protection locked="0"/>
    </xf>
    <xf numFmtId="0" fontId="18" fillId="6" borderId="20" xfId="0" applyFont="1" applyFill="1" applyBorder="1" applyAlignment="1" applyProtection="1">
      <alignment horizontal="center" vertical="center" wrapText="1"/>
      <protection locked="0"/>
    </xf>
    <xf numFmtId="49" fontId="43" fillId="6" borderId="20" xfId="0" applyNumberFormat="1" applyFont="1" applyFill="1" applyBorder="1" applyAlignment="1" applyProtection="1">
      <alignment horizontal="center" vertical="center" wrapText="1"/>
      <protection locked="0"/>
    </xf>
    <xf numFmtId="0" fontId="43" fillId="6" borderId="20" xfId="0" applyFont="1" applyFill="1" applyBorder="1" applyAlignment="1" applyProtection="1">
      <alignment horizontal="center" vertical="center" wrapText="1"/>
      <protection locked="0"/>
    </xf>
    <xf numFmtId="0" fontId="15" fillId="6" borderId="20" xfId="0" applyFont="1" applyFill="1" applyBorder="1" applyAlignment="1" applyProtection="1">
      <alignment horizontal="center" vertical="center" wrapText="1"/>
      <protection locked="0"/>
    </xf>
    <xf numFmtId="0" fontId="43" fillId="6" borderId="20" xfId="0" applyFont="1" applyFill="1" applyBorder="1" applyAlignment="1" applyProtection="1">
      <alignment horizontal="center" vertical="center"/>
      <protection locked="0"/>
    </xf>
    <xf numFmtId="0" fontId="18" fillId="6" borderId="20" xfId="0" applyFont="1" applyFill="1" applyBorder="1" applyAlignment="1" applyProtection="1">
      <alignment horizontal="center" vertical="center"/>
      <protection locked="0"/>
    </xf>
    <xf numFmtId="0" fontId="44" fillId="6" borderId="20" xfId="0" applyFont="1" applyFill="1" applyBorder="1" applyAlignment="1" applyProtection="1">
      <alignment horizontal="center" vertical="center" wrapText="1"/>
      <protection locked="0"/>
    </xf>
    <xf numFmtId="0" fontId="42" fillId="6" borderId="21" xfId="0" applyFont="1" applyFill="1" applyBorder="1" applyAlignment="1" applyProtection="1">
      <alignment horizontal="center" vertical="center" wrapText="1"/>
      <protection locked="0"/>
    </xf>
    <xf numFmtId="0" fontId="42" fillId="0" borderId="22" xfId="0" applyFont="1" applyBorder="1" applyAlignment="1">
      <alignment vertical="center"/>
    </xf>
    <xf numFmtId="0" fontId="42" fillId="0" borderId="22" xfId="0" applyFont="1" applyBorder="1" applyAlignment="1" applyProtection="1">
      <alignment vertical="center"/>
      <protection locked="0" hidden="1"/>
    </xf>
    <xf numFmtId="0" fontId="42" fillId="0" borderId="23"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wrapText="1"/>
      <protection locked="0"/>
    </xf>
    <xf numFmtId="0" fontId="43" fillId="0" borderId="24" xfId="0" applyFont="1" applyFill="1" applyBorder="1" applyAlignment="1" applyProtection="1">
      <alignment horizontal="center" vertical="center" wrapText="1"/>
      <protection locked="0"/>
    </xf>
    <xf numFmtId="0" fontId="43" fillId="0" borderId="24" xfId="0" applyFont="1" applyFill="1" applyBorder="1" applyAlignment="1" applyProtection="1">
      <alignment horizontal="center" vertical="center"/>
      <protection locked="0"/>
    </xf>
    <xf numFmtId="0" fontId="42" fillId="6" borderId="24" xfId="0" applyFont="1" applyFill="1" applyBorder="1" applyAlignment="1" applyProtection="1">
      <alignment horizontal="center" vertical="center"/>
    </xf>
    <xf numFmtId="0" fontId="42" fillId="0" borderId="24" xfId="0" applyFont="1" applyFill="1" applyBorder="1" applyAlignment="1" applyProtection="1">
      <alignment horizontal="center" vertical="center" wrapText="1"/>
      <protection locked="0"/>
    </xf>
    <xf numFmtId="0" fontId="42" fillId="0" borderId="22" xfId="0" applyFont="1" applyBorder="1" applyAlignment="1" applyProtection="1">
      <alignment vertical="center"/>
    </xf>
    <xf numFmtId="0" fontId="42" fillId="0" borderId="22" xfId="0" applyFont="1" applyBorder="1" applyAlignment="1" applyProtection="1">
      <alignment horizontal="center" vertical="center"/>
      <protection hidden="1"/>
    </xf>
    <xf numFmtId="0" fontId="42" fillId="0" borderId="0" xfId="0" applyFont="1" applyProtection="1">
      <protection locked="0"/>
    </xf>
    <xf numFmtId="0" fontId="42" fillId="0" borderId="25"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3" fillId="0" borderId="22" xfId="0" applyFont="1" applyFill="1" applyBorder="1" applyAlignment="1" applyProtection="1">
      <alignment horizontal="center" vertical="center"/>
      <protection locked="0"/>
    </xf>
    <xf numFmtId="0" fontId="42" fillId="6" borderId="22" xfId="0" applyFont="1" applyFill="1" applyBorder="1" applyAlignment="1" applyProtection="1">
      <alignment horizontal="center" vertical="center"/>
    </xf>
    <xf numFmtId="0" fontId="42" fillId="0" borderId="22" xfId="0" applyFont="1" applyFill="1" applyBorder="1" applyAlignment="1" applyProtection="1">
      <alignment horizontal="center" vertical="center" wrapText="1"/>
      <protection locked="0"/>
    </xf>
    <xf numFmtId="0" fontId="42" fillId="0" borderId="26" xfId="0" applyFont="1" applyBorder="1" applyAlignment="1" applyProtection="1">
      <alignment horizontal="center" vertical="center" wrapText="1"/>
      <protection locked="0"/>
    </xf>
    <xf numFmtId="0" fontId="43" fillId="0" borderId="26" xfId="0" applyFont="1" applyFill="1" applyBorder="1" applyAlignment="1" applyProtection="1">
      <alignment horizontal="center" vertical="center"/>
      <protection locked="0"/>
    </xf>
    <xf numFmtId="0" fontId="42" fillId="6" borderId="26" xfId="0" applyFont="1" applyFill="1" applyBorder="1" applyAlignment="1" applyProtection="1">
      <alignment horizontal="center" vertical="center"/>
    </xf>
    <xf numFmtId="0" fontId="42" fillId="0" borderId="26" xfId="0" applyFont="1" applyFill="1" applyBorder="1" applyAlignment="1" applyProtection="1">
      <alignment horizontal="center" vertical="center" wrapText="1"/>
      <protection locked="0"/>
    </xf>
    <xf numFmtId="0" fontId="42" fillId="0" borderId="0" xfId="0" applyFont="1"/>
    <xf numFmtId="0" fontId="42" fillId="0" borderId="0" xfId="0" applyFont="1" applyFill="1"/>
    <xf numFmtId="0" fontId="42" fillId="0" borderId="0" xfId="0" applyFont="1" applyFill="1" applyAlignment="1">
      <alignment horizontal="center"/>
    </xf>
    <xf numFmtId="0" fontId="42" fillId="0" borderId="0" xfId="0" applyFont="1" applyProtection="1">
      <protection hidden="1"/>
    </xf>
    <xf numFmtId="0" fontId="27" fillId="0" borderId="22" xfId="0" applyFont="1" applyBorder="1" applyAlignment="1" applyProtection="1">
      <alignment vertical="center"/>
    </xf>
    <xf numFmtId="0" fontId="27" fillId="0" borderId="22" xfId="0" applyFont="1" applyFill="1" applyBorder="1" applyAlignment="1" applyProtection="1">
      <alignment vertical="center"/>
    </xf>
    <xf numFmtId="0" fontId="45" fillId="0" borderId="0" xfId="0" applyFont="1" applyAlignment="1">
      <alignment vertical="center"/>
    </xf>
    <xf numFmtId="0" fontId="18" fillId="6" borderId="20" xfId="0" applyFont="1" applyFill="1" applyBorder="1" applyAlignment="1" applyProtection="1">
      <alignment horizontal="center" vertical="center"/>
    </xf>
    <xf numFmtId="0" fontId="43" fillId="6" borderId="20" xfId="0" applyFont="1" applyFill="1" applyBorder="1" applyAlignment="1" applyProtection="1">
      <alignment horizontal="center" vertical="center"/>
    </xf>
    <xf numFmtId="0" fontId="45" fillId="0" borderId="0" xfId="0" applyFont="1" applyAlignment="1" applyProtection="1">
      <alignment vertical="center"/>
    </xf>
    <xf numFmtId="0" fontId="18" fillId="7" borderId="20" xfId="0" applyFont="1" applyFill="1" applyBorder="1" applyAlignment="1" applyProtection="1">
      <alignment horizontal="center" vertical="center"/>
    </xf>
    <xf numFmtId="0" fontId="46" fillId="7" borderId="24" xfId="0" applyFont="1" applyFill="1" applyBorder="1" applyAlignment="1" applyProtection="1">
      <alignment horizontal="center" vertical="center"/>
    </xf>
    <xf numFmtId="0" fontId="42" fillId="7" borderId="0" xfId="0" applyFont="1" applyFill="1"/>
    <xf numFmtId="0" fontId="47" fillId="0" borderId="0" xfId="6" applyFont="1" applyBorder="1" applyProtection="1">
      <alignment vertical="center"/>
      <protection locked="0"/>
    </xf>
    <xf numFmtId="0" fontId="43" fillId="8" borderId="24" xfId="0" applyFont="1" applyFill="1" applyBorder="1" applyAlignment="1" applyProtection="1">
      <alignment horizontal="center" vertical="center"/>
      <protection locked="0"/>
    </xf>
    <xf numFmtId="0" fontId="43" fillId="8" borderId="22" xfId="0" applyFont="1" applyFill="1" applyBorder="1" applyAlignment="1" applyProtection="1">
      <alignment horizontal="center" vertical="center"/>
      <protection locked="0"/>
    </xf>
    <xf numFmtId="0" fontId="43" fillId="8" borderId="26" xfId="0" applyFont="1" applyFill="1" applyBorder="1" applyAlignment="1" applyProtection="1">
      <alignment horizontal="center" vertical="center"/>
      <protection locked="0"/>
    </xf>
    <xf numFmtId="0" fontId="43" fillId="0" borderId="22" xfId="0" applyFont="1" applyFill="1" applyBorder="1" applyAlignment="1" applyProtection="1">
      <alignment horizontal="center" vertical="center" wrapText="1"/>
      <protection locked="0"/>
    </xf>
    <xf numFmtId="0" fontId="43" fillId="0" borderId="26" xfId="0" applyFont="1" applyFill="1" applyBorder="1" applyAlignment="1" applyProtection="1">
      <alignment horizontal="center" vertical="center" wrapText="1"/>
      <protection locked="0"/>
    </xf>
    <xf numFmtId="0" fontId="42" fillId="0" borderId="26" xfId="0" applyFont="1" applyBorder="1" applyAlignment="1" applyProtection="1">
      <alignment horizontal="center" vertical="center"/>
      <protection hidden="1"/>
    </xf>
    <xf numFmtId="0" fontId="18" fillId="8" borderId="24" xfId="0" applyFont="1" applyFill="1" applyBorder="1" applyAlignment="1" applyProtection="1">
      <alignment horizontal="center" vertical="center"/>
    </xf>
    <xf numFmtId="0" fontId="18" fillId="8" borderId="27" xfId="0" applyFont="1" applyFill="1" applyBorder="1" applyAlignment="1" applyProtection="1">
      <alignment horizontal="center" vertical="center" wrapText="1"/>
    </xf>
    <xf numFmtId="0" fontId="42" fillId="6" borderId="28" xfId="0" applyFont="1" applyFill="1" applyBorder="1" applyAlignment="1" applyProtection="1">
      <alignment horizontal="center" vertical="center" wrapText="1"/>
      <protection locked="0"/>
    </xf>
    <xf numFmtId="0" fontId="42" fillId="0" borderId="29" xfId="0" applyFont="1" applyBorder="1" applyAlignment="1" applyProtection="1">
      <alignment horizontal="center" vertical="center" wrapText="1"/>
      <protection locked="0"/>
    </xf>
    <xf numFmtId="0" fontId="42" fillId="0" borderId="30" xfId="0" applyFont="1" applyBorder="1" applyAlignment="1" applyProtection="1">
      <alignment horizontal="center" vertical="center" wrapText="1"/>
      <protection locked="0"/>
    </xf>
    <xf numFmtId="0" fontId="42" fillId="0" borderId="31" xfId="0" applyFont="1" applyBorder="1" applyAlignment="1" applyProtection="1">
      <alignment horizontal="center" vertical="center" wrapText="1"/>
      <protection locked="0"/>
    </xf>
    <xf numFmtId="0" fontId="18" fillId="0" borderId="0" xfId="0" applyFont="1" applyFill="1" applyBorder="1" applyAlignment="1" applyProtection="1">
      <alignment horizontal="center" vertical="center" wrapText="1"/>
    </xf>
    <xf numFmtId="0" fontId="42" fillId="0" borderId="32" xfId="0" applyFont="1" applyFill="1" applyBorder="1" applyAlignment="1">
      <alignment vertical="center"/>
    </xf>
    <xf numFmtId="0" fontId="42" fillId="0" borderId="32" xfId="0" applyFont="1" applyFill="1" applyBorder="1" applyAlignment="1" applyProtection="1">
      <alignment vertical="center"/>
    </xf>
    <xf numFmtId="0" fontId="42" fillId="0" borderId="33" xfId="0" applyFont="1" applyFill="1" applyBorder="1" applyAlignment="1" applyProtection="1">
      <alignment vertical="center"/>
    </xf>
    <xf numFmtId="0" fontId="18" fillId="0" borderId="0" xfId="0" applyFont="1" applyFill="1" applyBorder="1" applyAlignment="1" applyProtection="1">
      <alignment horizontal="center" vertical="center" wrapText="1"/>
      <protection locked="0"/>
    </xf>
    <xf numFmtId="0" fontId="42" fillId="0" borderId="0" xfId="0" applyFont="1" applyFill="1" applyBorder="1" applyAlignment="1" applyProtection="1">
      <alignment horizontal="center" vertical="center"/>
      <protection locked="0"/>
    </xf>
    <xf numFmtId="0" fontId="18" fillId="6" borderId="21" xfId="0" applyFont="1" applyFill="1" applyBorder="1" applyAlignment="1" applyProtection="1">
      <alignment horizontal="center" vertical="center" wrapText="1"/>
      <protection locked="0"/>
    </xf>
    <xf numFmtId="0" fontId="42" fillId="8" borderId="27" xfId="0" applyFont="1" applyFill="1" applyBorder="1" applyAlignment="1" applyProtection="1">
      <alignment horizontal="center" vertical="center"/>
      <protection locked="0"/>
    </xf>
    <xf numFmtId="0" fontId="42" fillId="8" borderId="13" xfId="0" applyFont="1" applyFill="1" applyBorder="1" applyAlignment="1" applyProtection="1">
      <alignment horizontal="center" vertical="center"/>
      <protection locked="0"/>
    </xf>
    <xf numFmtId="0" fontId="42" fillId="8" borderId="15" xfId="0" applyFont="1" applyFill="1" applyBorder="1" applyAlignment="1" applyProtection="1">
      <alignment horizontal="center" vertical="center"/>
      <protection locked="0"/>
    </xf>
    <xf numFmtId="0" fontId="48" fillId="0" borderId="27" xfId="0" applyFont="1" applyBorder="1" applyAlignment="1" applyProtection="1">
      <alignment horizontal="center" vertical="center" wrapText="1"/>
      <protection locked="0"/>
    </xf>
    <xf numFmtId="0" fontId="48" fillId="0" borderId="13" xfId="0" applyFont="1" applyBorder="1" applyAlignment="1" applyProtection="1">
      <alignment horizontal="center" vertical="center" wrapText="1"/>
      <protection locked="0"/>
    </xf>
    <xf numFmtId="0" fontId="48" fillId="0" borderId="15" xfId="0" applyFont="1" applyBorder="1" applyAlignment="1" applyProtection="1">
      <alignment horizontal="center" vertical="center" wrapText="1"/>
      <protection locked="0"/>
    </xf>
    <xf numFmtId="0" fontId="38" fillId="0" borderId="0" xfId="0" applyFont="1"/>
    <xf numFmtId="0" fontId="49" fillId="0" borderId="0" xfId="0" applyFont="1"/>
    <xf numFmtId="14" fontId="38" fillId="0" borderId="0" xfId="0" applyNumberFormat="1" applyFont="1"/>
    <xf numFmtId="49" fontId="18" fillId="6" borderId="20" xfId="0" applyNumberFormat="1" applyFont="1" applyFill="1" applyBorder="1" applyAlignment="1" applyProtection="1">
      <alignment horizontal="center" vertical="center" wrapText="1"/>
      <protection locked="0"/>
    </xf>
    <xf numFmtId="0" fontId="50" fillId="0" borderId="24" xfId="0" applyFont="1" applyFill="1" applyBorder="1" applyAlignment="1" applyProtection="1">
      <alignment horizontal="center" vertical="center"/>
      <protection locked="0"/>
    </xf>
    <xf numFmtId="0" fontId="50" fillId="0" borderId="22" xfId="0" applyFont="1" applyFill="1" applyBorder="1" applyAlignment="1" applyProtection="1">
      <alignment horizontal="center" vertical="center"/>
      <protection locked="0"/>
    </xf>
    <xf numFmtId="0" fontId="50" fillId="0" borderId="26" xfId="0" applyFont="1" applyFill="1" applyBorder="1" applyAlignment="1" applyProtection="1">
      <alignment horizontal="center" vertical="center"/>
      <protection locked="0"/>
    </xf>
    <xf numFmtId="0" fontId="50" fillId="6" borderId="24" xfId="0" applyFont="1" applyFill="1" applyBorder="1" applyAlignment="1" applyProtection="1">
      <alignment horizontal="center" vertical="center"/>
    </xf>
    <xf numFmtId="0" fontId="50" fillId="6" borderId="22" xfId="0" applyFont="1" applyFill="1" applyBorder="1" applyAlignment="1" applyProtection="1">
      <alignment horizontal="center" vertical="center"/>
    </xf>
    <xf numFmtId="0" fontId="50" fillId="6" borderId="26" xfId="0" applyFont="1" applyFill="1" applyBorder="1" applyAlignment="1" applyProtection="1">
      <alignment horizontal="center" vertical="center"/>
    </xf>
    <xf numFmtId="0" fontId="42" fillId="0" borderId="0" xfId="0" applyFont="1" applyFill="1" applyAlignment="1" applyProtection="1">
      <alignment vertical="center"/>
      <protection locked="0"/>
    </xf>
    <xf numFmtId="0" fontId="42" fillId="0" borderId="30" xfId="0" applyFont="1" applyBorder="1" applyAlignment="1" applyProtection="1">
      <alignment vertical="center"/>
      <protection locked="0" hidden="1"/>
    </xf>
    <xf numFmtId="0" fontId="42" fillId="0" borderId="30" xfId="0" applyFont="1" applyBorder="1" applyAlignment="1" applyProtection="1">
      <alignment horizontal="center" vertical="center"/>
      <protection hidden="1"/>
    </xf>
    <xf numFmtId="0" fontId="42" fillId="0" borderId="31" xfId="0" applyFont="1" applyBorder="1" applyAlignment="1" applyProtection="1">
      <alignment horizontal="center" vertical="center"/>
      <protection hidden="1"/>
    </xf>
    <xf numFmtId="0" fontId="42" fillId="0" borderId="13" xfId="0" applyFont="1" applyFill="1" applyBorder="1" applyAlignment="1" applyProtection="1">
      <alignment vertical="center"/>
      <protection locked="0"/>
    </xf>
    <xf numFmtId="0" fontId="27" fillId="0" borderId="34" xfId="0" applyFont="1" applyBorder="1" applyAlignment="1">
      <alignment vertical="center"/>
    </xf>
    <xf numFmtId="0" fontId="27" fillId="0" borderId="24" xfId="0" applyFont="1" applyBorder="1" applyAlignment="1">
      <alignment vertical="center"/>
    </xf>
    <xf numFmtId="0" fontId="42" fillId="5" borderId="22" xfId="0" applyFont="1" applyFill="1" applyBorder="1" applyAlignment="1" applyProtection="1">
      <alignment horizontal="center" vertical="center"/>
      <protection hidden="1"/>
    </xf>
    <xf numFmtId="0" fontId="42" fillId="5" borderId="26" xfId="0" applyFont="1" applyFill="1" applyBorder="1" applyAlignment="1" applyProtection="1">
      <alignment horizontal="center" vertical="center"/>
      <protection hidden="1"/>
    </xf>
    <xf numFmtId="0" fontId="15" fillId="9" borderId="35" xfId="0" applyFont="1" applyFill="1" applyBorder="1" applyAlignment="1" applyProtection="1">
      <alignment horizontal="center" vertical="center" wrapText="1"/>
    </xf>
    <xf numFmtId="0" fontId="25" fillId="0" borderId="61" xfId="0" applyFont="1" applyFill="1" applyBorder="1" applyAlignment="1" applyProtection="1">
      <alignment horizontal="center" vertical="center"/>
      <protection locked="0"/>
    </xf>
    <xf numFmtId="0" fontId="18" fillId="9" borderId="25" xfId="0" applyFont="1" applyFill="1" applyBorder="1" applyAlignment="1" applyProtection="1">
      <alignment horizontal="center" vertical="center" wrapText="1"/>
    </xf>
    <xf numFmtId="49" fontId="18" fillId="9" borderId="22" xfId="0" applyNumberFormat="1" applyFont="1" applyFill="1" applyBorder="1" applyAlignment="1" applyProtection="1">
      <alignment horizontal="center" vertical="center" wrapText="1"/>
    </xf>
    <xf numFmtId="0" fontId="18" fillId="9" borderId="22" xfId="0" applyFont="1" applyFill="1" applyBorder="1" applyAlignment="1" applyProtection="1">
      <alignment horizontal="center" vertical="center" wrapText="1"/>
    </xf>
    <xf numFmtId="49" fontId="43" fillId="9" borderId="22" xfId="0" applyNumberFormat="1" applyFont="1" applyFill="1" applyBorder="1" applyAlignment="1" applyProtection="1">
      <alignment horizontal="center" vertical="center" wrapText="1"/>
    </xf>
    <xf numFmtId="0" fontId="43" fillId="9" borderId="22" xfId="0" applyFont="1" applyFill="1" applyBorder="1" applyAlignment="1" applyProtection="1">
      <alignment horizontal="center" vertical="center" wrapText="1"/>
    </xf>
    <xf numFmtId="0" fontId="15" fillId="9" borderId="22" xfId="0" applyFont="1" applyFill="1" applyBorder="1" applyAlignment="1" applyProtection="1">
      <alignment horizontal="center" vertical="center" wrapText="1"/>
    </xf>
    <xf numFmtId="0" fontId="43" fillId="9" borderId="22" xfId="0" applyFont="1" applyFill="1" applyBorder="1" applyAlignment="1" applyProtection="1">
      <alignment horizontal="center" vertical="center"/>
    </xf>
    <xf numFmtId="0" fontId="18" fillId="9" borderId="22" xfId="0" applyFont="1" applyFill="1" applyBorder="1" applyAlignment="1" applyProtection="1">
      <alignment horizontal="center" vertical="center"/>
    </xf>
    <xf numFmtId="0" fontId="18" fillId="7" borderId="22" xfId="0" applyFont="1" applyFill="1" applyBorder="1" applyAlignment="1" applyProtection="1">
      <alignment horizontal="center" vertical="center"/>
    </xf>
    <xf numFmtId="0" fontId="42" fillId="9" borderId="22" xfId="0" applyFont="1" applyFill="1" applyBorder="1" applyAlignment="1" applyProtection="1">
      <alignment horizontal="center" vertical="center" wrapText="1"/>
    </xf>
    <xf numFmtId="0" fontId="42" fillId="9" borderId="30" xfId="0" applyFont="1" applyFill="1" applyBorder="1" applyAlignment="1" applyProtection="1">
      <alignment horizontal="center" vertical="center" wrapText="1"/>
    </xf>
    <xf numFmtId="0" fontId="42" fillId="9" borderId="13" xfId="0" applyFont="1" applyFill="1" applyBorder="1" applyAlignment="1" applyProtection="1">
      <alignment horizontal="center" vertical="center" wrapText="1"/>
    </xf>
    <xf numFmtId="0" fontId="15" fillId="9" borderId="36" xfId="0" applyFont="1" applyFill="1" applyBorder="1" applyAlignment="1" applyProtection="1">
      <alignment horizontal="center" vertical="center" wrapText="1"/>
    </xf>
    <xf numFmtId="0" fontId="42" fillId="10" borderId="24" xfId="0" applyFont="1" applyFill="1" applyBorder="1" applyAlignment="1" applyProtection="1">
      <alignment vertical="center"/>
      <protection hidden="1"/>
    </xf>
    <xf numFmtId="0" fontId="42" fillId="11" borderId="27" xfId="0" applyFont="1" applyFill="1" applyBorder="1" applyAlignment="1">
      <alignment vertical="center"/>
    </xf>
    <xf numFmtId="0" fontId="27" fillId="11" borderId="24" xfId="0" applyFont="1" applyFill="1" applyBorder="1" applyAlignment="1">
      <alignment vertical="center"/>
    </xf>
    <xf numFmtId="0" fontId="42" fillId="11" borderId="29" xfId="0" applyFont="1" applyFill="1" applyBorder="1" applyAlignment="1" applyProtection="1">
      <alignment vertical="center"/>
      <protection hidden="1"/>
    </xf>
    <xf numFmtId="0" fontId="42" fillId="10" borderId="20" xfId="0" applyFont="1" applyFill="1" applyBorder="1" applyAlignment="1" applyProtection="1">
      <alignment vertical="center"/>
      <protection hidden="1"/>
    </xf>
    <xf numFmtId="176" fontId="42" fillId="10" borderId="20" xfId="3" applyNumberFormat="1" applyFont="1" applyFill="1" applyBorder="1" applyAlignment="1">
      <alignment vertical="center"/>
    </xf>
    <xf numFmtId="0" fontId="27" fillId="0" borderId="24" xfId="0" applyFont="1" applyFill="1" applyBorder="1" applyAlignment="1">
      <alignment vertical="center"/>
    </xf>
    <xf numFmtId="0" fontId="27" fillId="0" borderId="22" xfId="0" applyFont="1" applyFill="1" applyBorder="1" applyAlignment="1">
      <alignment vertical="center"/>
    </xf>
    <xf numFmtId="0" fontId="42" fillId="0" borderId="13" xfId="0" applyFont="1" applyBorder="1" applyAlignment="1" applyProtection="1">
      <alignment horizontal="left" vertical="center"/>
    </xf>
    <xf numFmtId="0" fontId="45" fillId="0" borderId="0" xfId="0" applyFont="1" applyAlignment="1" applyProtection="1">
      <alignment horizontal="center" vertical="center"/>
    </xf>
    <xf numFmtId="0" fontId="45" fillId="0" borderId="0" xfId="0" applyFont="1" applyAlignment="1">
      <alignment horizontal="center" vertical="center"/>
    </xf>
    <xf numFmtId="0" fontId="27" fillId="8" borderId="24" xfId="0" applyFont="1" applyFill="1" applyBorder="1" applyAlignment="1">
      <alignment vertical="center"/>
    </xf>
    <xf numFmtId="0" fontId="27" fillId="8" borderId="22" xfId="0" applyFont="1" applyFill="1" applyBorder="1" applyAlignment="1">
      <alignment vertical="center"/>
    </xf>
    <xf numFmtId="0" fontId="27" fillId="8" borderId="22" xfId="0" applyFont="1" applyFill="1" applyBorder="1" applyAlignment="1" applyProtection="1">
      <alignment vertical="center"/>
    </xf>
    <xf numFmtId="0" fontId="27" fillId="8" borderId="20" xfId="0" applyFont="1" applyFill="1" applyBorder="1" applyAlignment="1" applyProtection="1">
      <alignment vertical="center"/>
    </xf>
    <xf numFmtId="0" fontId="27" fillId="8" borderId="22" xfId="0" applyFont="1" applyFill="1" applyBorder="1" applyAlignment="1" applyProtection="1">
      <alignment vertical="center" wrapText="1"/>
    </xf>
    <xf numFmtId="0" fontId="27" fillId="8" borderId="20" xfId="0" applyFont="1" applyFill="1" applyBorder="1" applyAlignment="1" applyProtection="1">
      <alignment vertical="center" wrapText="1"/>
    </xf>
    <xf numFmtId="0" fontId="38" fillId="0" borderId="0" xfId="0" applyFont="1" applyAlignment="1"/>
    <xf numFmtId="0" fontId="43" fillId="0" borderId="24" xfId="0" applyFont="1" applyBorder="1" applyAlignment="1" applyProtection="1">
      <alignment horizontal="center" vertical="center" wrapText="1"/>
      <protection locked="0"/>
    </xf>
    <xf numFmtId="49" fontId="43" fillId="0" borderId="24" xfId="0" applyNumberFormat="1" applyFont="1" applyBorder="1" applyAlignment="1" applyProtection="1">
      <alignment horizontal="center" vertical="center" wrapText="1"/>
      <protection locked="0"/>
    </xf>
    <xf numFmtId="49" fontId="43" fillId="0" borderId="22" xfId="0" applyNumberFormat="1" applyFont="1" applyFill="1" applyBorder="1" applyAlignment="1" applyProtection="1">
      <alignment horizontal="center" vertical="center" wrapText="1"/>
      <protection locked="0"/>
    </xf>
    <xf numFmtId="49" fontId="43" fillId="0" borderId="26" xfId="0" applyNumberFormat="1" applyFont="1" applyFill="1" applyBorder="1" applyAlignment="1" applyProtection="1">
      <alignment horizontal="center" vertical="center" wrapText="1"/>
      <protection locked="0"/>
    </xf>
    <xf numFmtId="49" fontId="42" fillId="0" borderId="0" xfId="0" applyNumberFormat="1" applyFont="1"/>
    <xf numFmtId="0" fontId="53" fillId="6" borderId="39" xfId="0" applyFont="1" applyFill="1" applyBorder="1" applyAlignment="1">
      <alignment horizontal="center" vertical="center"/>
    </xf>
    <xf numFmtId="0" fontId="53" fillId="6" borderId="40" xfId="0" applyFont="1" applyFill="1" applyBorder="1" applyAlignment="1">
      <alignment horizontal="center" vertical="center"/>
    </xf>
    <xf numFmtId="0" fontId="53"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52" fillId="5" borderId="22" xfId="0" applyFont="1" applyFill="1" applyBorder="1" applyAlignment="1">
      <alignment horizontal="center" vertical="center"/>
    </xf>
    <xf numFmtId="0" fontId="52" fillId="5" borderId="30" xfId="0" applyFont="1" applyFill="1" applyBorder="1" applyAlignment="1">
      <alignment horizontal="center" vertical="center"/>
    </xf>
    <xf numFmtId="0" fontId="52" fillId="5" borderId="42" xfId="0" applyFont="1" applyFill="1" applyBorder="1" applyAlignment="1">
      <alignment horizontal="center" vertical="center"/>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10" fillId="5" borderId="32" xfId="0" applyFont="1" applyFill="1" applyBorder="1" applyAlignment="1" applyProtection="1">
      <alignment horizontal="center" vertical="center" wrapText="1"/>
    </xf>
    <xf numFmtId="0" fontId="10"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1" fillId="5" borderId="32" xfId="0" applyNumberFormat="1" applyFont="1" applyFill="1" applyBorder="1" applyAlignment="1" applyProtection="1">
      <alignment horizontal="center" vertical="center" wrapText="1"/>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9" fillId="0" borderId="22" xfId="9" applyFont="1" applyFill="1" applyBorder="1" applyAlignment="1">
      <alignment horizontal="left" vertical="center" wrapText="1"/>
    </xf>
    <xf numFmtId="0" fontId="39"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6" fillId="0" borderId="38" xfId="9" applyFont="1" applyBorder="1" applyAlignment="1">
      <alignment horizontal="left" vertical="center"/>
    </xf>
    <xf numFmtId="0" fontId="36"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9" fillId="0" borderId="29" xfId="9" applyFont="1" applyFill="1" applyBorder="1" applyAlignment="1">
      <alignment horizontal="left" vertical="center" wrapText="1"/>
    </xf>
    <xf numFmtId="0" fontId="39" fillId="0" borderId="2" xfId="9" applyFont="1" applyFill="1" applyBorder="1" applyAlignment="1">
      <alignment horizontal="left" vertical="center" wrapText="1"/>
    </xf>
    <xf numFmtId="0" fontId="39" fillId="0" borderId="7" xfId="9" applyFont="1" applyFill="1" applyBorder="1" applyAlignment="1">
      <alignment horizontal="left" vertical="center" wrapText="1"/>
    </xf>
    <xf numFmtId="0" fontId="55" fillId="0" borderId="54" xfId="0" applyFont="1" applyBorder="1" applyAlignment="1">
      <alignment horizontal="center" vertical="center"/>
    </xf>
    <xf numFmtId="0" fontId="55" fillId="0" borderId="55" xfId="0" applyFont="1" applyBorder="1" applyAlignment="1">
      <alignment horizontal="center" vertical="center"/>
    </xf>
    <xf numFmtId="0" fontId="55" fillId="0" borderId="56" xfId="0" applyFont="1" applyBorder="1" applyAlignment="1">
      <alignment horizontal="center" vertical="center"/>
    </xf>
    <xf numFmtId="0" fontId="55" fillId="0" borderId="57" xfId="0" applyFont="1" applyBorder="1" applyAlignment="1">
      <alignment horizontal="center" vertical="center"/>
    </xf>
    <xf numFmtId="0" fontId="55" fillId="0" borderId="14" xfId="0" applyFont="1" applyBorder="1" applyAlignment="1">
      <alignment horizontal="center" vertical="center"/>
    </xf>
    <xf numFmtId="0" fontId="55" fillId="0" borderId="10" xfId="0" applyFont="1" applyBorder="1" applyAlignment="1">
      <alignment horizontal="center" vertical="center"/>
    </xf>
    <xf numFmtId="49" fontId="18" fillId="5" borderId="38" xfId="0" applyNumberFormat="1" applyFont="1" applyFill="1" applyBorder="1" applyAlignment="1" applyProtection="1">
      <alignment horizontal="center" vertical="center" wrapText="1"/>
    </xf>
    <xf numFmtId="49" fontId="18" fillId="5" borderId="22" xfId="0" applyNumberFormat="1" applyFont="1" applyFill="1" applyBorder="1" applyAlignment="1" applyProtection="1">
      <alignment horizontal="center" vertical="center" wrapText="1"/>
    </xf>
    <xf numFmtId="0" fontId="42" fillId="0" borderId="20" xfId="0" applyFont="1" applyBorder="1" applyAlignment="1" applyProtection="1">
      <alignment horizontal="center" vertical="center" wrapText="1"/>
    </xf>
    <xf numFmtId="49" fontId="18" fillId="2" borderId="58" xfId="0" applyNumberFormat="1" applyFont="1" applyFill="1" applyBorder="1" applyAlignment="1" applyProtection="1">
      <alignment horizontal="center" vertical="center" wrapText="1"/>
    </xf>
    <xf numFmtId="49" fontId="18" fillId="2" borderId="30" xfId="0" applyNumberFormat="1" applyFont="1" applyFill="1" applyBorder="1" applyAlignment="1" applyProtection="1">
      <alignment horizontal="center" vertical="center" wrapText="1"/>
    </xf>
    <xf numFmtId="0" fontId="42" fillId="0" borderId="28" xfId="0" applyFont="1" applyBorder="1" applyAlignment="1" applyProtection="1">
      <alignment horizontal="center" vertical="center" wrapText="1"/>
    </xf>
    <xf numFmtId="0" fontId="22" fillId="2" borderId="38" xfId="0" applyFont="1" applyFill="1" applyBorder="1" applyAlignment="1" applyProtection="1">
      <alignment horizontal="center" vertical="center" wrapText="1"/>
    </xf>
    <xf numFmtId="0" fontId="19" fillId="5" borderId="22" xfId="0" applyFont="1" applyFill="1" applyBorder="1" applyAlignment="1" applyProtection="1">
      <alignment horizontal="center" vertical="center" wrapText="1"/>
    </xf>
    <xf numFmtId="0" fontId="18" fillId="5" borderId="48" xfId="0" applyFont="1" applyFill="1" applyBorder="1" applyAlignment="1" applyProtection="1">
      <alignment horizontal="center" wrapText="1"/>
    </xf>
    <xf numFmtId="0" fontId="18" fillId="5" borderId="17" xfId="0" applyFont="1" applyFill="1" applyBorder="1" applyAlignment="1" applyProtection="1">
      <alignment horizontal="center"/>
    </xf>
    <xf numFmtId="0" fontId="15" fillId="5" borderId="38" xfId="0" applyFont="1" applyFill="1" applyBorder="1" applyAlignment="1" applyProtection="1">
      <alignment horizontal="center" vertical="center" wrapText="1"/>
    </xf>
    <xf numFmtId="0" fontId="15" fillId="5" borderId="22" xfId="0" applyFont="1" applyFill="1" applyBorder="1" applyAlignment="1" applyProtection="1">
      <alignment horizontal="center" vertical="center" wrapText="1"/>
    </xf>
    <xf numFmtId="0" fontId="15" fillId="5" borderId="48" xfId="0" applyFont="1" applyFill="1" applyBorder="1" applyAlignment="1" applyProtection="1">
      <alignment horizontal="center" vertical="center" wrapText="1"/>
    </xf>
    <xf numFmtId="0" fontId="15" fillId="5" borderId="24" xfId="0" applyFont="1" applyFill="1" applyBorder="1" applyAlignment="1" applyProtection="1">
      <alignment horizontal="center" vertical="center" wrapText="1"/>
    </xf>
    <xf numFmtId="49" fontId="56" fillId="2" borderId="59" xfId="0" applyNumberFormat="1" applyFont="1" applyFill="1" applyBorder="1" applyAlignment="1" applyProtection="1">
      <alignment horizontal="center" vertical="center" wrapText="1"/>
    </xf>
    <xf numFmtId="49" fontId="43" fillId="2" borderId="55" xfId="0" applyNumberFormat="1" applyFont="1" applyFill="1" applyBorder="1" applyAlignment="1" applyProtection="1">
      <alignment horizontal="center" vertical="center" wrapText="1"/>
    </xf>
    <xf numFmtId="49" fontId="43" fillId="2" borderId="49" xfId="0" applyNumberFormat="1" applyFont="1" applyFill="1" applyBorder="1" applyAlignment="1" applyProtection="1">
      <alignment horizontal="center" vertical="center" wrapText="1"/>
    </xf>
    <xf numFmtId="49" fontId="43" fillId="2" borderId="60" xfId="0" applyNumberFormat="1" applyFont="1" applyFill="1" applyBorder="1" applyAlignment="1" applyProtection="1">
      <alignment horizontal="center" vertical="center" wrapText="1"/>
    </xf>
    <xf numFmtId="49" fontId="43" fillId="2" borderId="0" xfId="0" applyNumberFormat="1" applyFont="1" applyFill="1" applyBorder="1" applyAlignment="1" applyProtection="1">
      <alignment horizontal="center" vertical="center" wrapText="1"/>
    </xf>
    <xf numFmtId="49" fontId="43" fillId="2" borderId="50" xfId="0" applyNumberFormat="1" applyFont="1" applyFill="1" applyBorder="1" applyAlignment="1" applyProtection="1">
      <alignment horizontal="center" vertical="center" wrapText="1"/>
    </xf>
    <xf numFmtId="0" fontId="16" fillId="5" borderId="4" xfId="0" applyFont="1" applyFill="1" applyBorder="1" applyAlignment="1" applyProtection="1">
      <alignment horizontal="center" vertical="center" wrapText="1"/>
    </xf>
    <xf numFmtId="0" fontId="54" fillId="5" borderId="42" xfId="0" applyFont="1" applyFill="1" applyBorder="1" applyAlignment="1" applyProtection="1">
      <alignment horizontal="center" vertical="center" wrapText="1"/>
    </xf>
    <xf numFmtId="0" fontId="54" fillId="5" borderId="16" xfId="0" applyFont="1" applyFill="1" applyBorder="1" applyAlignment="1" applyProtection="1">
      <alignment horizontal="center" vertical="center" wrapText="1"/>
    </xf>
    <xf numFmtId="0" fontId="13" fillId="5" borderId="51" xfId="0" applyFont="1" applyFill="1" applyBorder="1" applyAlignment="1" applyProtection="1">
      <alignment horizontal="center" vertical="center" wrapText="1"/>
    </xf>
    <xf numFmtId="49" fontId="14" fillId="5" borderId="17" xfId="0" applyNumberFormat="1" applyFont="1" applyFill="1" applyBorder="1" applyAlignment="1" applyProtection="1">
      <alignment horizontal="center" vertical="center" wrapText="1"/>
    </xf>
    <xf numFmtId="49" fontId="15" fillId="0" borderId="52" xfId="0" applyNumberFormat="1" applyFont="1" applyFill="1" applyBorder="1" applyAlignment="1" applyProtection="1">
      <alignment horizontal="center" vertical="center" wrapText="1"/>
    </xf>
    <xf numFmtId="49" fontId="15" fillId="0" borderId="11" xfId="0" applyNumberFormat="1" applyFont="1" applyFill="1" applyBorder="1" applyAlignment="1" applyProtection="1">
      <alignment horizontal="center" vertical="center" wrapText="1"/>
    </xf>
    <xf numFmtId="49" fontId="15" fillId="0" borderId="5" xfId="0" applyNumberFormat="1" applyFont="1" applyFill="1" applyBorder="1" applyAlignment="1" applyProtection="1">
      <alignment horizontal="center" vertical="center" wrapText="1"/>
    </xf>
    <xf numFmtId="49" fontId="15" fillId="5" borderId="42" xfId="0" applyNumberFormat="1" applyFont="1" applyFill="1" applyBorder="1" applyAlignment="1" applyProtection="1">
      <alignment horizontal="center" vertical="center" wrapText="1"/>
    </xf>
    <xf numFmtId="49" fontId="15" fillId="5" borderId="22" xfId="0" applyNumberFormat="1" applyFont="1" applyFill="1" applyBorder="1" applyAlignment="1" applyProtection="1">
      <alignment horizontal="center" vertical="center" wrapText="1"/>
    </xf>
    <xf numFmtId="0" fontId="35" fillId="0" borderId="39" xfId="0" applyFont="1" applyFill="1" applyBorder="1" applyAlignment="1" applyProtection="1">
      <alignment horizontal="center" vertical="center" shrinkToFit="1"/>
    </xf>
    <xf numFmtId="0" fontId="35" fillId="0" borderId="40" xfId="0" applyFont="1" applyFill="1" applyBorder="1" applyAlignment="1" applyProtection="1">
      <alignment horizontal="center" vertical="center" shrinkToFit="1"/>
    </xf>
    <xf numFmtId="0" fontId="35" fillId="0" borderId="53" xfId="0" applyFont="1" applyFill="1" applyBorder="1" applyAlignment="1" applyProtection="1">
      <alignment horizontal="center" vertical="center" shrinkToFit="1"/>
    </xf>
    <xf numFmtId="0" fontId="43" fillId="9" borderId="30" xfId="0" applyFont="1" applyFill="1" applyBorder="1" applyAlignment="1" applyProtection="1">
      <alignment horizontal="center" vertical="center"/>
    </xf>
    <xf numFmtId="0" fontId="43" fillId="9" borderId="43" xfId="0" applyFont="1" applyFill="1" applyBorder="1" applyAlignment="1" applyProtection="1">
      <alignment horizontal="center" vertical="center"/>
    </xf>
    <xf numFmtId="0" fontId="43" fillId="9" borderId="42" xfId="0" applyFont="1" applyFill="1" applyBorder="1" applyAlignment="1" applyProtection="1">
      <alignment horizontal="center" vertical="center"/>
    </xf>
    <xf numFmtId="0" fontId="43" fillId="6" borderId="28" xfId="0" applyFont="1" applyFill="1" applyBorder="1" applyAlignment="1" applyProtection="1">
      <alignment horizontal="center" vertical="center"/>
      <protection locked="0"/>
    </xf>
    <xf numFmtId="0" fontId="43" fillId="6" borderId="44" xfId="0" applyFont="1" applyFill="1" applyBorder="1" applyAlignment="1" applyProtection="1">
      <alignment horizontal="center" vertical="center"/>
      <protection locked="0"/>
    </xf>
    <xf numFmtId="0" fontId="43" fillId="6" borderId="45" xfId="0" applyFont="1" applyFill="1" applyBorder="1" applyAlignment="1" applyProtection="1">
      <alignment horizontal="center" vertical="center"/>
      <protection locked="0"/>
    </xf>
    <xf numFmtId="0" fontId="43" fillId="0" borderId="29" xfId="0" applyFont="1" applyFill="1" applyBorder="1" applyAlignment="1" applyProtection="1">
      <alignment horizontal="center" vertical="center"/>
      <protection locked="0"/>
    </xf>
    <xf numFmtId="0" fontId="43" fillId="0" borderId="2" xfId="0" applyFont="1" applyFill="1" applyBorder="1" applyAlignment="1" applyProtection="1">
      <alignment horizontal="center" vertical="center"/>
      <protection locked="0"/>
    </xf>
    <xf numFmtId="0" fontId="43" fillId="0" borderId="1" xfId="0" applyFont="1" applyFill="1" applyBorder="1" applyAlignment="1" applyProtection="1">
      <alignment horizontal="center" vertical="center"/>
      <protection locked="0"/>
    </xf>
    <xf numFmtId="0" fontId="18" fillId="4" borderId="46" xfId="0" applyFont="1" applyFill="1" applyBorder="1" applyAlignment="1" applyProtection="1">
      <alignment horizontal="center" vertical="center" wrapText="1"/>
    </xf>
    <xf numFmtId="0" fontId="18" fillId="4" borderId="47" xfId="0" applyFont="1" applyFill="1" applyBorder="1" applyAlignment="1" applyProtection="1">
      <alignment horizontal="center" vertical="center" wrapText="1"/>
    </xf>
    <xf numFmtId="0" fontId="19" fillId="2" borderId="38" xfId="0" applyFont="1" applyFill="1" applyBorder="1" applyAlignment="1" applyProtection="1">
      <alignment horizontal="center" vertical="center" wrapText="1"/>
    </xf>
    <xf numFmtId="0" fontId="19" fillId="2" borderId="20" xfId="0" applyFont="1" applyFill="1" applyBorder="1" applyAlignment="1" applyProtection="1">
      <alignment horizontal="center" vertical="center" wrapText="1"/>
    </xf>
    <xf numFmtId="0" fontId="18" fillId="4" borderId="48" xfId="0" applyFont="1" applyFill="1" applyBorder="1" applyAlignment="1" applyProtection="1">
      <alignment horizontal="center" vertical="center"/>
    </xf>
    <xf numFmtId="0" fontId="18" fillId="9" borderId="17" xfId="0" applyFont="1" applyFill="1" applyBorder="1" applyAlignment="1" applyProtection="1">
      <alignment horizontal="center" vertical="center"/>
    </xf>
    <xf numFmtId="0" fontId="18" fillId="7" borderId="49" xfId="0" applyFont="1" applyFill="1" applyBorder="1" applyAlignment="1" applyProtection="1">
      <alignment horizontal="center" vertical="center" wrapText="1"/>
    </xf>
    <xf numFmtId="0" fontId="18" fillId="7" borderId="50" xfId="0" applyFont="1" applyFill="1" applyBorder="1" applyAlignment="1" applyProtection="1">
      <alignment horizontal="center" vertical="center" wrapText="1"/>
    </xf>
    <xf numFmtId="49" fontId="14" fillId="2" borderId="12" xfId="0" applyNumberFormat="1" applyFont="1" applyFill="1" applyBorder="1" applyAlignment="1" applyProtection="1">
      <alignment horizontal="center" vertical="center" wrapText="1"/>
    </xf>
    <xf numFmtId="49" fontId="14" fillId="2" borderId="13" xfId="0" applyNumberFormat="1" applyFont="1" applyFill="1" applyBorder="1" applyAlignment="1" applyProtection="1">
      <alignment horizontal="center" vertical="center" wrapText="1"/>
    </xf>
    <xf numFmtId="0" fontId="54" fillId="0" borderId="21" xfId="0" applyFont="1" applyBorder="1" applyAlignment="1" applyProtection="1">
      <alignment horizontal="center" vertical="center" wrapText="1"/>
    </xf>
    <xf numFmtId="0" fontId="43" fillId="0" borderId="30" xfId="0" applyFont="1" applyFill="1" applyBorder="1" applyAlignment="1" applyProtection="1">
      <alignment horizontal="center" vertical="center"/>
      <protection locked="0"/>
    </xf>
    <xf numFmtId="0" fontId="43" fillId="0" borderId="43" xfId="0" applyFont="1" applyFill="1" applyBorder="1" applyAlignment="1" applyProtection="1">
      <alignment horizontal="center" vertical="center"/>
      <protection locked="0"/>
    </xf>
    <xf numFmtId="0" fontId="43" fillId="0" borderId="42" xfId="0" applyFont="1" applyFill="1" applyBorder="1" applyAlignment="1" applyProtection="1">
      <alignment horizontal="center" vertical="center"/>
      <protection locked="0"/>
    </xf>
    <xf numFmtId="0" fontId="43" fillId="0" borderId="31" xfId="0" applyFont="1" applyFill="1" applyBorder="1" applyAlignment="1" applyProtection="1">
      <alignment horizontal="center" vertical="center"/>
      <protection locked="0"/>
    </xf>
    <xf numFmtId="0" fontId="43" fillId="0" borderId="40" xfId="0" applyFont="1" applyFill="1" applyBorder="1" applyAlignment="1" applyProtection="1">
      <alignment horizontal="center" vertical="center"/>
      <protection locked="0"/>
    </xf>
    <xf numFmtId="0" fontId="43" fillId="0" borderId="41" xfId="0" applyFont="1" applyFill="1" applyBorder="1" applyAlignment="1" applyProtection="1">
      <alignment horizontal="center" vertical="center"/>
      <protection locked="0"/>
    </xf>
  </cellXfs>
  <cellStyles count="10">
    <cellStyle name="ハイパーリンク" xfId="1" builtinId="8"/>
    <cellStyle name="ハイパーリンク 2" xfId="2"/>
    <cellStyle name="桁区切り" xfId="3" builtinId="6"/>
    <cellStyle name="桁区切り 2" xfId="4"/>
    <cellStyle name="標準" xfId="0" builtinId="0"/>
    <cellStyle name="標準 2" xfId="5"/>
    <cellStyle name="標準 2 2" xfId="6"/>
    <cellStyle name="標準 3" xfId="7"/>
    <cellStyle name="標準 4" xfId="8"/>
    <cellStyle name="標準_parts_list" xfId="9"/>
  </cellStyles>
  <dxfs count="10">
    <dxf>
      <font>
        <b/>
        <i val="0"/>
        <color theme="0"/>
      </font>
      <fill>
        <patternFill>
          <bgColor rgb="FFFF0000"/>
        </patternFill>
      </fill>
    </dxf>
    <dxf>
      <fill>
        <patternFill>
          <bgColor theme="0"/>
        </patternFill>
      </fill>
    </dxf>
    <dxf>
      <fill>
        <patternFill>
          <bgColor rgb="FFFFFF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073F815F-1B20-4E1C-B84C-0ABF7B2E6D9D}"/>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958AAC0F-03F6-4DA7-9B06-6ADDB6BF7D50}"/>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FDB8DD6D-C4B9-43BA-BBE2-0119D51F7E2B}"/>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1A343335-CE68-4CF2-A526-93F8B7F4D184}"/>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A04C22D3-94E5-46EE-9D54-063C3509B2D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A7B2204F-F3FF-402C-AF79-05619CCE6E37}"/>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79056309-C63D-4D1E-B854-C3FB570C44B2}"/>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20D530EE-24D4-4FF9-93E3-CE60DED4670C}"/>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140A2C3C-B982-4D5F-9C38-C9C6BDDE0BBD}"/>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B63CD331-36A8-485E-929E-7D2594EC87DE}"/>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2FE1CEFE-56C7-435B-8F4E-981DF6B11004}"/>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00F54276-CF1D-43CA-B34B-3BFFBF6E3431}"/>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D9BFBE6B-F49F-4055-B110-0ABE673EAB40}"/>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6698CB09-BBB0-4596-8357-636B332E727F}"/>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FABF57BF-27E9-4B57-B2D4-C6BFB36ED024}"/>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FC0A1580-976B-4CAD-B515-637862AA33C6}"/>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42F055FE-F47E-44D2-AF4A-1BB0A3285BC8}"/>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BEFE3943-A717-478E-A43D-56C62EF45801}"/>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08CFDBDD-02C3-48C0-90D6-3F1500821997}"/>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1FD486EE-A52F-461C-BD16-8A90E7F8346C}"/>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EAD53C5A-7851-4141-A015-B3C8E62299A9}"/>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10899DDE-6B65-46C3-B51C-55B502D41FB9}"/>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93177C82-03DA-4DB2-B156-291149A96CBA}"/>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3E44D3E0-0182-493D-B907-40E8E45E2AE4}"/>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38945D01-88FF-40CE-A0BE-BD26A6809365}"/>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85736FD3-EAF9-44CE-8B09-33C8D416335C}"/>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64AB86F8-878D-49EF-BCD2-55B71E6D355C}"/>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825BC944-556A-4825-B97B-4AAE3C6BF021}"/>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81E71FF6-BB36-4B95-8EB9-1CDD42908412}"/>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98DDFDC7-3BA1-4FAB-A319-B0BEF37C1417}"/>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DE7F87F6-25AC-40A7-8366-B4FF09683BD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0F2A1DB1-3053-4E1D-9B95-E228E5C9E705}"/>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3ADA1BB2-5583-4C42-A73A-DF224DA2541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734A197D-511C-4D64-9ECC-CF859558B301}"/>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E57C2446-8931-44CD-B53A-3F625CBA1FD1}"/>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4E22DD3D-CEEC-4ACD-ACD8-C17DB5979735}"/>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4F4B487B-D993-4033-98FF-AB19B9D8FD7C}"/>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BA89F51B-E1A4-421D-8FB1-49E33BE5AC6C}"/>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C6C8027A-5AD8-499D-B0EE-2E5C2144780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700D579E-B300-4EB3-B9FD-01EA954D42F2}"/>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2F726478-30E1-4C58-A716-46242CC2EBC3}"/>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0AC5DF98-683C-4A7D-9D97-69E5C0CDD775}"/>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5C23E3F9-8D48-4B71-A8A2-BF06B23CDF81}"/>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93B1B32E-3989-4025-B3EE-EA07D91E7CF7}"/>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AC280EE1-40DF-414D-9F17-FC0F5F58A536}"/>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E4A2A302-D583-48A2-8675-CBCB723147A4}"/>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105ACD29-6247-4FFF-8E8A-6B9210648063}"/>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62EA09FF-AC31-417D-AA4E-CE5A3A4E173F}"/>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C9F7AA81-78E5-4869-A596-54EB7E13FA19}"/>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8517C06F-AE83-43EA-B31C-C38F1C9623E2}"/>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88BA8A02-71A9-4393-91D9-97617762B05F}"/>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8B8DBF88-231D-4E8C-A19D-47F26A38AEBD}"/>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07771D34-51FB-45E7-AF16-925547105AC2}"/>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1B29B7FE-CE35-465F-8E8F-33B5166F4C39}"/>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05616B11-7CB6-45ED-9853-6193FCA26D46}"/>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0BFC8A75-C877-4EB1-88ED-ABB26D0C097D}"/>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44D84869-24C1-420F-AEB5-D3B98B38E49B}"/>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712CA8B8-2C43-4140-846A-194E8F01E59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264EA1A4-A73D-41A5-8DFA-9728361AD85A}"/>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CF137A0C-1277-4E04-86CD-0CA19A2B43B4}"/>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F9B89AF8-611A-4176-AB2C-7A48BF6AB084}"/>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AEB2C826-1F1D-4FEA-AFE9-DBCE3596ADA5}"/>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7315F7E9-2A60-46C7-8821-2F85F1B136F1}"/>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F0404129-F47F-42DD-B342-310DA71706D6}"/>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F73B33FB-40F1-459E-A835-F3085613B467}"/>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8FB29346-FF23-4667-9F2C-DA110501FB8E}"/>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4FDDFFC4-819D-48A6-BB81-B021189384AD}"/>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C7568D4E-2AFF-4257-9930-352F4A78B198}"/>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9BBB9A33-44F9-46FD-9236-746CD01E0206}"/>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F017E5D0-38B8-4883-BF8B-179FAB8391A2}"/>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426FD4C1-7C0C-426E-B3D2-F31D7B591F80}"/>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55B0600B-5D01-4582-99E3-4D4000A5D7B1}"/>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D5885AD8-5C43-4477-BF97-08882A8C5F54}"/>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91CF1463-B785-4583-91C3-460813280DF4}"/>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007D51DB-73B7-4ABB-9E06-AE51E84500B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2438C5AD-F3A1-4629-9678-C878924CBE59}"/>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6B257F1E-CF12-44B2-B4D1-02F711528071}"/>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07B5162B-78BC-4E8F-B25C-53C6371C2B9C}"/>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737C7A98-2261-464D-A23F-F79EFAD2FC23}"/>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AF91AE02-785D-4C6D-A984-0A3F793D2A67}"/>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BE8104ED-CDD8-44B5-B810-F3D68BC5B57F}"/>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6B543635-0DD0-43CF-A583-4B6FECED4CA8}"/>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11559678-C090-41AD-BEB1-50BD781D2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AAE5B6DF-967E-495B-B1CA-58CE71B26360}"/>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31054E46-BC75-43C8-85B8-21DB4A68B923}"/>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7EE41CAC-8E3B-4D01-860D-74D106FA524E}"/>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058C4D42-F91E-464B-9831-02F343E83F33}"/>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A6CF2F74-8D55-4025-934F-559B1E955B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40C54439-EACE-45CE-BC45-3C443BAC20AB}"/>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A5F0DB2D-FA9E-47D4-B726-A6A998C6F271}"/>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151"/>
  <sheetViews>
    <sheetView topLeftCell="A121" zoomScaleNormal="100" zoomScaleSheetLayoutView="85" zoomScalePageLayoutView="85" workbookViewId="0">
      <selection activeCell="B147" sqref="B147"/>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78" t="s">
        <v>59</v>
      </c>
      <c r="C4" s="179"/>
      <c r="D4" s="179"/>
      <c r="E4" s="180" t="s">
        <v>63</v>
      </c>
      <c r="F4" s="180"/>
      <c r="G4" s="180"/>
      <c r="H4" s="180"/>
      <c r="I4" s="180"/>
      <c r="J4" s="180"/>
      <c r="K4" s="181"/>
    </row>
    <row r="5" spans="2:11" ht="18.75" customHeight="1">
      <c r="B5" s="165" t="s">
        <v>58</v>
      </c>
      <c r="C5" s="166"/>
      <c r="D5" s="166"/>
      <c r="E5" s="176" t="s">
        <v>81</v>
      </c>
      <c r="F5" s="176"/>
      <c r="G5" s="176"/>
      <c r="H5" s="176"/>
      <c r="I5" s="176"/>
      <c r="J5" s="176"/>
      <c r="K5" s="177"/>
    </row>
    <row r="6" spans="2:11" ht="72.75" customHeight="1">
      <c r="B6" s="182" t="s">
        <v>55</v>
      </c>
      <c r="C6" s="183"/>
      <c r="D6" s="183"/>
      <c r="E6" s="184" t="s">
        <v>80</v>
      </c>
      <c r="F6" s="185"/>
      <c r="G6" s="185"/>
      <c r="H6" s="185"/>
      <c r="I6" s="185"/>
      <c r="J6" s="185"/>
      <c r="K6" s="186"/>
    </row>
    <row r="7" spans="2:11" ht="72.75" customHeight="1">
      <c r="B7" s="174" t="s">
        <v>54</v>
      </c>
      <c r="C7" s="175"/>
      <c r="D7" s="175"/>
      <c r="E7" s="176" t="s">
        <v>1521</v>
      </c>
      <c r="F7" s="176"/>
      <c r="G7" s="176"/>
      <c r="H7" s="176"/>
      <c r="I7" s="176"/>
      <c r="J7" s="176"/>
      <c r="K7" s="177"/>
    </row>
    <row r="8" spans="2:11" ht="18.75" customHeight="1">
      <c r="B8" s="174" t="s">
        <v>57</v>
      </c>
      <c r="C8" s="175"/>
      <c r="D8" s="175"/>
      <c r="E8" s="176" t="s">
        <v>69</v>
      </c>
      <c r="F8" s="176"/>
      <c r="G8" s="176"/>
      <c r="H8" s="176"/>
      <c r="I8" s="176"/>
      <c r="J8" s="176"/>
      <c r="K8" s="177"/>
    </row>
    <row r="9" spans="2:11" ht="54" customHeight="1">
      <c r="B9" s="174" t="s">
        <v>56</v>
      </c>
      <c r="C9" s="175"/>
      <c r="D9" s="175"/>
      <c r="E9" s="176" t="s">
        <v>70</v>
      </c>
      <c r="F9" s="176"/>
      <c r="G9" s="176"/>
      <c r="H9" s="176"/>
      <c r="I9" s="176"/>
      <c r="J9" s="176"/>
      <c r="K9" s="177"/>
    </row>
    <row r="10" spans="2:11" ht="47.25" customHeight="1">
      <c r="B10" s="174" t="s">
        <v>72</v>
      </c>
      <c r="C10" s="175"/>
      <c r="D10" s="175"/>
      <c r="E10" s="156" t="s">
        <v>73</v>
      </c>
      <c r="F10" s="167"/>
      <c r="G10" s="167"/>
      <c r="H10" s="167"/>
      <c r="I10" s="167"/>
      <c r="J10" s="167"/>
      <c r="K10" s="168"/>
    </row>
    <row r="11" spans="2:11" ht="18.75" customHeight="1">
      <c r="B11" s="173" t="s">
        <v>17</v>
      </c>
      <c r="C11" s="162" t="s">
        <v>60</v>
      </c>
      <c r="D11" s="162"/>
      <c r="E11" s="167" t="s">
        <v>74</v>
      </c>
      <c r="F11" s="167"/>
      <c r="G11" s="167"/>
      <c r="H11" s="167"/>
      <c r="I11" s="167"/>
      <c r="J11" s="167"/>
      <c r="K11" s="168"/>
    </row>
    <row r="12" spans="2:11" ht="18.75" customHeight="1">
      <c r="B12" s="173"/>
      <c r="C12" s="162" t="s">
        <v>61</v>
      </c>
      <c r="D12" s="162"/>
      <c r="E12" s="167" t="s">
        <v>71</v>
      </c>
      <c r="F12" s="167"/>
      <c r="G12" s="167"/>
      <c r="H12" s="167"/>
      <c r="I12" s="167"/>
      <c r="J12" s="167"/>
      <c r="K12" s="168"/>
    </row>
    <row r="13" spans="2:11" ht="86.25" customHeight="1">
      <c r="B13" s="173"/>
      <c r="C13" s="163" t="s">
        <v>62</v>
      </c>
      <c r="D13" s="164"/>
      <c r="E13" s="156" t="s">
        <v>75</v>
      </c>
      <c r="F13" s="156"/>
      <c r="G13" s="156"/>
      <c r="H13" s="156"/>
      <c r="I13" s="156"/>
      <c r="J13" s="156"/>
      <c r="K13" s="157"/>
    </row>
    <row r="14" spans="2:11" ht="101.25" customHeight="1">
      <c r="B14" s="160" t="s">
        <v>65</v>
      </c>
      <c r="C14" s="161"/>
      <c r="D14" s="161"/>
      <c r="E14" s="171" t="s">
        <v>1461</v>
      </c>
      <c r="F14" s="171"/>
      <c r="G14" s="171"/>
      <c r="H14" s="171"/>
      <c r="I14" s="171"/>
      <c r="J14" s="171"/>
      <c r="K14" s="172"/>
    </row>
    <row r="15" spans="2:11" ht="14.25" customHeight="1">
      <c r="B15" s="160"/>
      <c r="C15" s="161"/>
      <c r="D15" s="161"/>
      <c r="E15" s="158" t="s">
        <v>1460</v>
      </c>
      <c r="F15" s="158"/>
      <c r="G15" s="158"/>
      <c r="H15" s="158"/>
      <c r="I15" s="158"/>
      <c r="J15" s="158"/>
      <c r="K15" s="159"/>
    </row>
    <row r="16" spans="2:11" ht="66" customHeight="1">
      <c r="B16" s="169" t="s">
        <v>66</v>
      </c>
      <c r="C16" s="170"/>
      <c r="D16" s="170"/>
      <c r="E16" s="156" t="s">
        <v>76</v>
      </c>
      <c r="F16" s="156"/>
      <c r="G16" s="156"/>
      <c r="H16" s="156"/>
      <c r="I16" s="156"/>
      <c r="J16" s="156"/>
      <c r="K16" s="157"/>
    </row>
    <row r="17" spans="2:11" ht="36" customHeight="1">
      <c r="B17" s="165" t="s">
        <v>64</v>
      </c>
      <c r="C17" s="166"/>
      <c r="D17" s="166"/>
      <c r="E17" s="156" t="s">
        <v>79</v>
      </c>
      <c r="F17" s="156"/>
      <c r="G17" s="156"/>
      <c r="H17" s="156"/>
      <c r="I17" s="156"/>
      <c r="J17" s="156"/>
      <c r="K17" s="157"/>
    </row>
    <row r="18" spans="2:11" ht="36" customHeight="1">
      <c r="B18" s="165" t="s">
        <v>77</v>
      </c>
      <c r="C18" s="166"/>
      <c r="D18" s="166"/>
      <c r="E18" s="156" t="s">
        <v>78</v>
      </c>
      <c r="F18" s="156"/>
      <c r="G18" s="156"/>
      <c r="H18" s="156"/>
      <c r="I18" s="156"/>
      <c r="J18" s="156"/>
      <c r="K18" s="157"/>
    </row>
    <row r="19" spans="2:11" ht="36" customHeight="1">
      <c r="B19" s="165" t="s">
        <v>1428</v>
      </c>
      <c r="C19" s="166"/>
      <c r="D19" s="166"/>
      <c r="E19" s="156" t="s">
        <v>1431</v>
      </c>
      <c r="F19" s="156"/>
      <c r="G19" s="156"/>
      <c r="H19" s="156"/>
      <c r="I19" s="156"/>
      <c r="J19" s="156"/>
      <c r="K19" s="157"/>
    </row>
    <row r="20" spans="2:11" ht="36" customHeight="1" thickBot="1">
      <c r="B20" s="151" t="s">
        <v>1434</v>
      </c>
      <c r="C20" s="152"/>
      <c r="D20" s="153"/>
      <c r="E20" s="154" t="s">
        <v>1435</v>
      </c>
      <c r="F20" s="154"/>
      <c r="G20" s="154"/>
      <c r="H20" s="154"/>
      <c r="I20" s="154"/>
      <c r="J20" s="154"/>
      <c r="K20" s="155"/>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v>43796</v>
      </c>
      <c r="C146" s="94" t="s">
        <v>1533</v>
      </c>
      <c r="D146" s="94" t="s">
        <v>1525</v>
      </c>
      <c r="E146" s="94" t="s">
        <v>1532</v>
      </c>
      <c r="F146" s="94"/>
      <c r="G146" s="94"/>
    </row>
    <row r="147" spans="2:7">
      <c r="B147" s="96"/>
      <c r="C147" s="94"/>
      <c r="D147" s="94"/>
      <c r="E147" s="94" t="s">
        <v>1531</v>
      </c>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B20:D20"/>
    <mergeCell ref="E20:K20"/>
    <mergeCell ref="E16:K16"/>
    <mergeCell ref="E15:K15"/>
    <mergeCell ref="B14:D15"/>
    <mergeCell ref="C12:D12"/>
    <mergeCell ref="C13:D13"/>
    <mergeCell ref="B18:D18"/>
    <mergeCell ref="E19:K19"/>
    <mergeCell ref="B19:D19"/>
  </mergeCells>
  <phoneticPr fontId="1"/>
  <hyperlinks>
    <hyperlink ref="E15" r:id="rId1"/>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M5" sqref="M5"/>
    </sheetView>
  </sheetViews>
  <sheetFormatPr defaultColWidth="13" defaultRowHeight="15.75"/>
  <cols>
    <col min="1" max="1" width="5.125" style="55" customWidth="1"/>
    <col min="2" max="2" width="10" style="55" customWidth="1"/>
    <col min="3" max="3" width="19.875" style="55" customWidth="1"/>
    <col min="4" max="4" width="23.125" style="150" customWidth="1"/>
    <col min="5"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7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8" t="s">
        <v>1528</v>
      </c>
      <c r="B1" s="219"/>
      <c r="C1" s="220"/>
      <c r="D1" s="221" t="s">
        <v>225</v>
      </c>
      <c r="E1" s="204" t="s">
        <v>1523</v>
      </c>
      <c r="F1" s="213" t="s">
        <v>4</v>
      </c>
      <c r="G1" s="203" t="s">
        <v>226</v>
      </c>
      <c r="H1" s="203"/>
      <c r="I1" s="205" t="s">
        <v>11</v>
      </c>
      <c r="J1" s="207" t="s">
        <v>213</v>
      </c>
      <c r="K1" s="208"/>
      <c r="L1" s="209"/>
      <c r="M1" s="201" t="s">
        <v>227</v>
      </c>
      <c r="N1" s="241" t="s">
        <v>1392</v>
      </c>
      <c r="O1" s="237" t="s">
        <v>1432</v>
      </c>
      <c r="P1" s="199" t="s">
        <v>228</v>
      </c>
      <c r="Q1" s="193" t="s">
        <v>229</v>
      </c>
      <c r="R1" s="196" t="s">
        <v>1508</v>
      </c>
      <c r="S1" s="243" t="s">
        <v>1433</v>
      </c>
      <c r="T1" s="239" t="s">
        <v>0</v>
      </c>
      <c r="U1" s="235" t="s">
        <v>211</v>
      </c>
      <c r="V1" s="81"/>
      <c r="Y1" s="21"/>
      <c r="Z1" s="21"/>
      <c r="AE1" s="21"/>
    </row>
    <row r="2" spans="1:32" s="20" customFormat="1" ht="33.75" customHeight="1" thickBot="1">
      <c r="A2" s="223" t="str">
        <f ca="1">MID(CELL("filename",A2),
FIND("[",CELL("filename",A2))+1,
FIND("]",CELL("filename",A2))-FIND("[",CELL("filename",A2))-1)</f>
        <v>parts_list (5).xls</v>
      </c>
      <c r="B2" s="224"/>
      <c r="C2" s="225"/>
      <c r="D2" s="221"/>
      <c r="E2" s="204"/>
      <c r="F2" s="214"/>
      <c r="G2" s="204"/>
      <c r="H2" s="204"/>
      <c r="I2" s="206"/>
      <c r="J2" s="210"/>
      <c r="K2" s="211"/>
      <c r="L2" s="212"/>
      <c r="M2" s="202"/>
      <c r="N2" s="242"/>
      <c r="O2" s="200"/>
      <c r="P2" s="200"/>
      <c r="Q2" s="194"/>
      <c r="R2" s="197"/>
      <c r="S2" s="244"/>
      <c r="T2" s="240"/>
      <c r="U2" s="236"/>
      <c r="V2" s="81"/>
      <c r="Y2" s="132" t="s">
        <v>1472</v>
      </c>
      <c r="Z2" s="133">
        <f>SUM(Z7:Z154)</f>
        <v>0</v>
      </c>
      <c r="AE2" s="21"/>
    </row>
    <row r="3" spans="1:32" s="20" customFormat="1" ht="27.75" customHeight="1" thickBot="1">
      <c r="A3" s="216" t="s">
        <v>6</v>
      </c>
      <c r="B3" s="217" t="s">
        <v>214</v>
      </c>
      <c r="C3" s="217" t="s">
        <v>5</v>
      </c>
      <c r="D3" s="222"/>
      <c r="E3" s="204"/>
      <c r="F3" s="215"/>
      <c r="G3" s="22" t="s">
        <v>1</v>
      </c>
      <c r="H3" s="22" t="s">
        <v>2</v>
      </c>
      <c r="I3" s="23" t="s">
        <v>13</v>
      </c>
      <c r="J3" s="24" t="s">
        <v>15</v>
      </c>
      <c r="K3" s="24" t="s">
        <v>16</v>
      </c>
      <c r="L3" s="24" t="s">
        <v>18</v>
      </c>
      <c r="M3" s="202"/>
      <c r="N3" s="242"/>
      <c r="O3" s="238"/>
      <c r="P3" s="200"/>
      <c r="Q3" s="194"/>
      <c r="R3" s="197"/>
      <c r="S3" s="244"/>
      <c r="T3" s="240"/>
      <c r="U3" s="236"/>
      <c r="V3" s="81"/>
      <c r="W3" s="187" t="s">
        <v>1471</v>
      </c>
      <c r="X3" s="188"/>
      <c r="Y3" s="188"/>
      <c r="Z3" s="188"/>
      <c r="AA3" s="188"/>
      <c r="AB3" s="188"/>
      <c r="AC3" s="188"/>
      <c r="AD3" s="188"/>
      <c r="AE3" s="188"/>
      <c r="AF3" s="189"/>
    </row>
    <row r="4" spans="1:32" s="20" customFormat="1" ht="36" customHeight="1" thickTop="1" thickBot="1">
      <c r="A4" s="216"/>
      <c r="B4" s="217"/>
      <c r="C4" s="217"/>
      <c r="D4" s="222"/>
      <c r="E4" s="204"/>
      <c r="F4" s="113">
        <f>SUM(F7:F154)</f>
        <v>45</v>
      </c>
      <c r="G4" s="113">
        <f>SUM(G7:G154)</f>
        <v>121</v>
      </c>
      <c r="H4" s="113">
        <f>SUM(H7:H154)</f>
        <v>164</v>
      </c>
      <c r="I4" s="113">
        <f>SUMIFS(F7:F154,I7:I154,"実装")</f>
        <v>45</v>
      </c>
      <c r="J4" s="113">
        <f>SUMIFS($F7:$F154,$J7:$J154,"SMD",$I7:$I154,"実装")</f>
        <v>36</v>
      </c>
      <c r="K4" s="113">
        <f>SUMIFS($F7:$F154,$J7:$J154,"DIP",$I7:$I154,"実装")</f>
        <v>9</v>
      </c>
      <c r="L4" s="127">
        <f>SUMIFS($F7:$F154,$J7:$J154,"特殊（BGA等）",$I7:$I154,"実装")</f>
        <v>0</v>
      </c>
      <c r="M4" s="114">
        <v>5</v>
      </c>
      <c r="N4" s="242"/>
      <c r="O4" s="25" t="s">
        <v>3</v>
      </c>
      <c r="P4" s="195"/>
      <c r="Q4" s="195"/>
      <c r="R4" s="198"/>
      <c r="S4" s="245"/>
      <c r="T4" s="240"/>
      <c r="U4" s="236"/>
      <c r="V4" s="81"/>
      <c r="W4" s="190"/>
      <c r="X4" s="191"/>
      <c r="Y4" s="191"/>
      <c r="Z4" s="191"/>
      <c r="AA4" s="191"/>
      <c r="AB4" s="191"/>
      <c r="AC4" s="191"/>
      <c r="AD4" s="191"/>
      <c r="AE4" s="191"/>
      <c r="AF4" s="192"/>
    </row>
    <row r="5" spans="1:32" s="20" customFormat="1" ht="45" customHeight="1">
      <c r="A5" s="115" t="s">
        <v>7</v>
      </c>
      <c r="B5" s="116" t="s">
        <v>8</v>
      </c>
      <c r="C5" s="117" t="s">
        <v>9</v>
      </c>
      <c r="D5" s="118" t="s">
        <v>10</v>
      </c>
      <c r="E5" s="119" t="s">
        <v>12</v>
      </c>
      <c r="F5" s="119">
        <v>4</v>
      </c>
      <c r="G5" s="119">
        <v>2</v>
      </c>
      <c r="H5" s="120">
        <f>F5*G5</f>
        <v>8</v>
      </c>
      <c r="I5" s="121" t="s">
        <v>14</v>
      </c>
      <c r="J5" s="226" t="s">
        <v>1393</v>
      </c>
      <c r="K5" s="227"/>
      <c r="L5" s="228"/>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29"/>
      <c r="K6" s="230"/>
      <c r="L6" s="231"/>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1534</v>
      </c>
      <c r="C7" s="38" t="s">
        <v>1535</v>
      </c>
      <c r="D7" s="147" t="s">
        <v>1536</v>
      </c>
      <c r="E7" s="146" t="s">
        <v>1537</v>
      </c>
      <c r="F7" s="40">
        <v>1</v>
      </c>
      <c r="G7" s="40">
        <v>8</v>
      </c>
      <c r="H7" s="41">
        <f>IF(F7="","",F7*G7)</f>
        <v>8</v>
      </c>
      <c r="I7" s="40" t="s">
        <v>1605</v>
      </c>
      <c r="J7" s="232" t="s">
        <v>1607</v>
      </c>
      <c r="K7" s="233"/>
      <c r="L7" s="234"/>
      <c r="M7" s="41">
        <f>IF(I7="実装",F7*$M$4,IF(I7="未実装",0,""))</f>
        <v>5</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1538</v>
      </c>
      <c r="C8" s="38" t="s">
        <v>1539</v>
      </c>
      <c r="D8" s="147" t="s">
        <v>1540</v>
      </c>
      <c r="E8" s="146" t="s">
        <v>1541</v>
      </c>
      <c r="F8" s="48">
        <v>1</v>
      </c>
      <c r="G8" s="48">
        <v>4</v>
      </c>
      <c r="H8" s="49">
        <f t="shared" ref="H8:H71" si="2">IF(F8="","",F8*G8)</f>
        <v>4</v>
      </c>
      <c r="I8" s="40" t="s">
        <v>1605</v>
      </c>
      <c r="J8" s="232" t="s">
        <v>1606</v>
      </c>
      <c r="K8" s="233"/>
      <c r="L8" s="234"/>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1542</v>
      </c>
      <c r="C9" s="38" t="s">
        <v>1543</v>
      </c>
      <c r="D9" s="147" t="s">
        <v>1544</v>
      </c>
      <c r="E9" s="146" t="s">
        <v>1545</v>
      </c>
      <c r="F9" s="48">
        <v>1</v>
      </c>
      <c r="G9" s="48">
        <v>4</v>
      </c>
      <c r="H9" s="49">
        <f>IF(F9="","",F9*G9)</f>
        <v>4</v>
      </c>
      <c r="I9" s="40" t="s">
        <v>1605</v>
      </c>
      <c r="J9" s="232" t="s">
        <v>1606</v>
      </c>
      <c r="K9" s="233"/>
      <c r="L9" s="234"/>
      <c r="M9" s="41">
        <f t="shared" si="3"/>
        <v>5</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1546</v>
      </c>
      <c r="C10" s="38" t="s">
        <v>1547</v>
      </c>
      <c r="D10" s="147" t="s">
        <v>1548</v>
      </c>
      <c r="E10" s="146" t="s">
        <v>1549</v>
      </c>
      <c r="F10" s="48">
        <v>4</v>
      </c>
      <c r="G10" s="48">
        <v>4</v>
      </c>
      <c r="H10" s="49">
        <f t="shared" si="2"/>
        <v>16</v>
      </c>
      <c r="I10" s="40" t="s">
        <v>1605</v>
      </c>
      <c r="J10" s="232" t="s">
        <v>1607</v>
      </c>
      <c r="K10" s="233"/>
      <c r="L10" s="234"/>
      <c r="M10" s="41">
        <f t="shared" si="3"/>
        <v>20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38" t="s">
        <v>1546</v>
      </c>
      <c r="C11" s="38" t="s">
        <v>1547</v>
      </c>
      <c r="D11" s="147" t="s">
        <v>1550</v>
      </c>
      <c r="E11" s="146" t="s">
        <v>1551</v>
      </c>
      <c r="F11" s="48">
        <v>1</v>
      </c>
      <c r="G11" s="48">
        <v>8</v>
      </c>
      <c r="H11" s="49">
        <f t="shared" si="2"/>
        <v>8</v>
      </c>
      <c r="I11" s="40" t="s">
        <v>1605</v>
      </c>
      <c r="J11" s="232" t="s">
        <v>1607</v>
      </c>
      <c r="K11" s="233"/>
      <c r="L11" s="234"/>
      <c r="M11" s="41">
        <f t="shared" si="3"/>
        <v>5</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238</v>
      </c>
      <c r="C12" s="47" t="s">
        <v>1552</v>
      </c>
      <c r="D12" s="148" t="s">
        <v>1553</v>
      </c>
      <c r="E12" s="39" t="s">
        <v>1554</v>
      </c>
      <c r="F12" s="48">
        <v>1</v>
      </c>
      <c r="G12" s="48">
        <v>2</v>
      </c>
      <c r="H12" s="49">
        <f t="shared" si="2"/>
        <v>2</v>
      </c>
      <c r="I12" s="40" t="s">
        <v>1605</v>
      </c>
      <c r="J12" s="232" t="s">
        <v>1606</v>
      </c>
      <c r="K12" s="233"/>
      <c r="L12" s="234"/>
      <c r="M12" s="41">
        <f t="shared" si="3"/>
        <v>5</v>
      </c>
      <c r="N12" s="66" t="str">
        <f>IFERROR(VLOOKUP(SUBSTITUTE(SUBSTITUTE(D12," ",""),"　",""),無償提供部品一覧!$A$3:$B$923,2,FALSE),"")</f>
        <v>○</v>
      </c>
      <c r="O12" s="101" t="str">
        <f t="shared" si="4"/>
        <v>○</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1552</v>
      </c>
      <c r="D13" s="148" t="s">
        <v>820</v>
      </c>
      <c r="E13" s="39" t="s">
        <v>1555</v>
      </c>
      <c r="F13" s="48">
        <v>2</v>
      </c>
      <c r="G13" s="48">
        <v>2</v>
      </c>
      <c r="H13" s="49">
        <f t="shared" si="2"/>
        <v>4</v>
      </c>
      <c r="I13" s="40" t="s">
        <v>1605</v>
      </c>
      <c r="J13" s="232" t="s">
        <v>1606</v>
      </c>
      <c r="K13" s="233"/>
      <c r="L13" s="234"/>
      <c r="M13" s="41">
        <f t="shared" si="3"/>
        <v>10</v>
      </c>
      <c r="N13" s="66" t="str">
        <f>IFERROR(VLOOKUP(SUBSTITUTE(SUBSTITUTE(D13," ",""),"　",""),無償提供部品一覧!$A$3:$B$923,2,FALSE),"")</f>
        <v>○</v>
      </c>
      <c r="O13" s="101" t="str">
        <f t="shared" si="4"/>
        <v>○</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238</v>
      </c>
      <c r="C14" s="47" t="s">
        <v>1552</v>
      </c>
      <c r="D14" s="148" t="s">
        <v>900</v>
      </c>
      <c r="E14" s="39" t="s">
        <v>1556</v>
      </c>
      <c r="F14" s="48">
        <v>1</v>
      </c>
      <c r="G14" s="48">
        <v>2</v>
      </c>
      <c r="H14" s="49">
        <f t="shared" si="2"/>
        <v>2</v>
      </c>
      <c r="I14" s="40" t="s">
        <v>1605</v>
      </c>
      <c r="J14" s="232" t="s">
        <v>1606</v>
      </c>
      <c r="K14" s="233"/>
      <c r="L14" s="234"/>
      <c r="M14" s="41">
        <f t="shared" si="3"/>
        <v>5</v>
      </c>
      <c r="N14" s="66" t="str">
        <f>IFERROR(VLOOKUP(SUBSTITUTE(SUBSTITUTE(D14," ",""),"　",""),無償提供部品一覧!$A$3:$B$923,2,FALSE),"")</f>
        <v>○</v>
      </c>
      <c r="O14" s="101" t="str">
        <f t="shared" si="4"/>
        <v>○</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238</v>
      </c>
      <c r="C15" s="47" t="s">
        <v>1552</v>
      </c>
      <c r="D15" s="148" t="s">
        <v>844</v>
      </c>
      <c r="E15" s="39" t="s">
        <v>1557</v>
      </c>
      <c r="F15" s="48">
        <v>1</v>
      </c>
      <c r="G15" s="48">
        <v>2</v>
      </c>
      <c r="H15" s="49">
        <f t="shared" si="2"/>
        <v>2</v>
      </c>
      <c r="I15" s="40" t="s">
        <v>1605</v>
      </c>
      <c r="J15" s="232" t="s">
        <v>1606</v>
      </c>
      <c r="K15" s="233"/>
      <c r="L15" s="234"/>
      <c r="M15" s="41">
        <f t="shared" si="3"/>
        <v>5</v>
      </c>
      <c r="N15" s="66" t="str">
        <f>IFERROR(VLOOKUP(SUBSTITUTE(SUBSTITUTE(D15," ",""),"　",""),無償提供部品一覧!$A$3:$B$923,2,FALSE),"")</f>
        <v>○</v>
      </c>
      <c r="O15" s="101" t="str">
        <f t="shared" si="4"/>
        <v>○</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238</v>
      </c>
      <c r="C16" s="47" t="s">
        <v>1552</v>
      </c>
      <c r="D16" s="148" t="s">
        <v>948</v>
      </c>
      <c r="E16" s="39" t="s">
        <v>1558</v>
      </c>
      <c r="F16" s="48">
        <v>1</v>
      </c>
      <c r="G16" s="48">
        <v>2</v>
      </c>
      <c r="H16" s="49">
        <f t="shared" si="2"/>
        <v>2</v>
      </c>
      <c r="I16" s="40" t="s">
        <v>1605</v>
      </c>
      <c r="J16" s="232" t="s">
        <v>1606</v>
      </c>
      <c r="K16" s="233"/>
      <c r="L16" s="234"/>
      <c r="M16" s="41">
        <f t="shared" si="3"/>
        <v>5</v>
      </c>
      <c r="N16" s="66" t="str">
        <f>IFERROR(VLOOKUP(SUBSTITUTE(SUBSTITUTE(D16," ",""),"　",""),無償提供部品一覧!$A$3:$B$923,2,FALSE),"")</f>
        <v>○</v>
      </c>
      <c r="O16" s="101" t="str">
        <f t="shared" si="4"/>
        <v>○</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238</v>
      </c>
      <c r="C17" s="47" t="s">
        <v>1552</v>
      </c>
      <c r="D17" s="148" t="s">
        <v>868</v>
      </c>
      <c r="E17" s="39" t="s">
        <v>1559</v>
      </c>
      <c r="F17" s="48">
        <v>1</v>
      </c>
      <c r="G17" s="48">
        <v>2</v>
      </c>
      <c r="H17" s="49">
        <f t="shared" si="2"/>
        <v>2</v>
      </c>
      <c r="I17" s="40" t="s">
        <v>1605</v>
      </c>
      <c r="J17" s="232" t="s">
        <v>1606</v>
      </c>
      <c r="K17" s="233"/>
      <c r="L17" s="234"/>
      <c r="M17" s="41">
        <f t="shared" si="3"/>
        <v>5</v>
      </c>
      <c r="N17" s="66" t="str">
        <f>IFERROR(VLOOKUP(SUBSTITUTE(SUBSTITUTE(D17," ",""),"　",""),無償提供部品一覧!$A$3:$B$923,2,FALSE),"")</f>
        <v>○</v>
      </c>
      <c r="O17" s="101" t="str">
        <f t="shared" si="4"/>
        <v>○</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238</v>
      </c>
      <c r="C18" s="47" t="s">
        <v>1552</v>
      </c>
      <c r="D18" s="148" t="s">
        <v>964</v>
      </c>
      <c r="E18" s="39" t="s">
        <v>1560</v>
      </c>
      <c r="F18" s="48">
        <v>5</v>
      </c>
      <c r="G18" s="48">
        <v>2</v>
      </c>
      <c r="H18" s="49">
        <f t="shared" si="2"/>
        <v>10</v>
      </c>
      <c r="I18" s="40" t="s">
        <v>1605</v>
      </c>
      <c r="J18" s="232" t="s">
        <v>1606</v>
      </c>
      <c r="K18" s="233"/>
      <c r="L18" s="234"/>
      <c r="M18" s="41">
        <f t="shared" si="3"/>
        <v>25</v>
      </c>
      <c r="N18" s="66" t="str">
        <f>IFERROR(VLOOKUP(SUBSTITUTE(SUBSTITUTE(D18," ",""),"　",""),無償提供部品一覧!$A$3:$B$923,2,FALSE),"")</f>
        <v>○</v>
      </c>
      <c r="O18" s="101" t="str">
        <f t="shared" si="4"/>
        <v>○</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238</v>
      </c>
      <c r="C19" s="47" t="s">
        <v>1552</v>
      </c>
      <c r="D19" s="148" t="s">
        <v>824</v>
      </c>
      <c r="E19" s="39" t="s">
        <v>1561</v>
      </c>
      <c r="F19" s="48">
        <v>1</v>
      </c>
      <c r="G19" s="48">
        <v>2</v>
      </c>
      <c r="H19" s="49">
        <f t="shared" si="2"/>
        <v>2</v>
      </c>
      <c r="I19" s="40" t="s">
        <v>1605</v>
      </c>
      <c r="J19" s="232" t="s">
        <v>1606</v>
      </c>
      <c r="K19" s="233"/>
      <c r="L19" s="234"/>
      <c r="M19" s="41">
        <f t="shared" si="3"/>
        <v>5</v>
      </c>
      <c r="N19" s="66" t="str">
        <f>IFERROR(VLOOKUP(SUBSTITUTE(SUBSTITUTE(D19," ",""),"　",""),無償提供部品一覧!$A$3:$B$923,2,FALSE),"")</f>
        <v>○</v>
      </c>
      <c r="O19" s="101" t="str">
        <f t="shared" si="4"/>
        <v>○</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238</v>
      </c>
      <c r="C20" s="47" t="s">
        <v>1552</v>
      </c>
      <c r="D20" s="148" t="s">
        <v>916</v>
      </c>
      <c r="E20" s="39" t="s">
        <v>1562</v>
      </c>
      <c r="F20" s="48">
        <v>3</v>
      </c>
      <c r="G20" s="48">
        <v>2</v>
      </c>
      <c r="H20" s="49">
        <f t="shared" si="2"/>
        <v>6</v>
      </c>
      <c r="I20" s="40" t="s">
        <v>1605</v>
      </c>
      <c r="J20" s="232" t="s">
        <v>1606</v>
      </c>
      <c r="K20" s="233"/>
      <c r="L20" s="234"/>
      <c r="M20" s="41">
        <f t="shared" si="3"/>
        <v>15</v>
      </c>
      <c r="N20" s="66" t="str">
        <f>IFERROR(VLOOKUP(SUBSTITUTE(SUBSTITUTE(D20," ",""),"　",""),無償提供部品一覧!$A$3:$B$923,2,FALSE),"")</f>
        <v>○</v>
      </c>
      <c r="O20" s="101" t="str">
        <f t="shared" si="4"/>
        <v>○</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1563</v>
      </c>
      <c r="C21" s="47" t="s">
        <v>1564</v>
      </c>
      <c r="D21" s="148" t="s">
        <v>1565</v>
      </c>
      <c r="E21" s="39" t="s">
        <v>1566</v>
      </c>
      <c r="F21" s="48">
        <v>1</v>
      </c>
      <c r="G21" s="48">
        <v>2</v>
      </c>
      <c r="H21" s="49">
        <f t="shared" si="2"/>
        <v>2</v>
      </c>
      <c r="I21" s="40" t="s">
        <v>1605</v>
      </c>
      <c r="J21" s="232" t="s">
        <v>1607</v>
      </c>
      <c r="K21" s="233"/>
      <c r="L21" s="234"/>
      <c r="M21" s="41">
        <f t="shared" si="3"/>
        <v>5</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1567</v>
      </c>
      <c r="C22" s="47" t="s">
        <v>1568</v>
      </c>
      <c r="D22" s="148" t="s">
        <v>1569</v>
      </c>
      <c r="E22" s="39" t="s">
        <v>1570</v>
      </c>
      <c r="F22" s="48">
        <v>1</v>
      </c>
      <c r="G22" s="48">
        <v>32</v>
      </c>
      <c r="H22" s="49">
        <f t="shared" si="2"/>
        <v>32</v>
      </c>
      <c r="I22" s="40" t="s">
        <v>1605</v>
      </c>
      <c r="J22" s="232" t="s">
        <v>1606</v>
      </c>
      <c r="K22" s="233"/>
      <c r="L22" s="234"/>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1571</v>
      </c>
      <c r="C23" s="47" t="s">
        <v>1572</v>
      </c>
      <c r="D23" s="148" t="s">
        <v>1573</v>
      </c>
      <c r="E23" s="39" t="s">
        <v>1574</v>
      </c>
      <c r="F23" s="48">
        <v>1</v>
      </c>
      <c r="G23" s="48">
        <v>4</v>
      </c>
      <c r="H23" s="49">
        <f t="shared" si="2"/>
        <v>4</v>
      </c>
      <c r="I23" s="40" t="s">
        <v>1605</v>
      </c>
      <c r="J23" s="232" t="s">
        <v>1607</v>
      </c>
      <c r="K23" s="233"/>
      <c r="L23" s="234"/>
      <c r="M23" s="41">
        <f t="shared" si="3"/>
        <v>5</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1575</v>
      </c>
      <c r="C24" s="47" t="s">
        <v>1576</v>
      </c>
      <c r="D24" s="148" t="s">
        <v>1577</v>
      </c>
      <c r="E24" s="39" t="s">
        <v>1578</v>
      </c>
      <c r="F24" s="48">
        <v>1</v>
      </c>
      <c r="G24" s="48">
        <v>5</v>
      </c>
      <c r="H24" s="49">
        <f t="shared" si="2"/>
        <v>5</v>
      </c>
      <c r="I24" s="40" t="s">
        <v>1605</v>
      </c>
      <c r="J24" s="232" t="s">
        <v>1606</v>
      </c>
      <c r="K24" s="233"/>
      <c r="L24" s="234"/>
      <c r="M24" s="41">
        <f t="shared" si="3"/>
        <v>5</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1579</v>
      </c>
      <c r="C25" s="47" t="s">
        <v>1580</v>
      </c>
      <c r="D25" s="148" t="s">
        <v>1581</v>
      </c>
      <c r="E25" s="39" t="s">
        <v>1582</v>
      </c>
      <c r="F25" s="48">
        <v>2</v>
      </c>
      <c r="G25" s="48">
        <v>3</v>
      </c>
      <c r="H25" s="49">
        <f t="shared" si="2"/>
        <v>6</v>
      </c>
      <c r="I25" s="40" t="s">
        <v>1605</v>
      </c>
      <c r="J25" s="232" t="s">
        <v>1606</v>
      </c>
      <c r="K25" s="233"/>
      <c r="L25" s="234"/>
      <c r="M25" s="41">
        <f t="shared" si="3"/>
        <v>10</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1579</v>
      </c>
      <c r="C26" s="47" t="s">
        <v>1583</v>
      </c>
      <c r="D26" s="148" t="s">
        <v>1584</v>
      </c>
      <c r="E26" s="39" t="s">
        <v>1585</v>
      </c>
      <c r="F26" s="48">
        <v>1</v>
      </c>
      <c r="G26" s="48">
        <v>3</v>
      </c>
      <c r="H26" s="49">
        <f t="shared" si="2"/>
        <v>3</v>
      </c>
      <c r="I26" s="40" t="s">
        <v>1605</v>
      </c>
      <c r="J26" s="232" t="s">
        <v>1606</v>
      </c>
      <c r="K26" s="233"/>
      <c r="L26" s="234"/>
      <c r="M26" s="41">
        <f t="shared" si="3"/>
        <v>5</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1579</v>
      </c>
      <c r="C27" s="47" t="s">
        <v>1586</v>
      </c>
      <c r="D27" s="148" t="s">
        <v>1587</v>
      </c>
      <c r="E27" s="39" t="s">
        <v>1588</v>
      </c>
      <c r="F27" s="48">
        <v>1</v>
      </c>
      <c r="G27" s="48">
        <v>14</v>
      </c>
      <c r="H27" s="49">
        <f t="shared" si="2"/>
        <v>14</v>
      </c>
      <c r="I27" s="40" t="s">
        <v>1605</v>
      </c>
      <c r="J27" s="232" t="s">
        <v>1606</v>
      </c>
      <c r="K27" s="233"/>
      <c r="L27" s="234"/>
      <c r="M27" s="41">
        <f t="shared" si="3"/>
        <v>5</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1589</v>
      </c>
      <c r="C28" s="47" t="s">
        <v>1590</v>
      </c>
      <c r="D28" s="148" t="s">
        <v>1591</v>
      </c>
      <c r="E28" s="39" t="s">
        <v>1592</v>
      </c>
      <c r="F28" s="48">
        <v>1</v>
      </c>
      <c r="G28" s="48">
        <v>2</v>
      </c>
      <c r="H28" s="49">
        <f t="shared" si="2"/>
        <v>2</v>
      </c>
      <c r="I28" s="40" t="s">
        <v>1605</v>
      </c>
      <c r="J28" s="232" t="s">
        <v>1607</v>
      </c>
      <c r="K28" s="233"/>
      <c r="L28" s="234"/>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1593</v>
      </c>
      <c r="C29" s="47" t="s">
        <v>1594</v>
      </c>
      <c r="D29" s="148" t="s">
        <v>1595</v>
      </c>
      <c r="E29" s="39" t="s">
        <v>1596</v>
      </c>
      <c r="F29" s="48">
        <v>2</v>
      </c>
      <c r="G29" s="48">
        <v>2</v>
      </c>
      <c r="H29" s="49">
        <f t="shared" si="2"/>
        <v>4</v>
      </c>
      <c r="I29" s="40" t="s">
        <v>1605</v>
      </c>
      <c r="J29" s="232" t="s">
        <v>1606</v>
      </c>
      <c r="K29" s="233"/>
      <c r="L29" s="234"/>
      <c r="M29" s="41">
        <f t="shared" si="3"/>
        <v>10</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1597</v>
      </c>
      <c r="C30" s="47" t="s">
        <v>1598</v>
      </c>
      <c r="D30" s="148" t="s">
        <v>1599</v>
      </c>
      <c r="E30" s="39" t="s">
        <v>1600</v>
      </c>
      <c r="F30" s="48">
        <v>1</v>
      </c>
      <c r="G30" s="48">
        <v>2</v>
      </c>
      <c r="H30" s="49">
        <f t="shared" si="2"/>
        <v>2</v>
      </c>
      <c r="I30" s="40" t="s">
        <v>1605</v>
      </c>
      <c r="J30" s="232" t="s">
        <v>1606</v>
      </c>
      <c r="K30" s="233"/>
      <c r="L30" s="234"/>
      <c r="M30" s="41">
        <f t="shared" si="3"/>
        <v>5</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1597</v>
      </c>
      <c r="C31" s="47" t="s">
        <v>1594</v>
      </c>
      <c r="D31" s="148" t="s">
        <v>1601</v>
      </c>
      <c r="E31" s="39" t="s">
        <v>1602</v>
      </c>
      <c r="F31" s="48">
        <v>1</v>
      </c>
      <c r="G31" s="48">
        <v>2</v>
      </c>
      <c r="H31" s="49">
        <f t="shared" si="2"/>
        <v>2</v>
      </c>
      <c r="I31" s="40" t="s">
        <v>1605</v>
      </c>
      <c r="J31" s="232" t="s">
        <v>1606</v>
      </c>
      <c r="K31" s="233"/>
      <c r="L31" s="234"/>
      <c r="M31" s="41">
        <f t="shared" si="3"/>
        <v>5</v>
      </c>
      <c r="N31" s="66" t="str">
        <f>IFERROR(VLOOKUP(SUBSTITUTE(SUBSTITUTE(D31," ",""),"　",""),無償提供部品一覧!$A$3:$B$923,2,FALSE),"")</f>
        <v>○</v>
      </c>
      <c r="O31" s="101" t="str">
        <f t="shared" si="4"/>
        <v>○</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1597</v>
      </c>
      <c r="C32" s="47" t="s">
        <v>1594</v>
      </c>
      <c r="D32" s="148" t="s">
        <v>1503</v>
      </c>
      <c r="E32" s="39" t="s">
        <v>1603</v>
      </c>
      <c r="F32" s="48">
        <v>6</v>
      </c>
      <c r="G32" s="48">
        <v>2</v>
      </c>
      <c r="H32" s="49">
        <f t="shared" si="2"/>
        <v>12</v>
      </c>
      <c r="I32" s="40" t="s">
        <v>1605</v>
      </c>
      <c r="J32" s="232" t="s">
        <v>1606</v>
      </c>
      <c r="K32" s="233"/>
      <c r="L32" s="234"/>
      <c r="M32" s="41">
        <f t="shared" si="3"/>
        <v>30</v>
      </c>
      <c r="N32" s="66" t="str">
        <f>IFERROR(VLOOKUP(SUBSTITUTE(SUBSTITUTE(D32," ",""),"　",""),無償提供部品一覧!$A$3:$B$923,2,FALSE),"")</f>
        <v>○</v>
      </c>
      <c r="O32" s="101" t="str">
        <f t="shared" si="4"/>
        <v>○</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t="s">
        <v>1597</v>
      </c>
      <c r="C33" s="47" t="s">
        <v>1594</v>
      </c>
      <c r="D33" s="148" t="s">
        <v>1492</v>
      </c>
      <c r="E33" s="39" t="s">
        <v>1604</v>
      </c>
      <c r="F33" s="48">
        <v>2</v>
      </c>
      <c r="G33" s="48">
        <v>2</v>
      </c>
      <c r="H33" s="49">
        <f t="shared" si="2"/>
        <v>4</v>
      </c>
      <c r="I33" s="40" t="s">
        <v>1605</v>
      </c>
      <c r="J33" s="232" t="s">
        <v>1606</v>
      </c>
      <c r="K33" s="233"/>
      <c r="L33" s="234"/>
      <c r="M33" s="41">
        <f t="shared" si="3"/>
        <v>10</v>
      </c>
      <c r="N33" s="66" t="str">
        <f>IFERROR(VLOOKUP(SUBSTITUTE(SUBSTITUTE(D33," ",""),"　",""),無償提供部品一覧!$A$3:$B$923,2,FALSE),"")</f>
        <v>○</v>
      </c>
      <c r="O33" s="101" t="str">
        <f t="shared" si="4"/>
        <v>○</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148"/>
      <c r="E34" s="39"/>
      <c r="F34" s="48"/>
      <c r="G34" s="48"/>
      <c r="H34" s="49" t="str">
        <f t="shared" si="2"/>
        <v/>
      </c>
      <c r="I34" s="40"/>
      <c r="J34" s="232"/>
      <c r="K34" s="233"/>
      <c r="L34" s="234"/>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148"/>
      <c r="E35" s="39"/>
      <c r="F35" s="48"/>
      <c r="G35" s="48"/>
      <c r="H35" s="49" t="str">
        <f t="shared" si="2"/>
        <v/>
      </c>
      <c r="I35" s="40"/>
      <c r="J35" s="232"/>
      <c r="K35" s="233"/>
      <c r="L35" s="234"/>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148"/>
      <c r="E36" s="39"/>
      <c r="F36" s="48"/>
      <c r="G36" s="48"/>
      <c r="H36" s="49" t="str">
        <f t="shared" si="2"/>
        <v/>
      </c>
      <c r="I36" s="40"/>
      <c r="J36" s="232"/>
      <c r="K36" s="233"/>
      <c r="L36" s="234"/>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148"/>
      <c r="E37" s="39"/>
      <c r="F37" s="48"/>
      <c r="G37" s="48"/>
      <c r="H37" s="49" t="str">
        <f t="shared" si="2"/>
        <v/>
      </c>
      <c r="I37" s="40"/>
      <c r="J37" s="232"/>
      <c r="K37" s="233"/>
      <c r="L37" s="234"/>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148"/>
      <c r="E38" s="39"/>
      <c r="F38" s="48"/>
      <c r="G38" s="48"/>
      <c r="H38" s="49" t="str">
        <f t="shared" si="2"/>
        <v/>
      </c>
      <c r="I38" s="40"/>
      <c r="J38" s="232"/>
      <c r="K38" s="233"/>
      <c r="L38" s="234"/>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148"/>
      <c r="E39" s="39"/>
      <c r="F39" s="48"/>
      <c r="G39" s="48"/>
      <c r="H39" s="49" t="str">
        <f t="shared" si="2"/>
        <v/>
      </c>
      <c r="I39" s="40"/>
      <c r="J39" s="232"/>
      <c r="K39" s="233"/>
      <c r="L39" s="234"/>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148"/>
      <c r="E40" s="39"/>
      <c r="F40" s="48"/>
      <c r="G40" s="48"/>
      <c r="H40" s="49" t="str">
        <f t="shared" si="2"/>
        <v/>
      </c>
      <c r="I40" s="40"/>
      <c r="J40" s="232"/>
      <c r="K40" s="233"/>
      <c r="L40" s="234"/>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148"/>
      <c r="E41" s="39"/>
      <c r="F41" s="48"/>
      <c r="G41" s="48"/>
      <c r="H41" s="49" t="str">
        <f t="shared" si="2"/>
        <v/>
      </c>
      <c r="I41" s="40"/>
      <c r="J41" s="232"/>
      <c r="K41" s="233"/>
      <c r="L41" s="234"/>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148"/>
      <c r="E42" s="39"/>
      <c r="F42" s="48"/>
      <c r="G42" s="48"/>
      <c r="H42" s="49" t="str">
        <f t="shared" si="2"/>
        <v/>
      </c>
      <c r="I42" s="40"/>
      <c r="J42" s="232"/>
      <c r="K42" s="233"/>
      <c r="L42" s="234"/>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148"/>
      <c r="E43" s="39"/>
      <c r="F43" s="48"/>
      <c r="G43" s="48"/>
      <c r="H43" s="49" t="str">
        <f t="shared" si="2"/>
        <v/>
      </c>
      <c r="I43" s="40"/>
      <c r="J43" s="232"/>
      <c r="K43" s="233"/>
      <c r="L43" s="234"/>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148"/>
      <c r="E44" s="39"/>
      <c r="F44" s="48"/>
      <c r="G44" s="48"/>
      <c r="H44" s="49" t="str">
        <f t="shared" si="2"/>
        <v/>
      </c>
      <c r="I44" s="40"/>
      <c r="J44" s="232"/>
      <c r="K44" s="233"/>
      <c r="L44" s="234"/>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148"/>
      <c r="E45" s="39"/>
      <c r="F45" s="48"/>
      <c r="G45" s="48"/>
      <c r="H45" s="49" t="str">
        <f t="shared" si="2"/>
        <v/>
      </c>
      <c r="I45" s="40"/>
      <c r="J45" s="232"/>
      <c r="K45" s="233"/>
      <c r="L45" s="234"/>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148"/>
      <c r="E46" s="39"/>
      <c r="F46" s="48"/>
      <c r="G46" s="48"/>
      <c r="H46" s="49" t="str">
        <f t="shared" si="2"/>
        <v/>
      </c>
      <c r="I46" s="40"/>
      <c r="J46" s="232"/>
      <c r="K46" s="233"/>
      <c r="L46" s="234"/>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148"/>
      <c r="E47" s="39"/>
      <c r="F47" s="48"/>
      <c r="G47" s="48"/>
      <c r="H47" s="49" t="str">
        <f t="shared" si="2"/>
        <v/>
      </c>
      <c r="I47" s="40"/>
      <c r="J47" s="232"/>
      <c r="K47" s="233"/>
      <c r="L47" s="234"/>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148"/>
      <c r="E48" s="39"/>
      <c r="F48" s="48"/>
      <c r="G48" s="48"/>
      <c r="H48" s="49" t="str">
        <f t="shared" si="2"/>
        <v/>
      </c>
      <c r="I48" s="40"/>
      <c r="J48" s="232"/>
      <c r="K48" s="233"/>
      <c r="L48" s="234"/>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148"/>
      <c r="E49" s="39"/>
      <c r="F49" s="48"/>
      <c r="G49" s="48"/>
      <c r="H49" s="49" t="str">
        <f t="shared" si="2"/>
        <v/>
      </c>
      <c r="I49" s="40"/>
      <c r="J49" s="232"/>
      <c r="K49" s="233"/>
      <c r="L49" s="234"/>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148"/>
      <c r="E50" s="39"/>
      <c r="F50" s="48"/>
      <c r="G50" s="48"/>
      <c r="H50" s="49" t="str">
        <f t="shared" si="2"/>
        <v/>
      </c>
      <c r="I50" s="40"/>
      <c r="J50" s="232"/>
      <c r="K50" s="233"/>
      <c r="L50" s="234"/>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148"/>
      <c r="E51" s="39"/>
      <c r="F51" s="48"/>
      <c r="G51" s="48"/>
      <c r="H51" s="49" t="str">
        <f t="shared" si="2"/>
        <v/>
      </c>
      <c r="I51" s="40"/>
      <c r="J51" s="232"/>
      <c r="K51" s="233"/>
      <c r="L51" s="234"/>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148"/>
      <c r="E52" s="39"/>
      <c r="F52" s="48"/>
      <c r="G52" s="48"/>
      <c r="H52" s="49" t="str">
        <f t="shared" si="2"/>
        <v/>
      </c>
      <c r="I52" s="40"/>
      <c r="J52" s="232"/>
      <c r="K52" s="233"/>
      <c r="L52" s="234"/>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148"/>
      <c r="E53" s="39"/>
      <c r="F53" s="48"/>
      <c r="G53" s="48"/>
      <c r="H53" s="49" t="str">
        <f t="shared" si="2"/>
        <v/>
      </c>
      <c r="I53" s="40"/>
      <c r="J53" s="232"/>
      <c r="K53" s="233"/>
      <c r="L53" s="234"/>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148"/>
      <c r="E54" s="39"/>
      <c r="F54" s="48"/>
      <c r="G54" s="48"/>
      <c r="H54" s="49" t="str">
        <f t="shared" si="2"/>
        <v/>
      </c>
      <c r="I54" s="40"/>
      <c r="J54" s="232"/>
      <c r="K54" s="233"/>
      <c r="L54" s="234"/>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148"/>
      <c r="E55" s="39"/>
      <c r="F55" s="48"/>
      <c r="G55" s="48"/>
      <c r="H55" s="49" t="str">
        <f t="shared" si="2"/>
        <v/>
      </c>
      <c r="I55" s="40"/>
      <c r="J55" s="232"/>
      <c r="K55" s="233"/>
      <c r="L55" s="234"/>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148"/>
      <c r="E56" s="39"/>
      <c r="F56" s="48"/>
      <c r="G56" s="48"/>
      <c r="H56" s="49" t="str">
        <f t="shared" si="2"/>
        <v/>
      </c>
      <c r="I56" s="40"/>
      <c r="J56" s="232"/>
      <c r="K56" s="233"/>
      <c r="L56" s="234"/>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148"/>
      <c r="E57" s="39"/>
      <c r="F57" s="48"/>
      <c r="G57" s="48"/>
      <c r="H57" s="49" t="str">
        <f t="shared" si="2"/>
        <v/>
      </c>
      <c r="I57" s="40"/>
      <c r="J57" s="232"/>
      <c r="K57" s="233"/>
      <c r="L57" s="234"/>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148"/>
      <c r="E58" s="39"/>
      <c r="F58" s="48"/>
      <c r="G58" s="48"/>
      <c r="H58" s="49" t="str">
        <f t="shared" si="2"/>
        <v/>
      </c>
      <c r="I58" s="40"/>
      <c r="J58" s="232"/>
      <c r="K58" s="233"/>
      <c r="L58" s="234"/>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148"/>
      <c r="E59" s="39"/>
      <c r="F59" s="48"/>
      <c r="G59" s="48"/>
      <c r="H59" s="49" t="str">
        <f t="shared" si="2"/>
        <v/>
      </c>
      <c r="I59" s="40"/>
      <c r="J59" s="232"/>
      <c r="K59" s="233"/>
      <c r="L59" s="234"/>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148"/>
      <c r="E60" s="39"/>
      <c r="F60" s="48"/>
      <c r="G60" s="48"/>
      <c r="H60" s="49" t="str">
        <f t="shared" si="2"/>
        <v/>
      </c>
      <c r="I60" s="40"/>
      <c r="J60" s="232"/>
      <c r="K60" s="233"/>
      <c r="L60" s="234"/>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148"/>
      <c r="E61" s="39"/>
      <c r="F61" s="48"/>
      <c r="G61" s="48"/>
      <c r="H61" s="49" t="str">
        <f t="shared" si="2"/>
        <v/>
      </c>
      <c r="I61" s="40"/>
      <c r="J61" s="232"/>
      <c r="K61" s="233"/>
      <c r="L61" s="234"/>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148"/>
      <c r="E62" s="39"/>
      <c r="F62" s="48"/>
      <c r="G62" s="48"/>
      <c r="H62" s="49" t="str">
        <f t="shared" si="2"/>
        <v/>
      </c>
      <c r="I62" s="40"/>
      <c r="J62" s="232"/>
      <c r="K62" s="233"/>
      <c r="L62" s="234"/>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148"/>
      <c r="E63" s="39"/>
      <c r="F63" s="48"/>
      <c r="G63" s="48"/>
      <c r="H63" s="49" t="str">
        <f t="shared" si="2"/>
        <v/>
      </c>
      <c r="I63" s="40"/>
      <c r="J63" s="232"/>
      <c r="K63" s="233"/>
      <c r="L63" s="234"/>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148"/>
      <c r="E64" s="39"/>
      <c r="F64" s="48"/>
      <c r="G64" s="48"/>
      <c r="H64" s="49" t="str">
        <f t="shared" si="2"/>
        <v/>
      </c>
      <c r="I64" s="40"/>
      <c r="J64" s="232"/>
      <c r="K64" s="233"/>
      <c r="L64" s="234"/>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148"/>
      <c r="E65" s="39"/>
      <c r="F65" s="48"/>
      <c r="G65" s="48"/>
      <c r="H65" s="49" t="str">
        <f t="shared" si="2"/>
        <v/>
      </c>
      <c r="I65" s="40"/>
      <c r="J65" s="232"/>
      <c r="K65" s="233"/>
      <c r="L65" s="234"/>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148"/>
      <c r="E66" s="39"/>
      <c r="F66" s="48"/>
      <c r="G66" s="48"/>
      <c r="H66" s="49" t="str">
        <f t="shared" si="2"/>
        <v/>
      </c>
      <c r="I66" s="40"/>
      <c r="J66" s="232"/>
      <c r="K66" s="233"/>
      <c r="L66" s="234"/>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148"/>
      <c r="E67" s="39"/>
      <c r="F67" s="48"/>
      <c r="G67" s="48"/>
      <c r="H67" s="49" t="str">
        <f t="shared" si="2"/>
        <v/>
      </c>
      <c r="I67" s="40"/>
      <c r="J67" s="232"/>
      <c r="K67" s="233"/>
      <c r="L67" s="234"/>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148"/>
      <c r="E68" s="39"/>
      <c r="F68" s="48"/>
      <c r="G68" s="48"/>
      <c r="H68" s="49" t="str">
        <f t="shared" si="2"/>
        <v/>
      </c>
      <c r="I68" s="40"/>
      <c r="J68" s="232"/>
      <c r="K68" s="233"/>
      <c r="L68" s="234"/>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148"/>
      <c r="E69" s="39"/>
      <c r="F69" s="48"/>
      <c r="G69" s="48"/>
      <c r="H69" s="49" t="str">
        <f t="shared" si="2"/>
        <v/>
      </c>
      <c r="I69" s="40"/>
      <c r="J69" s="232"/>
      <c r="K69" s="233"/>
      <c r="L69" s="234"/>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148"/>
      <c r="E70" s="39"/>
      <c r="F70" s="48"/>
      <c r="G70" s="48"/>
      <c r="H70" s="49" t="str">
        <f t="shared" si="2"/>
        <v/>
      </c>
      <c r="I70" s="40"/>
      <c r="J70" s="232"/>
      <c r="K70" s="233"/>
      <c r="L70" s="234"/>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148"/>
      <c r="E71" s="39"/>
      <c r="F71" s="48"/>
      <c r="G71" s="48"/>
      <c r="H71" s="49" t="str">
        <f t="shared" si="2"/>
        <v/>
      </c>
      <c r="I71" s="40"/>
      <c r="J71" s="232"/>
      <c r="K71" s="233"/>
      <c r="L71" s="234"/>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148"/>
      <c r="E72" s="39"/>
      <c r="F72" s="48"/>
      <c r="G72" s="48"/>
      <c r="H72" s="49" t="str">
        <f t="shared" ref="H72:H135" si="10">IF(F72="","",F72*G72)</f>
        <v/>
      </c>
      <c r="I72" s="40"/>
      <c r="J72" s="232"/>
      <c r="K72" s="233"/>
      <c r="L72" s="234"/>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148"/>
      <c r="E73" s="39"/>
      <c r="F73" s="48"/>
      <c r="G73" s="48"/>
      <c r="H73" s="49" t="str">
        <f t="shared" si="10"/>
        <v/>
      </c>
      <c r="I73" s="40"/>
      <c r="J73" s="232"/>
      <c r="K73" s="233"/>
      <c r="L73" s="234"/>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148"/>
      <c r="E74" s="39"/>
      <c r="F74" s="48"/>
      <c r="G74" s="48"/>
      <c r="H74" s="49" t="str">
        <f t="shared" si="10"/>
        <v/>
      </c>
      <c r="I74" s="40"/>
      <c r="J74" s="232"/>
      <c r="K74" s="233"/>
      <c r="L74" s="234"/>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148"/>
      <c r="E75" s="39"/>
      <c r="F75" s="48"/>
      <c r="G75" s="48"/>
      <c r="H75" s="49" t="str">
        <f t="shared" si="10"/>
        <v/>
      </c>
      <c r="I75" s="40"/>
      <c r="J75" s="232"/>
      <c r="K75" s="233"/>
      <c r="L75" s="234"/>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148"/>
      <c r="E76" s="39"/>
      <c r="F76" s="48"/>
      <c r="G76" s="48"/>
      <c r="H76" s="49" t="str">
        <f t="shared" si="10"/>
        <v/>
      </c>
      <c r="I76" s="40"/>
      <c r="J76" s="232"/>
      <c r="K76" s="233"/>
      <c r="L76" s="234"/>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148"/>
      <c r="E77" s="39"/>
      <c r="F77" s="48"/>
      <c r="G77" s="48"/>
      <c r="H77" s="49" t="str">
        <f t="shared" si="10"/>
        <v/>
      </c>
      <c r="I77" s="40"/>
      <c r="J77" s="232"/>
      <c r="K77" s="233"/>
      <c r="L77" s="234"/>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148"/>
      <c r="E78" s="39"/>
      <c r="F78" s="48"/>
      <c r="G78" s="48"/>
      <c r="H78" s="49" t="str">
        <f t="shared" si="10"/>
        <v/>
      </c>
      <c r="I78" s="40"/>
      <c r="J78" s="232"/>
      <c r="K78" s="233"/>
      <c r="L78" s="234"/>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148"/>
      <c r="E79" s="39"/>
      <c r="F79" s="48"/>
      <c r="G79" s="48"/>
      <c r="H79" s="49" t="str">
        <f t="shared" si="10"/>
        <v/>
      </c>
      <c r="I79" s="40"/>
      <c r="J79" s="232"/>
      <c r="K79" s="233"/>
      <c r="L79" s="234"/>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148"/>
      <c r="E80" s="39"/>
      <c r="F80" s="48"/>
      <c r="G80" s="48"/>
      <c r="H80" s="49" t="str">
        <f t="shared" si="10"/>
        <v/>
      </c>
      <c r="I80" s="40"/>
      <c r="J80" s="232"/>
      <c r="K80" s="233"/>
      <c r="L80" s="234"/>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148"/>
      <c r="E81" s="39"/>
      <c r="F81" s="48"/>
      <c r="G81" s="48"/>
      <c r="H81" s="49" t="str">
        <f t="shared" si="10"/>
        <v/>
      </c>
      <c r="I81" s="40"/>
      <c r="J81" s="232"/>
      <c r="K81" s="233"/>
      <c r="L81" s="234"/>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148"/>
      <c r="E82" s="39"/>
      <c r="F82" s="48"/>
      <c r="G82" s="48"/>
      <c r="H82" s="49" t="str">
        <f t="shared" si="10"/>
        <v/>
      </c>
      <c r="I82" s="40"/>
      <c r="J82" s="232"/>
      <c r="K82" s="233"/>
      <c r="L82" s="234"/>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148"/>
      <c r="E83" s="39"/>
      <c r="F83" s="48"/>
      <c r="G83" s="48"/>
      <c r="H83" s="49" t="str">
        <f t="shared" si="10"/>
        <v/>
      </c>
      <c r="I83" s="40"/>
      <c r="J83" s="232"/>
      <c r="K83" s="233"/>
      <c r="L83" s="234"/>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148"/>
      <c r="E84" s="39"/>
      <c r="F84" s="48"/>
      <c r="G84" s="48"/>
      <c r="H84" s="49" t="str">
        <f t="shared" si="10"/>
        <v/>
      </c>
      <c r="I84" s="40"/>
      <c r="J84" s="232"/>
      <c r="K84" s="233"/>
      <c r="L84" s="234"/>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148"/>
      <c r="E85" s="39"/>
      <c r="F85" s="48"/>
      <c r="G85" s="48"/>
      <c r="H85" s="49" t="str">
        <f t="shared" si="10"/>
        <v/>
      </c>
      <c r="I85" s="40"/>
      <c r="J85" s="232"/>
      <c r="K85" s="233"/>
      <c r="L85" s="234"/>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148"/>
      <c r="E86" s="39"/>
      <c r="F86" s="48"/>
      <c r="G86" s="48"/>
      <c r="H86" s="49" t="str">
        <f t="shared" si="10"/>
        <v/>
      </c>
      <c r="I86" s="40"/>
      <c r="J86" s="232"/>
      <c r="K86" s="233"/>
      <c r="L86" s="234"/>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148"/>
      <c r="E87" s="39"/>
      <c r="F87" s="48"/>
      <c r="G87" s="48"/>
      <c r="H87" s="49" t="str">
        <f t="shared" si="10"/>
        <v/>
      </c>
      <c r="I87" s="40"/>
      <c r="J87" s="232"/>
      <c r="K87" s="233"/>
      <c r="L87" s="234"/>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148"/>
      <c r="E88" s="39"/>
      <c r="F88" s="48"/>
      <c r="G88" s="48"/>
      <c r="H88" s="49" t="str">
        <f t="shared" si="10"/>
        <v/>
      </c>
      <c r="I88" s="40"/>
      <c r="J88" s="232"/>
      <c r="K88" s="233"/>
      <c r="L88" s="234"/>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148"/>
      <c r="E89" s="39"/>
      <c r="F89" s="48"/>
      <c r="G89" s="48"/>
      <c r="H89" s="49" t="str">
        <f t="shared" si="10"/>
        <v/>
      </c>
      <c r="I89" s="40"/>
      <c r="J89" s="232"/>
      <c r="K89" s="233"/>
      <c r="L89" s="234"/>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148"/>
      <c r="E90" s="39"/>
      <c r="F90" s="48"/>
      <c r="G90" s="48"/>
      <c r="H90" s="49" t="str">
        <f t="shared" si="10"/>
        <v/>
      </c>
      <c r="I90" s="40"/>
      <c r="J90" s="232"/>
      <c r="K90" s="233"/>
      <c r="L90" s="234"/>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148"/>
      <c r="E91" s="39"/>
      <c r="F91" s="48"/>
      <c r="G91" s="48"/>
      <c r="H91" s="49" t="str">
        <f t="shared" si="10"/>
        <v/>
      </c>
      <c r="I91" s="40"/>
      <c r="J91" s="232"/>
      <c r="K91" s="233"/>
      <c r="L91" s="234"/>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148"/>
      <c r="E92" s="39"/>
      <c r="F92" s="48"/>
      <c r="G92" s="48"/>
      <c r="H92" s="49" t="str">
        <f t="shared" si="10"/>
        <v/>
      </c>
      <c r="I92" s="40"/>
      <c r="J92" s="232"/>
      <c r="K92" s="233"/>
      <c r="L92" s="234"/>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148"/>
      <c r="E93" s="39"/>
      <c r="F93" s="48"/>
      <c r="G93" s="48"/>
      <c r="H93" s="49" t="str">
        <f t="shared" si="10"/>
        <v/>
      </c>
      <c r="I93" s="40"/>
      <c r="J93" s="232"/>
      <c r="K93" s="233"/>
      <c r="L93" s="234"/>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148"/>
      <c r="E94" s="39"/>
      <c r="F94" s="48"/>
      <c r="G94" s="48"/>
      <c r="H94" s="49" t="str">
        <f t="shared" si="10"/>
        <v/>
      </c>
      <c r="I94" s="40"/>
      <c r="J94" s="232"/>
      <c r="K94" s="233"/>
      <c r="L94" s="234"/>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148"/>
      <c r="E95" s="39"/>
      <c r="F95" s="48"/>
      <c r="G95" s="48"/>
      <c r="H95" s="49" t="str">
        <f t="shared" si="10"/>
        <v/>
      </c>
      <c r="I95" s="40"/>
      <c r="J95" s="232"/>
      <c r="K95" s="233"/>
      <c r="L95" s="234"/>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148"/>
      <c r="E96" s="39"/>
      <c r="F96" s="48"/>
      <c r="G96" s="48"/>
      <c r="H96" s="49" t="str">
        <f t="shared" si="10"/>
        <v/>
      </c>
      <c r="I96" s="40"/>
      <c r="J96" s="232"/>
      <c r="K96" s="233"/>
      <c r="L96" s="234"/>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148"/>
      <c r="E97" s="39"/>
      <c r="F97" s="48"/>
      <c r="G97" s="48"/>
      <c r="H97" s="49" t="str">
        <f t="shared" si="10"/>
        <v/>
      </c>
      <c r="I97" s="40"/>
      <c r="J97" s="232"/>
      <c r="K97" s="233"/>
      <c r="L97" s="234"/>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148"/>
      <c r="E98" s="39"/>
      <c r="F98" s="48"/>
      <c r="G98" s="48"/>
      <c r="H98" s="49" t="str">
        <f t="shared" si="10"/>
        <v/>
      </c>
      <c r="I98" s="40"/>
      <c r="J98" s="232"/>
      <c r="K98" s="233"/>
      <c r="L98" s="234"/>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148"/>
      <c r="E99" s="39"/>
      <c r="F99" s="48"/>
      <c r="G99" s="48"/>
      <c r="H99" s="49" t="str">
        <f t="shared" si="10"/>
        <v/>
      </c>
      <c r="I99" s="40"/>
      <c r="J99" s="232"/>
      <c r="K99" s="233"/>
      <c r="L99" s="234"/>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148"/>
      <c r="E100" s="39"/>
      <c r="F100" s="48"/>
      <c r="G100" s="48"/>
      <c r="H100" s="49" t="str">
        <f t="shared" si="10"/>
        <v/>
      </c>
      <c r="I100" s="40"/>
      <c r="J100" s="232"/>
      <c r="K100" s="233"/>
      <c r="L100" s="234"/>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148"/>
      <c r="E101" s="39"/>
      <c r="F101" s="48"/>
      <c r="G101" s="48"/>
      <c r="H101" s="49" t="str">
        <f t="shared" si="10"/>
        <v/>
      </c>
      <c r="I101" s="40"/>
      <c r="J101" s="232"/>
      <c r="K101" s="233"/>
      <c r="L101" s="234"/>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148"/>
      <c r="E102" s="39"/>
      <c r="F102" s="48"/>
      <c r="G102" s="48"/>
      <c r="H102" s="49" t="str">
        <f t="shared" si="10"/>
        <v/>
      </c>
      <c r="I102" s="40"/>
      <c r="J102" s="232"/>
      <c r="K102" s="233"/>
      <c r="L102" s="234"/>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148"/>
      <c r="E103" s="39"/>
      <c r="F103" s="48"/>
      <c r="G103" s="48"/>
      <c r="H103" s="49" t="str">
        <f t="shared" si="10"/>
        <v/>
      </c>
      <c r="I103" s="40"/>
      <c r="J103" s="232"/>
      <c r="K103" s="233"/>
      <c r="L103" s="234"/>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148"/>
      <c r="E104" s="39"/>
      <c r="F104" s="48"/>
      <c r="G104" s="48"/>
      <c r="H104" s="49" t="str">
        <f t="shared" si="10"/>
        <v/>
      </c>
      <c r="I104" s="40"/>
      <c r="J104" s="232"/>
      <c r="K104" s="233"/>
      <c r="L104" s="234"/>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148"/>
      <c r="E105" s="39"/>
      <c r="F105" s="48"/>
      <c r="G105" s="48"/>
      <c r="H105" s="49" t="str">
        <f t="shared" si="10"/>
        <v/>
      </c>
      <c r="I105" s="40"/>
      <c r="J105" s="232"/>
      <c r="K105" s="233"/>
      <c r="L105" s="234"/>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148"/>
      <c r="E106" s="39"/>
      <c r="F106" s="48"/>
      <c r="G106" s="48"/>
      <c r="H106" s="49" t="str">
        <f t="shared" si="10"/>
        <v/>
      </c>
      <c r="I106" s="40"/>
      <c r="J106" s="232"/>
      <c r="K106" s="233"/>
      <c r="L106" s="234"/>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148"/>
      <c r="E107" s="39"/>
      <c r="F107" s="48"/>
      <c r="G107" s="48"/>
      <c r="H107" s="49" t="str">
        <f t="shared" si="10"/>
        <v/>
      </c>
      <c r="I107" s="40"/>
      <c r="J107" s="232"/>
      <c r="K107" s="233"/>
      <c r="L107" s="234"/>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148"/>
      <c r="E108" s="39"/>
      <c r="F108" s="48"/>
      <c r="G108" s="48"/>
      <c r="H108" s="49" t="str">
        <f t="shared" si="10"/>
        <v/>
      </c>
      <c r="I108" s="40"/>
      <c r="J108" s="232"/>
      <c r="K108" s="233"/>
      <c r="L108" s="234"/>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148"/>
      <c r="E109" s="39"/>
      <c r="F109" s="48"/>
      <c r="G109" s="48"/>
      <c r="H109" s="49" t="str">
        <f t="shared" si="10"/>
        <v/>
      </c>
      <c r="I109" s="40"/>
      <c r="J109" s="232"/>
      <c r="K109" s="233"/>
      <c r="L109" s="234"/>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148"/>
      <c r="E110" s="39"/>
      <c r="F110" s="48"/>
      <c r="G110" s="48"/>
      <c r="H110" s="49" t="str">
        <f t="shared" si="10"/>
        <v/>
      </c>
      <c r="I110" s="40"/>
      <c r="J110" s="232"/>
      <c r="K110" s="233"/>
      <c r="L110" s="234"/>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148"/>
      <c r="E111" s="39"/>
      <c r="F111" s="48"/>
      <c r="G111" s="48"/>
      <c r="H111" s="49" t="str">
        <f t="shared" si="10"/>
        <v/>
      </c>
      <c r="I111" s="40"/>
      <c r="J111" s="232"/>
      <c r="K111" s="233"/>
      <c r="L111" s="234"/>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148"/>
      <c r="E112" s="39"/>
      <c r="F112" s="48"/>
      <c r="G112" s="48"/>
      <c r="H112" s="49" t="str">
        <f t="shared" si="10"/>
        <v/>
      </c>
      <c r="I112" s="40"/>
      <c r="J112" s="232"/>
      <c r="K112" s="233"/>
      <c r="L112" s="234"/>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148"/>
      <c r="E113" s="39"/>
      <c r="F113" s="48"/>
      <c r="G113" s="48"/>
      <c r="H113" s="49" t="str">
        <f t="shared" si="10"/>
        <v/>
      </c>
      <c r="I113" s="40"/>
      <c r="J113" s="232"/>
      <c r="K113" s="233"/>
      <c r="L113" s="234"/>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148"/>
      <c r="E114" s="39"/>
      <c r="F114" s="48"/>
      <c r="G114" s="48"/>
      <c r="H114" s="49" t="str">
        <f t="shared" si="10"/>
        <v/>
      </c>
      <c r="I114" s="40"/>
      <c r="J114" s="232"/>
      <c r="K114" s="233"/>
      <c r="L114" s="234"/>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148"/>
      <c r="E115" s="39"/>
      <c r="F115" s="48"/>
      <c r="G115" s="48"/>
      <c r="H115" s="49" t="str">
        <f t="shared" si="10"/>
        <v/>
      </c>
      <c r="I115" s="40"/>
      <c r="J115" s="232"/>
      <c r="K115" s="233"/>
      <c r="L115" s="234"/>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148"/>
      <c r="E116" s="39"/>
      <c r="F116" s="48"/>
      <c r="G116" s="48"/>
      <c r="H116" s="49" t="str">
        <f t="shared" si="10"/>
        <v/>
      </c>
      <c r="I116" s="40"/>
      <c r="J116" s="232"/>
      <c r="K116" s="233"/>
      <c r="L116" s="234"/>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148"/>
      <c r="E117" s="39"/>
      <c r="F117" s="48"/>
      <c r="G117" s="48"/>
      <c r="H117" s="49" t="str">
        <f t="shared" si="10"/>
        <v/>
      </c>
      <c r="I117" s="40"/>
      <c r="J117" s="232"/>
      <c r="K117" s="233"/>
      <c r="L117" s="234"/>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148"/>
      <c r="E118" s="39"/>
      <c r="F118" s="48"/>
      <c r="G118" s="48"/>
      <c r="H118" s="49" t="str">
        <f t="shared" si="10"/>
        <v/>
      </c>
      <c r="I118" s="40"/>
      <c r="J118" s="232"/>
      <c r="K118" s="233"/>
      <c r="L118" s="234"/>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148"/>
      <c r="E119" s="39"/>
      <c r="F119" s="48"/>
      <c r="G119" s="48"/>
      <c r="H119" s="49" t="str">
        <f t="shared" si="10"/>
        <v/>
      </c>
      <c r="I119" s="40"/>
      <c r="J119" s="232"/>
      <c r="K119" s="233"/>
      <c r="L119" s="234"/>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148"/>
      <c r="E120" s="39"/>
      <c r="F120" s="48"/>
      <c r="G120" s="48"/>
      <c r="H120" s="49" t="str">
        <f t="shared" si="10"/>
        <v/>
      </c>
      <c r="I120" s="40"/>
      <c r="J120" s="232"/>
      <c r="K120" s="233"/>
      <c r="L120" s="234"/>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148"/>
      <c r="E121" s="39"/>
      <c r="F121" s="48"/>
      <c r="G121" s="48"/>
      <c r="H121" s="49" t="str">
        <f t="shared" si="10"/>
        <v/>
      </c>
      <c r="I121" s="40"/>
      <c r="J121" s="232"/>
      <c r="K121" s="233"/>
      <c r="L121" s="234"/>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148"/>
      <c r="E122" s="39"/>
      <c r="F122" s="48"/>
      <c r="G122" s="48"/>
      <c r="H122" s="49" t="str">
        <f t="shared" si="10"/>
        <v/>
      </c>
      <c r="I122" s="40"/>
      <c r="J122" s="232"/>
      <c r="K122" s="233"/>
      <c r="L122" s="234"/>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148"/>
      <c r="E123" s="39"/>
      <c r="F123" s="48"/>
      <c r="G123" s="48"/>
      <c r="H123" s="49" t="str">
        <f t="shared" si="10"/>
        <v/>
      </c>
      <c r="I123" s="40"/>
      <c r="J123" s="232"/>
      <c r="K123" s="233"/>
      <c r="L123" s="234"/>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148"/>
      <c r="E124" s="39"/>
      <c r="F124" s="48"/>
      <c r="G124" s="48"/>
      <c r="H124" s="49" t="str">
        <f t="shared" si="10"/>
        <v/>
      </c>
      <c r="I124" s="40"/>
      <c r="J124" s="232"/>
      <c r="K124" s="233"/>
      <c r="L124" s="234"/>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148"/>
      <c r="E125" s="39"/>
      <c r="F125" s="48"/>
      <c r="G125" s="48"/>
      <c r="H125" s="49" t="str">
        <f t="shared" si="10"/>
        <v/>
      </c>
      <c r="I125" s="40"/>
      <c r="J125" s="232"/>
      <c r="K125" s="233"/>
      <c r="L125" s="234"/>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148"/>
      <c r="E126" s="39"/>
      <c r="F126" s="48"/>
      <c r="G126" s="48"/>
      <c r="H126" s="49" t="str">
        <f t="shared" si="10"/>
        <v/>
      </c>
      <c r="I126" s="40"/>
      <c r="J126" s="232"/>
      <c r="K126" s="233"/>
      <c r="L126" s="234"/>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148"/>
      <c r="E127" s="39"/>
      <c r="F127" s="48"/>
      <c r="G127" s="48"/>
      <c r="H127" s="49" t="str">
        <f t="shared" si="10"/>
        <v/>
      </c>
      <c r="I127" s="40"/>
      <c r="J127" s="232"/>
      <c r="K127" s="233"/>
      <c r="L127" s="234"/>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148"/>
      <c r="E128" s="39"/>
      <c r="F128" s="48"/>
      <c r="G128" s="48"/>
      <c r="H128" s="49" t="str">
        <f t="shared" si="10"/>
        <v/>
      </c>
      <c r="I128" s="40"/>
      <c r="J128" s="232"/>
      <c r="K128" s="233"/>
      <c r="L128" s="234"/>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148"/>
      <c r="E129" s="39"/>
      <c r="F129" s="48"/>
      <c r="G129" s="48"/>
      <c r="H129" s="49" t="str">
        <f t="shared" si="10"/>
        <v/>
      </c>
      <c r="I129" s="40"/>
      <c r="J129" s="232"/>
      <c r="K129" s="233"/>
      <c r="L129" s="234"/>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148"/>
      <c r="E130" s="39"/>
      <c r="F130" s="48"/>
      <c r="G130" s="48"/>
      <c r="H130" s="49" t="str">
        <f t="shared" si="10"/>
        <v/>
      </c>
      <c r="I130" s="40"/>
      <c r="J130" s="232"/>
      <c r="K130" s="233"/>
      <c r="L130" s="234"/>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148"/>
      <c r="E131" s="39"/>
      <c r="F131" s="48"/>
      <c r="G131" s="48"/>
      <c r="H131" s="49" t="str">
        <f t="shared" si="10"/>
        <v/>
      </c>
      <c r="I131" s="40"/>
      <c r="J131" s="232"/>
      <c r="K131" s="233"/>
      <c r="L131" s="234"/>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148"/>
      <c r="E132" s="39"/>
      <c r="F132" s="48"/>
      <c r="G132" s="48"/>
      <c r="H132" s="49" t="str">
        <f t="shared" si="10"/>
        <v/>
      </c>
      <c r="I132" s="40"/>
      <c r="J132" s="232"/>
      <c r="K132" s="233"/>
      <c r="L132" s="234"/>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148"/>
      <c r="E133" s="39"/>
      <c r="F133" s="48"/>
      <c r="G133" s="48"/>
      <c r="H133" s="49" t="str">
        <f t="shared" si="10"/>
        <v/>
      </c>
      <c r="I133" s="40"/>
      <c r="J133" s="232"/>
      <c r="K133" s="233"/>
      <c r="L133" s="234"/>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148"/>
      <c r="E134" s="39"/>
      <c r="F134" s="48"/>
      <c r="G134" s="48"/>
      <c r="H134" s="49" t="str">
        <f t="shared" si="10"/>
        <v/>
      </c>
      <c r="I134" s="40"/>
      <c r="J134" s="232"/>
      <c r="K134" s="233"/>
      <c r="L134" s="234"/>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148"/>
      <c r="E135" s="72"/>
      <c r="F135" s="48"/>
      <c r="G135" s="48"/>
      <c r="H135" s="49" t="str">
        <f t="shared" si="10"/>
        <v/>
      </c>
      <c r="I135" s="48"/>
      <c r="J135" s="246"/>
      <c r="K135" s="247"/>
      <c r="L135" s="248"/>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148"/>
      <c r="E136" s="72"/>
      <c r="F136" s="48"/>
      <c r="G136" s="48"/>
      <c r="H136" s="49" t="str">
        <f t="shared" ref="H136:H153" si="18">IF(F136="","",F136*G136)</f>
        <v/>
      </c>
      <c r="I136" s="48"/>
      <c r="J136" s="246"/>
      <c r="K136" s="247"/>
      <c r="L136" s="248"/>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148"/>
      <c r="E137" s="72"/>
      <c r="F137" s="48"/>
      <c r="G137" s="48"/>
      <c r="H137" s="49" t="str">
        <f t="shared" si="18"/>
        <v/>
      </c>
      <c r="I137" s="48"/>
      <c r="J137" s="246"/>
      <c r="K137" s="247"/>
      <c r="L137" s="248"/>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148"/>
      <c r="E138" s="72"/>
      <c r="F138" s="48"/>
      <c r="G138" s="48"/>
      <c r="H138" s="49" t="str">
        <f t="shared" si="18"/>
        <v/>
      </c>
      <c r="I138" s="48"/>
      <c r="J138" s="246"/>
      <c r="K138" s="247"/>
      <c r="L138" s="248"/>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148"/>
      <c r="E139" s="72"/>
      <c r="F139" s="48"/>
      <c r="G139" s="48"/>
      <c r="H139" s="49" t="str">
        <f t="shared" si="18"/>
        <v/>
      </c>
      <c r="I139" s="48"/>
      <c r="J139" s="246"/>
      <c r="K139" s="247"/>
      <c r="L139" s="248"/>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148"/>
      <c r="E140" s="72"/>
      <c r="F140" s="48"/>
      <c r="G140" s="48"/>
      <c r="H140" s="49" t="str">
        <f t="shared" si="18"/>
        <v/>
      </c>
      <c r="I140" s="48"/>
      <c r="J140" s="246"/>
      <c r="K140" s="247"/>
      <c r="L140" s="248"/>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148"/>
      <c r="E141" s="72"/>
      <c r="F141" s="48"/>
      <c r="G141" s="48"/>
      <c r="H141" s="49" t="str">
        <f t="shared" si="18"/>
        <v/>
      </c>
      <c r="I141" s="48"/>
      <c r="J141" s="246"/>
      <c r="K141" s="247"/>
      <c r="L141" s="248"/>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148"/>
      <c r="E142" s="72"/>
      <c r="F142" s="48"/>
      <c r="G142" s="48"/>
      <c r="H142" s="49" t="str">
        <f t="shared" si="18"/>
        <v/>
      </c>
      <c r="I142" s="48"/>
      <c r="J142" s="246"/>
      <c r="K142" s="247"/>
      <c r="L142" s="248"/>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148"/>
      <c r="E143" s="72"/>
      <c r="F143" s="48"/>
      <c r="G143" s="48"/>
      <c r="H143" s="49" t="str">
        <f t="shared" si="18"/>
        <v/>
      </c>
      <c r="I143" s="48"/>
      <c r="J143" s="246"/>
      <c r="K143" s="247"/>
      <c r="L143" s="248"/>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148"/>
      <c r="E144" s="72"/>
      <c r="F144" s="48"/>
      <c r="G144" s="48"/>
      <c r="H144" s="49" t="str">
        <f t="shared" si="18"/>
        <v/>
      </c>
      <c r="I144" s="48"/>
      <c r="J144" s="246"/>
      <c r="K144" s="247"/>
      <c r="L144" s="248"/>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148"/>
      <c r="E145" s="72"/>
      <c r="F145" s="48"/>
      <c r="G145" s="48"/>
      <c r="H145" s="49" t="str">
        <f t="shared" si="18"/>
        <v/>
      </c>
      <c r="I145" s="48"/>
      <c r="J145" s="246"/>
      <c r="K145" s="247"/>
      <c r="L145" s="248"/>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148"/>
      <c r="E146" s="72"/>
      <c r="F146" s="48"/>
      <c r="G146" s="48"/>
      <c r="H146" s="49" t="str">
        <f t="shared" si="18"/>
        <v/>
      </c>
      <c r="I146" s="48"/>
      <c r="J146" s="246"/>
      <c r="K146" s="247"/>
      <c r="L146" s="248"/>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148"/>
      <c r="E147" s="72"/>
      <c r="F147" s="48"/>
      <c r="G147" s="48"/>
      <c r="H147" s="49" t="str">
        <f t="shared" si="18"/>
        <v/>
      </c>
      <c r="I147" s="48"/>
      <c r="J147" s="246"/>
      <c r="K147" s="247"/>
      <c r="L147" s="248"/>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148"/>
      <c r="E148" s="72"/>
      <c r="F148" s="48"/>
      <c r="G148" s="48"/>
      <c r="H148" s="49" t="str">
        <f t="shared" si="18"/>
        <v/>
      </c>
      <c r="I148" s="48"/>
      <c r="J148" s="246"/>
      <c r="K148" s="247"/>
      <c r="L148" s="248"/>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148"/>
      <c r="E149" s="72"/>
      <c r="F149" s="48"/>
      <c r="G149" s="48"/>
      <c r="H149" s="49" t="str">
        <f t="shared" si="18"/>
        <v/>
      </c>
      <c r="I149" s="48"/>
      <c r="J149" s="246"/>
      <c r="K149" s="247"/>
      <c r="L149" s="248"/>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148"/>
      <c r="E150" s="72"/>
      <c r="F150" s="48"/>
      <c r="G150" s="48"/>
      <c r="H150" s="49" t="str">
        <f t="shared" si="18"/>
        <v/>
      </c>
      <c r="I150" s="48"/>
      <c r="J150" s="246"/>
      <c r="K150" s="247"/>
      <c r="L150" s="248"/>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148"/>
      <c r="E151" s="72"/>
      <c r="F151" s="48"/>
      <c r="G151" s="48"/>
      <c r="H151" s="49" t="str">
        <f t="shared" si="18"/>
        <v/>
      </c>
      <c r="I151" s="48"/>
      <c r="J151" s="246"/>
      <c r="K151" s="247"/>
      <c r="L151" s="248"/>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148"/>
      <c r="E152" s="72"/>
      <c r="F152" s="48"/>
      <c r="G152" s="48"/>
      <c r="H152" s="49" t="str">
        <f t="shared" si="18"/>
        <v/>
      </c>
      <c r="I152" s="48"/>
      <c r="J152" s="246"/>
      <c r="K152" s="247"/>
      <c r="L152" s="248"/>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148"/>
      <c r="E153" s="72"/>
      <c r="F153" s="48"/>
      <c r="G153" s="48"/>
      <c r="H153" s="49" t="str">
        <f t="shared" si="18"/>
        <v/>
      </c>
      <c r="I153" s="48"/>
      <c r="J153" s="246"/>
      <c r="K153" s="247"/>
      <c r="L153" s="248"/>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149"/>
      <c r="E154" s="73"/>
      <c r="F154" s="52"/>
      <c r="G154" s="52"/>
      <c r="H154" s="53" t="str">
        <f>IF(F154="","",F154*G154)</f>
        <v/>
      </c>
      <c r="I154" s="52"/>
      <c r="J154" s="249"/>
      <c r="K154" s="250"/>
      <c r="L154" s="251"/>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19:L19"/>
    <mergeCell ref="J20:L20"/>
    <mergeCell ref="J21:L21"/>
    <mergeCell ref="J22:L22"/>
    <mergeCell ref="J23:L23"/>
    <mergeCell ref="J14:L14"/>
    <mergeCell ref="J15:L15"/>
    <mergeCell ref="J16:L16"/>
    <mergeCell ref="J17:L17"/>
    <mergeCell ref="J18:L18"/>
    <mergeCell ref="J9:L9"/>
    <mergeCell ref="J10:L10"/>
    <mergeCell ref="J11:L11"/>
    <mergeCell ref="J12:L12"/>
    <mergeCell ref="J13:L13"/>
    <mergeCell ref="J5:L5"/>
    <mergeCell ref="J6:L6"/>
    <mergeCell ref="J7:L7"/>
    <mergeCell ref="J8:L8"/>
    <mergeCell ref="U1:U4"/>
    <mergeCell ref="O1:O3"/>
    <mergeCell ref="T1:T4"/>
    <mergeCell ref="N1:N4"/>
    <mergeCell ref="S1:S4"/>
    <mergeCell ref="F1:F3"/>
    <mergeCell ref="A3:A4"/>
    <mergeCell ref="B3:B4"/>
    <mergeCell ref="C3:C4"/>
    <mergeCell ref="A1:C1"/>
    <mergeCell ref="D1:D4"/>
    <mergeCell ref="E1:E4"/>
    <mergeCell ref="A2:C2"/>
    <mergeCell ref="W3:AF4"/>
    <mergeCell ref="Q1:Q4"/>
    <mergeCell ref="R1:R4"/>
    <mergeCell ref="P1:P4"/>
    <mergeCell ref="M1:M3"/>
    <mergeCell ref="G1:H2"/>
    <mergeCell ref="I1:I2"/>
    <mergeCell ref="J1:L2"/>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0" priority="7" stopIfTrue="1" operator="containsText" text="無し">
      <formula>NOT(ISERROR(SEARCH("無し",AA7)))</formula>
    </cfRule>
  </conditionalFormatting>
  <conditionalFormatting sqref="AA7:AC154">
    <cfRule type="containsText" dxfId="2" priority="3" stopIfTrue="1" operator="containsText" text="長納期品">
      <formula>NOT(ISERROR(SEARCH("長納期品",AA7)))</formula>
    </cfRule>
  </conditionalFormatting>
  <conditionalFormatting sqref="AB7:AC154">
    <cfRule type="notContainsBlanks" dxfId="1" priority="2" stopIfTrue="1">
      <formula>LEN(TRIM(AB7))&gt;0</formula>
    </cfRule>
  </conditionalFormatting>
  <dataValidations count="6">
    <dataValidation type="list" allowBlank="1" showInputMessage="1" showErrorMessage="1" sqref="O5:O6 P5:P154">
      <formula1>"○"</formula1>
    </dataValidation>
    <dataValidation type="list" allowBlank="1" showInputMessage="1" showErrorMessage="1" sqref="J5:J154">
      <formula1>"SMD,DIP,特殊（BGA等）"</formula1>
    </dataValidation>
    <dataValidation type="list" allowBlank="1" showInputMessage="1" showErrorMessage="1" sqref="I5:I154">
      <formula1>"実装,未実装"</formula1>
    </dataValidation>
    <dataValidation allowBlank="1" showInputMessage="1" sqref="AB7:AC154"/>
    <dataValidation type="list" allowBlank="1" showInputMessage="1" sqref="AA7:AA154">
      <formula1>"有り,無し,調達型式,代替型式,長納期品,在庫少,無償提供,その他"</formula1>
    </dataValidation>
    <dataValidation type="list" allowBlank="1" showInputMessage="1" sqref="AD7:AD154">
      <formula1>"バラ,テープカット,ミニリール,リール,チューブ,スティック,トレイ,その他"</formula1>
    </dataValidation>
  </dataValidations>
  <hyperlinks>
    <hyperlink ref="O4" r:id="rId1"/>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phoneticPr fontId="28"/>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2021-10-31T01:01:02Z</dcterms:modified>
</cp:coreProperties>
</file>