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xr:revisionPtr revIDLastSave="0" documentId="13_ncr:1_{FCEE2D8F-6B82-4029-B8E5-A38FE6445CE2}" xr6:coauthVersionLast="47" xr6:coauthVersionMax="47" xr10:uidLastSave="{00000000-0000-0000-0000-000000000000}"/>
  <bookViews>
    <workbookView xWindow="5070" yWindow="0" windowWidth="25590" windowHeight="2160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1" l="1"/>
  <c r="O8" i="1" s="1"/>
  <c r="N9" i="1"/>
  <c r="N10" i="1"/>
  <c r="O10" i="1" s="1"/>
  <c r="N11" i="1"/>
  <c r="O11" i="1" s="1"/>
  <c r="N12" i="1"/>
  <c r="O12" i="1" s="1"/>
  <c r="N13" i="1"/>
  <c r="O13" i="1" s="1"/>
  <c r="N14" i="1"/>
  <c r="N15" i="1"/>
  <c r="N16" i="1"/>
  <c r="O16" i="1" s="1"/>
  <c r="N17" i="1"/>
  <c r="N18" i="1"/>
  <c r="N19" i="1"/>
  <c r="N20" i="1"/>
  <c r="N21" i="1"/>
  <c r="N22" i="1"/>
  <c r="N23" i="1"/>
  <c r="O23" i="1" s="1"/>
  <c r="N24" i="1"/>
  <c r="O24" i="1" s="1"/>
  <c r="N25" i="1"/>
  <c r="N26" i="1"/>
  <c r="N27" i="1"/>
  <c r="O27" i="1" s="1"/>
  <c r="N28" i="1"/>
  <c r="O28" i="1" s="1"/>
  <c r="N29" i="1"/>
  <c r="O29" i="1" s="1"/>
  <c r="N30" i="1"/>
  <c r="N31" i="1"/>
  <c r="O31" i="1" s="1"/>
  <c r="N32" i="1"/>
  <c r="N33" i="1"/>
  <c r="O33" i="1" s="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O9" i="1"/>
  <c r="N7" i="1"/>
  <c r="O7" i="1" s="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2" i="1" s="1"/>
  <c r="Z8" i="1"/>
  <c r="Z7"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2" i="1"/>
  <c r="O30" i="1"/>
  <c r="O26" i="1"/>
  <c r="O25" i="1"/>
  <c r="O22" i="1"/>
  <c r="O21" i="1"/>
  <c r="O20" i="1"/>
  <c r="O19" i="1"/>
  <c r="O18" i="1"/>
  <c r="O17" i="1"/>
  <c r="O15" i="1"/>
  <c r="O14"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<sst xmlns="http://schemas.openxmlformats.org/spreadsheetml/2006/main" count="5915" uniqueCount="1642">
  <si>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</si>
  <si>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</si>
  <si>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</si>
  <si>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</si>
  <si>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</si>
  <si>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</si>
  <si>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</si>
  <si>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</si>
  <si>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</si>
  <si>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</si>
  <si>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</si>
  <si>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</si>
  <si>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</si>
  <si>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</si>
  <si>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</si>
  <si>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</si>
  <si>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</si>
  <si>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</si>
  <si>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</si>
  <si>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</si>
  <si>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</si>
  <si>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</si>
  <si>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</si>
  <si>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</si>
  <si>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</si>
  <si>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</si>
  <si>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</si>
  <si>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</si>
  <si>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</si>
  <si>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</si>
  <si>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</si>
  <si>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</si>
  <si>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</si>
  <si>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</si>
  <si>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</si>
  <si>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</si>
  <si>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</si>
  <si>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</si>
  <si>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</si>
  <si>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</si>
  <si>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</si>
  <si>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</si>
  <si>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</si>
  <si>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</si>
  <si>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</si>
  <si>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</si>
  <si>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</si>
  <si>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</si>
  <si>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</si>
  <si>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</si>
  <si>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</si>
  <si>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</si>
  <si>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</si>
  <si>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</si>
  <si>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</si>
  <si>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</si>
  <si>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</si>
  <si>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</si>
  <si>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</si>
  <si>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</si>
  <si>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</si>
  <si>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</si>
  <si>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</si>
  <si>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</si>
  <si>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</si>
  <si>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</si>
  <si>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</si>
  <si>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</si>
  <si>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</si>
  <si>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</si>
  <si>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</si>
  <si>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</si>
  <si>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</si>
  <si>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</si>
  <si>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</si>
  <si>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</si>
  <si>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</si>
  <si>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</si>
  <si>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</si>
  <si>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</si>
  <si>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</si>
  <si>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</si>
  <si>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</si>
  <si>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</si>
  <si>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</si>
  <si>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</si>
  <si>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</si>
  <si>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</si>
  <si>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</si>
  <si>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</si>
  <si>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</si>
  <si>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</si>
  <si>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</si>
  <si>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</si>
  <si>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</si>
  <si>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</si>
  <si>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</si>
  <si>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</si>
  <si>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</si>
  <si>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</si>
  <si>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</si>
  <si>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</si>
  <si>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</si>
  <si>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</si>
  <si>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</si>
  <si>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</si>
  <si>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</si>
  <si>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</si>
  <si>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</si>
  <si>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</si>
  <si>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</si>
  <si>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</si>
  <si>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</si>
  <si>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</si>
  <si>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</si>
  <si>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</si>
  <si>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</si>
  <si>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</si>
  <si>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</si>
  <si>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</si>
  <si>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</si>
  <si>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</si>
  <si>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</si>
  <si>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</si>
  <si>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</si>
  <si>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</si>
  <si>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</si>
  <si>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</si>
  <si>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</si>
  <si>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</si>
  <si>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</si>
  <si>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</si>
  <si>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</si>
  <si>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</si>
  <si>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</si>
  <si>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</si>
  <si>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</si>
  <si>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</si>
  <si>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</si>
  <si>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</si>
  <si>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</si>
  <si>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</si>
  <si>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</si>
  <si>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</si>
  <si>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</si>
  <si>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</si>
  <si>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</si>
  <si>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</si>
  <si>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</si>
  <si>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</si>
  <si>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</si>
  <si>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</si>
  <si>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</si>
  <si>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</si>
  <si>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</si>
  <si>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</si>
  <si>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</si>
  <si>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</si>
  <si>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</si>
  <si>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</si>
  <si>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</si>
  <si>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</si>
  <si>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</si>
  <si>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</si>
  <si>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</si>
  <si>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</si>
  <si>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</si>
  <si>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</si>
  <si>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</si>
  <si>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</si>
  <si>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</si>
  <si>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</si>
  <si>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</si>
  <si>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</si>
  <si>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</si>
  <si>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</si>
  <si>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</si>
  <si>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</si>
  <si>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</si>
  <si>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</si>
  <si>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</si>
  <si>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</si>
  <si>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</si>
  <si>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</si>
  <si>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</si>
  <si>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</si>
  <si>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</si>
  <si>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</si>
  <si>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</si>
  <si>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</si>
  <si>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</si>
  <si>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</si>
  <si>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</si>
  <si>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</si>
  <si>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</si>
  <si>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</si>
  <si>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</si>
  <si>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</si>
  <si>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</si>
  <si>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</si>
  <si>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</si>
  <si>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</si>
  <si>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</si>
  <si>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</si>
  <si>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</si>
  <si>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</si>
  <si>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</si>
  <si>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</si>
  <si>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</si>
  <si>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</si>
  <si>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</si>
  <si>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</si>
  <si>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</si>
  <si>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</si>
  <si>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</si>
  <si>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</si>
  <si>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</si>
  <si>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</si>
  <si>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</si>
  <si>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</si>
  <si>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</si>
  <si>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</si>
  <si>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</si>
  <si>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</si>
  <si>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</si>
  <si>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</si>
  <si>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</si>
  <si>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</si>
  <si>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</si>
  <si>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</si>
  <si>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</si>
  <si>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</si>
  <si>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</si>
  <si>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</si>
  <si>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</si>
  <si>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</si>
  <si>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</si>
  <si>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</si>
  <si>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</si>
  <si>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</si>
  <si>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</si>
  <si>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</si>
  <si>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</si>
  <si>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</si>
  <si>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</si>
  <si>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</si>
  <si>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</si>
  <si>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</si>
  <si>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</si>
  <si>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</si>
  <si>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</si>
  <si>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</si>
  <si>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</si>
  <si>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</si>
  <si>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</si>
  <si>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</si>
  <si>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</si>
  <si>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</si>
  <si>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</si>
  <si>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</si>
  <si>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</si>
  <si>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</si>
  <si>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</si>
  <si>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</si>
  <si>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</si>
  <si>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</si>
  <si>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</si>
  <si>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</si>
  <si>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</si>
  <si>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</si>
  <si>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</si>
  <si>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</si>
  <si>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</si>
  <si>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</si>
  <si>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</si>
  <si>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</si>
  <si>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</si>
  <si>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</si>
  <si>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</si>
  <si>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</si>
  <si>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</si>
  <si>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</si>
  <si>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</si>
  <si>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</si>
  <si>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</si>
  <si>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</si>
  <si>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</si>
  <si>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</si>
  <si>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</si>
  <si>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</si>
  <si>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</si>
  <si>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</si>
  <si>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</si>
  <si>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</si>
  <si>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</si>
  <si>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</si>
  <si>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</si>
  <si>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</si>
  <si>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</si>
  <si>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</si>
  <si>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</si>
  <si>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</si>
  <si>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</si>
  <si>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</si>
  <si>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</si>
  <si>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</si>
  <si>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</si>
  <si>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</si>
  <si>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</si>
  <si>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</si>
  <si>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</si>
  <si>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</si>
  <si>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</si>
  <si>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</si>
  <si>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</si>
  <si>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</si>
  <si>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</si>
  <si>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</si>
  <si>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</si>
  <si>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</si>
  <si>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</si>
  <si>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</si>
  <si>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</si>
  <si>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</si>
  <si>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</si>
  <si>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</si>
  <si>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</si>
  <si>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</si>
  <si>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</si>
  <si>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</si>
  <si>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</si>
  <si>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</si>
  <si>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</si>
  <si>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</si>
  <si>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</si>
  <si>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</si>
  <si>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</si>
  <si>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</si>
  <si>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</si>
  <si>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</si>
  <si>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</si>
  <si>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</si>
  <si>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</si>
  <si>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</si>
  <si>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</si>
  <si>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</si>
  <si>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</si>
  <si>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</si>
  <si>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</si>
  <si>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</si>
  <si>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</si>
  <si>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</si>
  <si>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</si>
  <si>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</si>
  <si>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</si>
  <si>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</si>
  <si>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</si>
  <si>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</si>
  <si>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</si>
  <si>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</si>
  <si>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</si>
  <si>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</si>
  <si>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</si>
  <si>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</si>
  <si>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</si>
  <si>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</si>
  <si>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</si>
  <si>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</si>
  <si>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</si>
  <si>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</si>
  <si>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</si>
  <si>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</si>
  <si>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</si>
  <si>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</si>
  <si>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</si>
  <si>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</si>
  <si>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</si>
  <si>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</si>
  <si>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</si>
  <si>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</si>
  <si>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</si>
  <si>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</si>
  <si>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</si>
  <si>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</si>
  <si>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</si>
  <si>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</si>
  <si>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</si>
  <si>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</si>
  <si>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</si>
  <si>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</si>
  <si>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</si>
  <si>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</si>
  <si>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</si>
  <si>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</si>
  <si>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</si>
  <si>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</si>
  <si>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</si>
  <si>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</si>
  <si>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</si>
  <si>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</si>
  <si>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</si>
  <si>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</si>
  <si>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</si>
  <si>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</si>
  <si>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</si>
  <si>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</si>
  <si>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</si>
  <si>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</si>
  <si>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</si>
  <si>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</si>
  <si>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</si>
  <si>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</si>
  <si>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</si>
  <si>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</si>
  <si>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</si>
  <si>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</si>
  <si>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</si>
  <si>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</si>
  <si>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</si>
  <si>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</si>
  <si>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</si>
  <si>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</si>
  <si>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</si>
  <si>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</si>
  <si>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</si>
  <si>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</si>
  <si>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</si>
  <si>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</si>
  <si>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</si>
  <si>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</si>
  <si>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</si>
  <si>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</si>
  <si>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</si>
  <si>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</si>
  <si>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</si>
  <si>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</si>
  <si>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</si>
  <si>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</si>
  <si>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</si>
  <si>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</si>
  <si>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</si>
  <si>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</si>
  <si>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</si>
  <si>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</si>
  <si>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</si>
  <si>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</si>
  <si>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</si>
  <si>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</si>
  <si>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</si>
  <si>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</si>
  <si>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</si>
  <si>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</si>
  <si>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</si>
  <si>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</si>
  <si>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</si>
  <si>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</si>
  <si>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</si>
  <si>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</si>
  <si>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</si>
  <si>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</si>
  <si>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</si>
  <si>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</si>
  <si>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</si>
  <si>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</si>
  <si>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</si>
  <si>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</si>
  <si>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</si>
  <si>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</si>
  <si>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</si>
  <si>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</si>
  <si>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</si>
  <si>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</si>
  <si>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</si>
  <si>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</si>
  <si>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</si>
  <si>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</si>
  <si>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</si>
  <si>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</si>
  <si>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</si>
  <si>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</si>
  <si>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</si>
  <si>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</si>
  <si>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</si>
  <si>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</si>
  <si>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</si>
  <si>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</si>
  <si>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</si>
  <si>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</si>
  <si>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</si>
  <si>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</si>
  <si>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</si>
  <si>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</si>
  <si>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</si>
  <si>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</si>
  <si>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</si>
  <si>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</si>
  <si>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</si>
  <si>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</si>
  <si>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</si>
  <si>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</si>
  <si>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</si>
  <si>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</si>
  <si>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</si>
  <si>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</si>
  <si>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</si>
  <si>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</si>
  <si>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</si>
  <si>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</si>
  <si>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</si>
  <si>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</si>
  <si>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</si>
  <si>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</si>
  <si>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</si>
  <si>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</si>
  <si>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</si>
  <si>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</si>
  <si>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</si>
  <si>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</si>
  <si>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</si>
  <si>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</si>
  <si>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</si>
  <si>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</si>
  <si>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</si>
  <si>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</si>
  <si>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</si>
  <si>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</si>
  <si>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</si>
  <si>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</si>
  <si>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</si>
  <si>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</si>
  <si>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</si>
  <si>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</si>
  <si>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</si>
  <si>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</si>
  <si>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</si>
  <si>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</si>
  <si>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</si>
  <si>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</si>
  <si>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</si>
  <si>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</si>
  <si>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</si>
  <si>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</si>
  <si>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</si>
  <si>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</si>
  <si>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</si>
  <si>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</si>
  <si>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</si>
  <si>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</si>
  <si>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</si>
  <si>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</si>
  <si>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</si>
  <si>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</si>
  <si>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</si>
  <si>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</si>
  <si>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</si>
  <si>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</si>
  <si>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</si>
  <si>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</si>
  <si>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</si>
  <si>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</si>
  <si>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</si>
  <si>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</si>
  <si>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</si>
  <si>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</si>
  <si>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</si>
  <si>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</si>
  <si>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</si>
  <si>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</si>
  <si>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</si>
  <si>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</si>
  <si>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</si>
  <si>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</si>
  <si>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</si>
  <si>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</si>
  <si>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</si>
  <si>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</si>
  <si>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</si>
  <si>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</si>
  <si>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</si>
  <si>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</si>
  <si>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</si>
  <si>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</si>
  <si>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</si>
  <si>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</si>
  <si>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</si>
  <si>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</si>
  <si>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</si>
  <si>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</si>
  <si>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</si>
  <si>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</si>
  <si>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</si>
  <si>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</si>
  <si>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</si>
  <si>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</si>
  <si>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</si>
  <si>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</si>
  <si>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</si>
  <si>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</si>
  <si>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</si>
  <si>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</si>
  <si>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</si>
  <si>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</si>
  <si>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</si>
  <si>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</si>
  <si>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</si>
  <si>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</si>
  <si>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</si>
  <si>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</si>
  <si>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</si>
  <si>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</si>
  <si>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</si>
  <si>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</si>
  <si>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</si>
  <si>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</si>
  <si>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</si>
  <si>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</si>
  <si>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</si>
  <si>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</si>
  <si>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</si>
  <si>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</si>
  <si>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</si>
  <si>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</si>
  <si>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</si>
  <si>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</si>
  <si>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</si>
  <si>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</si>
  <si>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</si>
  <si>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</si>
  <si>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</si>
  <si>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</si>
  <si>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</si>
  <si>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</si>
  <si>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</si>
  <si>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</si>
  <si>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</si>
  <si>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</si>
  <si>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</si>
  <si>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</si>
  <si>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</si>
  <si>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</si>
  <si>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</si>
  <si>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</si>
  <si>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</si>
  <si>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</si>
  <si>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</si>
  <si>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</si>
  <si>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</si>
  <si>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</si>
  <si>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</si>
  <si>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</si>
  <si>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</si>
  <si>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</si>
  <si>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</si>
  <si>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</si>
  <si>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</si>
  <si>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</si>
  <si>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</si>
  <si>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</si>
  <si>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</si>
  <si>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</si>
  <si>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</si>
  <si>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</si>
  <si>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</si>
  <si>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</si>
  <si>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</si>
  <si>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</si>
  <si>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</si>
  <si>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</si>
  <si>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</si>
  <si>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</si>
  <si>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</si>
  <si>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</si>
  <si>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</si>
  <si>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</si>
  <si>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</si>
  <si>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</si>
  <si>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</si>
  <si>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</si>
  <si>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</si>
  <si>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</si>
  <si>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</si>
  <si>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</si>
  <si>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</si>
  <si>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</si>
  <si>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</si>
  <si>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</si>
  <si>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</si>
  <si>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</si>
  <si>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</si>
  <si>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</si>
  <si>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</si>
  <si>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</si>
  <si>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</si>
  <si>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</si>
  <si>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</si>
  <si>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</si>
  <si>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</si>
  <si>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</si>
  <si>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</si>
  <si>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</si>
  <si>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</si>
  <si>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</si>
  <si>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</si>
  <si>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</si>
  <si>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</si>
  <si>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</si>
  <si>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</si>
  <si>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</si>
  <si>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</si>
  <si>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</si>
  <si>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</si>
  <si>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</si>
  <si>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</si>
  <si>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</si>
  <si>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</si>
  <si>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</si>
  <si>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</si>
  <si>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</si>
  <si>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</si>
  <si>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</si>
  <si>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</si>
  <si>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</si>
  <si>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</si>
  <si>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</si>
  <si>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</si>
  <si>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</si>
  <si>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</si>
  <si>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</si>
  <si>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</si>
  <si>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</si>
  <si>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</si>
  <si>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</si>
  <si>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</si>
  <si>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</si>
  <si>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</si>
  <si>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</si>
  <si>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</si>
  <si>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</si>
  <si>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</si>
  <si>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</si>
  <si>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</si>
  <si>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</si>
  <si>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</si>
  <si>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</si>
  <si>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</si>
  <si>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</si>
  <si>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</si>
  <si>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</si>
  <si>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</si>
  <si>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</si>
  <si>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</si>
  <si>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</si>
  <si>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</si>
  <si>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</si>
  <si>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</si>
  <si>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</si>
  <si>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</si>
  <si>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</si>
  <si>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</si>
  <si>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</si>
  <si>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</si>
  <si>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</si>
  <si>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</si>
  <si>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</si>
  <si>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</si>
  <si>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</si>
  <si>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</si>
  <si>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</si>
  <si>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</si>
  <si>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</si>
  <si>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</si>
  <si>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</si>
  <si>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</si>
  <si>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</si>
  <si>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</si>
  <si>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</si>
  <si>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</si>
  <si>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</si>
  <si>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</si>
  <si>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</si>
  <si>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</si>
  <si>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</si>
  <si>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</si>
  <si>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</si>
  <si>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</si>
  <si>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</si>
  <si>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</si>
  <si>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</si>
  <si>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</si>
  <si>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</si>
  <si>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</si>
  <si>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</si>
  <si>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</si>
  <si>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</si>
  <si>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</si>
  <si>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</si>
  <si>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</si>
  <si>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</si>
  <si>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</si>
  <si>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</si>
  <si>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</si>
  <si>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</si>
  <si>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</si>
  <si>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</si>
  <si>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</si>
  <si>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</si>
  <si>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</si>
  <si>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</si>
  <si>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</si>
  <si>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</si>
  <si>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</si>
  <si>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</si>
  <si>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</si>
  <si>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</si>
  <si>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</si>
  <si>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</si>
  <si>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</si>
  <si>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</si>
  <si>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</si>
  <si>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</si>
  <si>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</si>
  <si>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</si>
  <si>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</si>
  <si>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</si>
  <si>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</si>
  <si>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</si>
  <si>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</si>
  <si>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</si>
  <si>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</si>
  <si>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</si>
  <si>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</si>
  <si>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</si>
  <si>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</si>
  <si>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</si>
  <si>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</si>
  <si>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</si>
  <si>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</si>
  <si>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</si>
  <si>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</si>
  <si>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</si>
  <si>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</si>
  <si>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</si>
  <si>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</si>
  <si>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</si>
  <si>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</si>
  <si>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</si>
  <si>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</si>
  <si>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</si>
  <si>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</si>
  <si>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</si>
  <si>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</si>
  <si>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</si>
  <si>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</si>
  <si>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</si>
  <si>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</si>
  <si>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</si>
  <si>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</si>
  <si>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</si>
  <si>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</si>
  <si>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</si>
  <si>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</si>
  <si>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</si>
  <si>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</si>
  <si>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</si>
  <si>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</si>
  <si>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</si>
  <si>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</si>
  <si>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</si>
  <si>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</si>
  <si>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</si>
  <si>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</si>
  <si>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</si>
  <si>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</si>
  <si>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</si>
  <si>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</si>
  <si>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</si>
  <si>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</si>
  <si>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</si>
  <si>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</si>
  <si>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</si>
  <si>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</si>
  <si>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</si>
  <si>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</si>
  <si>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</si>
  <si>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</si>
  <si>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</si>
  <si>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</si>
  <si>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</si>
  <si>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</si>
  <si>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</si>
  <si>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</si>
  <si>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</si>
  <si>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</si>
  <si>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</si>
  <si>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</si>
  <si>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</si>
  <si>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</si>
  <si>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</si>
  <si>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</si>
  <si>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</si>
  <si>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</si>
  <si>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</si>
  <si>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</si>
  <si>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</si>
  <si>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</si>
  <si>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</si>
  <si>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</si>
  <si>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</si>
  <si>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</si>
  <si>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</si>
  <si>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</si>
  <si>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</si>
  <si>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</si>
  <si>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</si>
  <si>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</si>
  <si>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</si>
  <si>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</si>
  <si>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</si>
  <si>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</si>
  <si>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</si>
  <si>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</si>
  <si>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</si>
  <si>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</si>
  <si>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</si>
  <si>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</si>
  <si>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</si>
  <si>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</si>
  <si>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</si>
  <si>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</si>
  <si>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</si>
  <si>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</si>
  <si>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</si>
  <si>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</si>
  <si>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</si>
  <si>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</si>
  <si>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</si>
  <si>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</si>
  <si>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</si>
  <si>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</si>
  <si>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</si>
  <si>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</si>
  <si>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</si>
  <si>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</si>
  <si>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</si>
  <si>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</si>
  <si>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</si>
  <si>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</si>
  <si>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</si>
  <si>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</si>
  <si>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</si>
  <si>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</si>
  <si>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</si>
  <si>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</si>
  <si>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</si>
  <si>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</si>
  <si>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</si>
  <si>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</si>
  <si>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</si>
  <si>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</si>
  <si>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</si>
  <si>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</si>
  <si>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</si>
  <si>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</si>
  <si>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</si>
  <si>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</si>
  <si>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</si>
  <si>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</si>
  <si>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</si>
  <si>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</si>
  <si>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</si>
  <si>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</si>
  <si>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</si>
  <si>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</si>
  <si>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</si>
  <si>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</si>
  <si>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</si>
  <si>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</si>
  <si>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</si>
  <si>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</si>
  <si>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</si>
  <si>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</si>
  <si>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</si>
  <si>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</si>
  <si>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</si>
  <si>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</si>
  <si>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</si>
  <si>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</si>
  <si>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</si>
  <si>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</si>
  <si>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</si>
  <si>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</si>
  <si>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</si>
  <si>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</si>
  <si>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</si>
  <si>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</si>
  <si>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</si>
  <si>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</si>
  <si>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</si>
  <si>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</si>
  <si>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</si>
  <si>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</si>
  <si>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</si>
  <si>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</si>
  <si>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</si>
  <si>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</si>
  <si>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</si>
  <si>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</si>
  <si>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</si>
  <si>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</si>
  <si>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</si>
  <si>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</si>
  <si>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</si>
  <si>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</si>
  <si>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</si>
  <si>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</si>
  <si>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</si>
  <si>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</si>
  <si>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</si>
  <si>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</si>
  <si>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</si>
  <si>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</si>
  <si>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</si>
  <si>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</si>
  <si>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</si>
  <si>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</si>
  <si>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</si>
  <si>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</si>
  <si>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</si>
  <si>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</si>
  <si>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</si>
  <si>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</si>
  <si>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</si>
  <si>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</si>
  <si>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</si>
  <si>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</si>
  <si>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</si>
  <si>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</si>
  <si>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</si>
  <si>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</si>
  <si>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</si>
  <si>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</si>
  <si>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</si>
  <si>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</si>
  <si>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</si>
  <si>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</si>
  <si>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</si>
  <si>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</si>
  <si>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</si>
  <si>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</si>
  <si>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</si>
  <si>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</si>
  <si>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</si>
  <si>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</si>
  <si>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</si>
  <si>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</si>
  <si>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</si>
  <si>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</si>
  <si>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</si>
  <si>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</si>
  <si>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</si>
  <si>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</si>
  <si>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</si>
  <si>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</si>
  <si>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</si>
  <si>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</si>
  <si>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</si>
  <si>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</si>
  <si>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</si>
  <si>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</si>
  <si>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</si>
  <si>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</si>
  <si>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</si>
  <si>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</si>
  <si>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</si>
  <si>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</si>
  <si>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</si>
  <si>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</si>
  <si>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</si>
  <si>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</si>
  <si>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</si>
  <si>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</si>
  <si>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</si>
  <si>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</si>
  <si>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</si>
  <si>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</si>
  <si>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</si>
  <si>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</si>
  <si>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</si>
  <si>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</si>
  <si>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</si>
  <si>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</si>
  <si>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</si>
  <si>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</si>
  <si>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</si>
  <si>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</si>
  <si>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</si>
  <si>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</si>
  <si>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</si>
  <si>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</si>
  <si>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</si>
  <si>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</si>
  <si>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</si>
  <si>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</si>
  <si>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</si>
  <si>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</si>
  <si>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</si>
  <si>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</si>
  <si>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</si>
  <si>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</si>
  <si>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</si>
  <si>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</si>
  <si>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</si>
  <si>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</si>
  <si>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</si>
  <si>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</si>
  <si>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</si>
  <si>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</si>
  <si>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</si>
  <si>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</si>
  <si>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</si>
  <si>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</si>
  <si>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</si>
  <si>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</si>
  <si>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</si>
  <si>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</si>
  <si>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</si>
  <si>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</si>
  <si>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</si>
  <si>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</si>
  <si>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</si>
  <si>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</si>
  <si>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</si>
  <si>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</si>
  <si>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</si>
  <si>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</si>
  <si>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</si>
  <si>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</si>
  <si>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</si>
  <si>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</si>
  <si>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</si>
  <si>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</si>
  <si>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</si>
  <si>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</si>
  <si>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</si>
  <si>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</si>
  <si>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</si>
  <si>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</si>
  <si>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</si>
  <si>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</si>
  <si>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</si>
  <si>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</si>
  <si>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</si>
  <si>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</si>
  <si>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</si>
  <si>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</si>
  <si>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</si>
  <si>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</si>
  <si>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</si>
  <si>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</si>
  <si>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</si>
  <si>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</si>
  <si>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</si>
  <si>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</si>
  <si>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</si>
  <si>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</si>
  <si>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</si>
  <si>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</si>
  <si>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</si>
  <si>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</si>
  <si>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</si>
  <si>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</si>
  <si>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</si>
  <si>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</si>
  <si>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</si>
  <si>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</si>
  <si>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</si>
  <si>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</si>
  <si>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</si>
  <si>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</si>
  <si>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</si>
  <si>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</si>
  <si>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</si>
  <si>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</si>
  <si>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</si>
  <si>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</si>
  <si>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</si>
  <si>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</si>
  <si>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</si>
  <si>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</si>
  <si>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</si>
  <si>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</si>
  <si>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</si>
  <si>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</si>
  <si>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</si>
  <si>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</si>
  <si>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</si>
  <si>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</si>
  <si>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</si>
  <si>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</si>
  <si>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</si>
  <si>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</si>
  <si>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</si>
  <si>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</si>
  <si>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</si>
  <si>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</si>
  <si>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</si>
  <si>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</si>
  <si>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</si>
  <si>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</si>
  <si>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</si>
  <si>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</si>
  <si>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</si>
  <si>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</si>
  <si>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</si>
  <si>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</si>
  <si>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</si>
  <si>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</si>
  <si>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</si>
  <si>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</si>
  <si>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</si>
  <si>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</si>
  <si>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</si>
  <si>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</si>
  <si>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</si>
  <si>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</si>
  <si>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</si>
  <si>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</si>
  <si>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</si>
  <si>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</si>
  <si>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</si>
  <si>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</si>
  <si>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</si>
  <si>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</si>
  <si>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</si>
  <si>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</si>
  <si>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</si>
  <si>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</si>
  <si>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</si>
  <si>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</si>
  <si>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</si>
  <si>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</si>
  <si>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</si>
  <si>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</si>
  <si>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</si>
  <si>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</si>
  <si>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</si>
  <si>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</si>
  <si>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</si>
  <si>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</si>
  <si>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</si>
  <si>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</si>
  <si>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</si>
  <si>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</si>
  <si>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</si>
  <si>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</si>
  <si>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</si>
  <si>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</si>
  <si>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</si>
  <si>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</si>
  <si>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</si>
  <si>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</si>
  <si>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</si>
  <si>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</si>
  <si>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</si>
  <si>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</si>
  <si>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</si>
  <si>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</si>
  <si>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</si>
  <si>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</si>
  <si>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</si>
  <si>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</si>
  <si>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</si>
  <si>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</si>
  <si>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</si>
  <si>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</si>
  <si>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</si>
  <si>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</si>
  <si>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</si>
  <si>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</si>
  <si>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</si>
  <si>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</si>
  <si>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</si>
  <si>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</si>
  <si>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</si>
  <si>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</si>
  <si>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</si>
  <si>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</si>
  <si>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</si>
  <si>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</si>
  <si>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</si>
  <si>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</si>
  <si>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</si>
  <si>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</si>
  <si>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</si>
  <si>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</si>
  <si>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</si>
  <si>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</si>
  <si>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</si>
  <si>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</si>
  <si>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</si>
  <si>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</si>
  <si>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</si>
  <si>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</si>
  <si>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</si>
  <si>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</si>
  <si>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</si>
  <si>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</si>
  <si>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</si>
  <si>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</si>
  <si>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</si>
  <si>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</si>
  <si>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</si>
  <si>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</si>
  <si>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</si>
  <si>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</si>
  <si>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</si>
  <si>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</si>
  <si>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</si>
  <si>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</si>
  <si>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</si>
  <si>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</si>
  <si>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</si>
  <si>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</si>
  <si>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</si>
  <si>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</si>
  <si>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</si>
  <si>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</si>
  <si>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</si>
  <si>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</si>
  <si>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</si>
  <si>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</si>
  <si>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</si>
  <si>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</si>
  <si>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</si>
  <si>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</si>
  <si>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</si>
  <si>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</si>
  <si>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</si>
  <si>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</si>
  <si>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</si>
  <si>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</si>
  <si>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</si>
  <si>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</si>
  <si>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</si>
  <si>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</si>
  <si>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</si>
  <si>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</si>
  <si>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</si>
  <si>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</si>
  <si>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</si>
  <si>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</si>
  <si>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</si>
  <si>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</si>
  <si>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</si>
  <si>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</si>
  <si>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</si>
  <si>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</si>
  <si>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</si>
  <si>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</si>
  <si>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</si>
  <si>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</si>
  <si>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</si>
  <si>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</si>
  <si>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</si>
  <si>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</si>
  <si>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</si>
  <si>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</si>
  <si>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</si>
  <si>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</si>
  <si>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</si>
  <si>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</si>
  <si>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</si>
  <si>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</si>
  <si>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</si>
  <si>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</si>
  <si>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</si>
  <si>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</si>
  <si>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</si>
  <si>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</si>
  <si>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</si>
  <si>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</si>
  <si>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</si>
  <si>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</si>
  <si>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</si>
  <si>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</si>
  <si>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</si>
  <si>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</si>
  <si>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</si>
  <si>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</si>
  <si>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</si>
  <si>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</si>
  <si>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</si>
  <si>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</si>
  <si>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</si>
  <si>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</si>
  <si>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</si>
  <si>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</si>
  <si>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</si>
  <si>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</si>
  <si>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</si>
  <si>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</si>
  <si>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</si>
  <si>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</si>
  <si>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</si>
  <si>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</si>
  <si>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</si>
  <si>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</si>
  <si>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</si>
  <si>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</si>
  <si>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</si>
  <si>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</si>
  <si>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</si>
  <si>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</si>
  <si>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</si>
  <si>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</si>
  <si>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</si>
  <si>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</si>
  <si>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</si>
  <si>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</si>
  <si>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</si>
  <si>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</si>
  <si>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</si>
  <si>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</si>
  <si>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</si>
  <si>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</si>
  <si>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</si>
  <si>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</si>
  <si>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</si>
  <si>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</si>
  <si>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</si>
  <si>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</si>
  <si>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</si>
  <si>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</si>
  <si>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</si>
  <si>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</si>
  <si>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</si>
  <si>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</si>
  <si>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</si>
  <si>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</si>
  <si>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</si>
  <si>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</si>
  <si>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</si>
  <si>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</si>
  <si>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</si>
  <si>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</si>
  <si>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</si>
  <si>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</si>
  <si>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</si>
  <si>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</si>
  <si>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</si>
  <si>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</si>
  <si>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</si>
  <si>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</si>
  <si>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</si>
  <si>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</si>
  <si>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</si>
  <si>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</si>
  <si>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</si>
  <si>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</si>
  <si>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</si>
  <si>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</si>
  <si>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</si>
  <si>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</si>
  <si>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</si>
  <si>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</si>
  <si>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</si>
  <si>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</si>
  <si>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</si>
  <si>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</si>
  <si>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</si>
  <si>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</si>
  <si>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</si>
  <si>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</si>
  <si>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</si>
  <si>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</si>
  <si>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</si>
  <si>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</si>
  <si>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</si>
  <si>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</si>
  <si>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</si>
  <si>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</si>
  <si>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</si>
  <si>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</si>
  <si>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</si>
  <si>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</si>
  <si>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</si>
  <si>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</si>
  <si>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</si>
  <si>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</si>
  <si>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</si>
  <si>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</si>
  <si>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</si>
  <si>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</si>
  <si>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</si>
  <si>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</si>
  <si>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</si>
  <si>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</si>
  <si>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</si>
  <si>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</si>
  <si>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</si>
  <si>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</si>
  <si>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</si>
  <si>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</si>
  <si>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</si>
  <si>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</si>
  <si>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</si>
  <si>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</si>
  <si>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</si>
  <si>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</si>
  <si>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</si>
  <si>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</si>
  <si>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</si>
  <si>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</si>
  <si>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</si>
  <si>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</si>
  <si>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</si>
  <si>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</si>
  <si>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</si>
  <si>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</si>
  <si>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</si>
  <si>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</si>
  <si>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</si>
  <si>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</si>
  <si>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</si>
  <si>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</si>
  <si>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</si>
  <si>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</si>
  <si>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</si>
  <si>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</si>
  <si>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</si>
  <si>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</si>
  <si>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Excelの表示形式を標準から文字列に変更して問題を修正</t>
  </si>
  <si>
    <t>D列に0(ゼロ)から始まる型番を入力すると先頭の0が消えてしまう問題あり</t>
  </si>
  <si>
    <t>V2.42</t>
    <phoneticPr fontId="1"/>
  </si>
  <si>
    <t>HIROSE</t>
  </si>
  <si>
    <t>DF11コネクタ(PLUG)</t>
  </si>
  <si>
    <t>DF11-4DP-2DSA(24)</t>
  </si>
  <si>
    <t>DF11-8DP-2DSA(24)</t>
  </si>
  <si>
    <t>厚膜チップ抵抗</t>
  </si>
  <si>
    <t>Panasonic</t>
  </si>
  <si>
    <t>アルミ固体コンデンサ</t>
  </si>
  <si>
    <t>10SEP56M</t>
  </si>
  <si>
    <t>TI</t>
  </si>
  <si>
    <t>電圧レギュレータ</t>
  </si>
  <si>
    <t>TPS79933DDC</t>
  </si>
  <si>
    <t>TOSHIBA</t>
  </si>
  <si>
    <t>トランジスタ</t>
  </si>
  <si>
    <t>ショットキーダイオード</t>
  </si>
  <si>
    <t>1SS226</t>
  </si>
  <si>
    <t>littleFuse</t>
  </si>
  <si>
    <t>ポリスイッチ</t>
  </si>
  <si>
    <t>積層セラミックコンデンサ</t>
  </si>
  <si>
    <t>村田製作所</t>
  </si>
  <si>
    <t>実装</t>
  </si>
  <si>
    <t>SMD</t>
  </si>
  <si>
    <t>DIP</t>
  </si>
  <si>
    <t>FUJITSU</t>
  </si>
  <si>
    <t>F-RAM</t>
  </si>
  <si>
    <t>MB85RC256VPNF-G-JNE</t>
  </si>
  <si>
    <t>U402</t>
  </si>
  <si>
    <t>CN401</t>
  </si>
  <si>
    <t>CN402</t>
  </si>
  <si>
    <t>RK73H1JTTD1000F</t>
  </si>
  <si>
    <t>R411, R413, R422</t>
  </si>
  <si>
    <t>RK73H1JTTD1001F</t>
  </si>
  <si>
    <t>R405, R406, R424</t>
  </si>
  <si>
    <t>R401, R403</t>
  </si>
  <si>
    <t>酸化金属皮膜抵抗</t>
  </si>
  <si>
    <t>MOS1C680J</t>
  </si>
  <si>
    <t>R419</t>
  </si>
  <si>
    <t>R420</t>
  </si>
  <si>
    <t>RK73H1JTTD1003F</t>
  </si>
  <si>
    <t>R418, R423, R425, R430, R431</t>
  </si>
  <si>
    <t>SR732ETTDR200F</t>
  </si>
  <si>
    <t>R427</t>
  </si>
  <si>
    <t>LT</t>
  </si>
  <si>
    <t>電流検出アンプ</t>
  </si>
  <si>
    <t>LTC6102CMS8</t>
  </si>
  <si>
    <t>U408</t>
  </si>
  <si>
    <t>MICROCHIP</t>
  </si>
  <si>
    <t>DAコンバータ</t>
  </si>
  <si>
    <t>MCP4725A0T</t>
  </si>
  <si>
    <t>U406</t>
  </si>
  <si>
    <t>I2C-GPIOエキスパンダ</t>
  </si>
  <si>
    <t>MCP23008-E/SS</t>
  </si>
  <si>
    <t>U407</t>
  </si>
  <si>
    <t>MOLEX</t>
  </si>
  <si>
    <t>mini-SPOXコネクタ</t>
  </si>
  <si>
    <t>22-03-5065</t>
  </si>
  <si>
    <t>CN403</t>
  </si>
  <si>
    <t>C410</t>
  </si>
  <si>
    <t>SSM</t>
  </si>
  <si>
    <t>薄膜チップ抵抗</t>
  </si>
  <si>
    <t>RR0816P-104-D</t>
  </si>
  <si>
    <t>R426</t>
  </si>
  <si>
    <t>RR0816P-222-D</t>
  </si>
  <si>
    <t>R416</t>
  </si>
  <si>
    <t>RR0816P-4991-D</t>
  </si>
  <si>
    <t>R429</t>
  </si>
  <si>
    <t>RR0816P-103-D</t>
  </si>
  <si>
    <t>R402, R404</t>
  </si>
  <si>
    <t>RR0816P-622-D</t>
  </si>
  <si>
    <t>R407, R408</t>
  </si>
  <si>
    <t>RR0816P-432-D</t>
  </si>
  <si>
    <t>R409, R410</t>
  </si>
  <si>
    <t>RR0816P-752-D</t>
  </si>
  <si>
    <t>R415</t>
  </si>
  <si>
    <t>RR0816Q-49R9-D</t>
  </si>
  <si>
    <t>R421, R428</t>
  </si>
  <si>
    <t>StrawberryLinux</t>
  </si>
  <si>
    <t>定電流出力DC-DCコンバータ</t>
  </si>
  <si>
    <t>StrawberryLinux-LT3922</t>
  </si>
  <si>
    <t>U409</t>
  </si>
  <si>
    <t>TDK</t>
  </si>
  <si>
    <t>コモンモードチョーク</t>
  </si>
  <si>
    <t>ACM4520-142-2P</t>
  </si>
  <si>
    <t>L401, L402</t>
  </si>
  <si>
    <t>C1608X5R1E475K</t>
  </si>
  <si>
    <t>C404</t>
  </si>
  <si>
    <t>オペアンプ</t>
  </si>
  <si>
    <t>OPA2344EA</t>
  </si>
  <si>
    <t>U401</t>
  </si>
  <si>
    <t>ADコンバータ</t>
  </si>
  <si>
    <t>ADS1115IDGS</t>
  </si>
  <si>
    <t>U403</t>
  </si>
  <si>
    <t>U404</t>
  </si>
  <si>
    <t>DAC80501ZDGS</t>
  </si>
  <si>
    <t>U405</t>
  </si>
  <si>
    <t>D403</t>
  </si>
  <si>
    <t>1SS379</t>
  </si>
  <si>
    <t>D401, D402</t>
  </si>
  <si>
    <t>SSM3K15AFU</t>
  </si>
  <si>
    <t>Q401</t>
  </si>
  <si>
    <t>RXEF050</t>
  </si>
  <si>
    <t>F401</t>
  </si>
  <si>
    <t>GRM31CR61E106K</t>
  </si>
  <si>
    <t>C411</t>
  </si>
  <si>
    <t>GRM1885C1H103J</t>
  </si>
  <si>
    <t>C405</t>
  </si>
  <si>
    <t>C402, C406, C407, C408, C409, C412</t>
  </si>
  <si>
    <t>GCM188R11H104K</t>
  </si>
  <si>
    <t>C401, C403, C413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</si>
</sst>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name val="Yu Gothic"/>
      <family val="3"/>
      <charset val="128"/>
      <scheme val="minor"/>
    </font>
    <font>
      <b/>
      <sz val="11"/>
      <color rgb="FFFF0000"/>
      <name val="Yu Gothic"/>
      <family val="3"/>
      <charset val="128"/>
      <scheme val="minor"/>
    </font>
    <font>
      <b/>
      <sz val="11"/>
      <color rgb="FFFF0000"/>
      <name val="ＭＳ Ｐゴシック"/>
      <family val="3"/>
      <charset val="128"/>
    </font>
    <font>
      <b/>
      <sz val="12"/>
      <color theme="1"/>
      <name val="Meiryo UI"/>
      <family val="3"/>
      <charset val="128"/>
    </font>
    <font>
      <b/>
      <u/>
      <sz val="11"/>
      <color rgb="FFFF0000"/>
      <name val="Meiryo UI"/>
      <family val="3"/>
      <charset val="128"/>
    </font>
    <font>
      <u/>
      <sz val="11"/>
      <color theme="1"/>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2">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49" fontId="42" fillId="0" borderId="24" xfId="0" applyNumberFormat="1" applyFont="1" applyBorder="1" applyAlignment="1" applyProtection="1">
      <alignment horizontal="center" vertical="center" wrapText="1"/>
      <protection locked="0"/>
    </xf>
    <xf numFmtId="49" fontId="42" fillId="0" borderId="22" xfId="0" applyNumberFormat="1" applyFont="1" applyFill="1" applyBorder="1" applyAlignment="1" applyProtection="1">
      <alignment horizontal="center" vertical="center" wrapText="1"/>
      <protection locked="0"/>
    </xf>
    <xf numFmtId="49" fontId="42" fillId="0" borderId="26" xfId="0" applyNumberFormat="1" applyFont="1" applyFill="1" applyBorder="1" applyAlignment="1" applyProtection="1">
      <alignment horizontal="center" vertical="center" wrapText="1"/>
      <protection locked="0"/>
    </xf>
    <xf numFmtId="49" fontId="41" fillId="0" borderId="0" xfId="0" applyNumberFormat="1" applyFont="1"/>
    <xf numFmtId="0" fontId="50" fillId="6" borderId="37" xfId="0" applyFont="1" applyFill="1" applyBorder="1" applyAlignment="1">
      <alignment horizontal="center" vertical="center"/>
    </xf>
    <xf numFmtId="0" fontId="50" fillId="6" borderId="38" xfId="0" applyFont="1" applyFill="1" applyBorder="1" applyAlignment="1">
      <alignment horizontal="center" vertical="center"/>
    </xf>
    <xf numFmtId="0" fontId="50" fillId="6" borderId="39"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0" xfId="0" applyFont="1" applyFill="1" applyBorder="1" applyAlignment="1">
      <alignment horizontal="center" vertical="center"/>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2" fillId="5" borderId="32" xfId="0" applyNumberFormat="1" applyFont="1" applyFill="1" applyBorder="1" applyAlignment="1" applyProtection="1">
      <alignment horizontal="center" vertical="center" wrapText="1"/>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41" xfId="0" applyNumberFormat="1" applyFont="1" applyFill="1" applyBorder="1" applyAlignment="1" applyProtection="1">
      <alignment horizontal="center" vertical="center" wrapText="1"/>
    </xf>
    <xf numFmtId="49" fontId="3" fillId="5" borderId="42" xfId="0" applyNumberFormat="1" applyFont="1" applyFill="1" applyBorder="1" applyAlignment="1" applyProtection="1">
      <alignment horizontal="center" vertical="center" wrapText="1"/>
    </xf>
    <xf numFmtId="0" fontId="35" fillId="0" borderId="42" xfId="9" applyFont="1" applyBorder="1" applyAlignment="1">
      <alignment horizontal="left" vertical="center"/>
    </xf>
    <xf numFmtId="0" fontId="35"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53" fillId="0" borderId="43" xfId="0" applyFont="1" applyBorder="1" applyAlignment="1">
      <alignment horizontal="center" vertical="center"/>
    </xf>
    <xf numFmtId="0" fontId="53" fillId="0" borderId="44" xfId="0" applyFont="1" applyBorder="1" applyAlignment="1">
      <alignment horizontal="center" vertical="center"/>
    </xf>
    <xf numFmtId="0" fontId="53" fillId="0" borderId="45" xfId="0" applyFont="1" applyBorder="1" applyAlignment="1">
      <alignment horizontal="center" vertical="center"/>
    </xf>
    <xf numFmtId="0" fontId="53" fillId="0" borderId="46" xfId="0" applyFont="1" applyBorder="1" applyAlignment="1">
      <alignment horizontal="center" vertical="center"/>
    </xf>
    <xf numFmtId="0" fontId="53" fillId="0" borderId="14" xfId="0" applyFont="1" applyBorder="1" applyAlignment="1">
      <alignment horizontal="center" vertical="center"/>
    </xf>
    <xf numFmtId="0" fontId="53" fillId="0" borderId="10" xfId="0" applyFont="1" applyBorder="1" applyAlignment="1">
      <alignment horizontal="center" vertical="center"/>
    </xf>
    <xf numFmtId="49" fontId="17" fillId="5" borderId="42"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47"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42"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42"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4" fillId="2" borderId="49" xfId="0" applyNumberFormat="1" applyFont="1" applyFill="1" applyBorder="1" applyAlignment="1" applyProtection="1">
      <alignment horizontal="center" vertical="center" wrapText="1"/>
    </xf>
    <xf numFmtId="49" fontId="42" fillId="2" borderId="44"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49" fontId="42" fillId="2" borderId="51"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2" xfId="0" applyNumberFormat="1"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55" fillId="5" borderId="40" xfId="0" applyFont="1" applyFill="1" applyBorder="1" applyAlignment="1" applyProtection="1">
      <alignment horizontal="center" vertical="center" wrapText="1"/>
    </xf>
    <xf numFmtId="0" fontId="55" fillId="5" borderId="16" xfId="0" applyFont="1" applyFill="1" applyBorder="1" applyAlignment="1" applyProtection="1">
      <alignment horizontal="center" vertical="center" wrapText="1"/>
    </xf>
    <xf numFmtId="0" fontId="12" fillId="5" borderId="53"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4"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0"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34" fillId="0" borderId="37" xfId="0" applyFont="1" applyFill="1" applyBorder="1" applyAlignment="1" applyProtection="1">
      <alignment horizontal="center" vertical="center" shrinkToFit="1"/>
    </xf>
    <xf numFmtId="0" fontId="34" fillId="0" borderId="38" xfId="0" applyFont="1" applyFill="1" applyBorder="1" applyAlignment="1" applyProtection="1">
      <alignment horizontal="center" vertical="center" shrinkToFit="1"/>
    </xf>
    <xf numFmtId="0" fontId="34" fillId="0" borderId="55" xfId="0" applyFont="1" applyFill="1" applyBorder="1" applyAlignment="1" applyProtection="1">
      <alignment horizontal="center" vertical="center" shrinkToFit="1"/>
    </xf>
    <xf numFmtId="0" fontId="42" fillId="9" borderId="30" xfId="0" applyFont="1" applyFill="1" applyBorder="1" applyAlignment="1" applyProtection="1">
      <alignment horizontal="center" vertical="center"/>
    </xf>
    <xf numFmtId="0" fontId="42" fillId="9" borderId="56" xfId="0" applyFont="1" applyFill="1" applyBorder="1" applyAlignment="1" applyProtection="1">
      <alignment horizontal="center" vertical="center"/>
    </xf>
    <xf numFmtId="0" fontId="42" fillId="9" borderId="40"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57" xfId="0" applyFont="1" applyFill="1" applyBorder="1" applyAlignment="1" applyProtection="1">
      <alignment horizontal="center" vertical="center"/>
      <protection locked="0"/>
    </xf>
    <xf numFmtId="0" fontId="42" fillId="6" borderId="58"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0" borderId="30" xfId="0" applyFont="1" applyFill="1" applyBorder="1" applyAlignment="1" applyProtection="1">
      <alignment horizontal="center" vertical="center"/>
      <protection locked="0"/>
    </xf>
    <xf numFmtId="0" fontId="42" fillId="0" borderId="56"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17" fillId="4" borderId="59" xfId="0" applyFont="1" applyFill="1" applyBorder="1" applyAlignment="1" applyProtection="1">
      <alignment horizontal="center" vertical="center" wrapText="1"/>
    </xf>
    <xf numFmtId="0" fontId="17" fillId="4" borderId="60" xfId="0" applyFont="1" applyFill="1" applyBorder="1" applyAlignment="1" applyProtection="1">
      <alignment horizontal="center" vertical="center" wrapText="1"/>
    </xf>
    <xf numFmtId="0" fontId="18" fillId="2" borderId="42"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50" xfId="0" applyFont="1" applyFill="1" applyBorder="1" applyAlignment="1" applyProtection="1">
      <alignment horizontal="center" vertical="center" wrapText="1"/>
    </xf>
    <xf numFmtId="0" fontId="17" fillId="7" borderId="52"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5" fillId="0" borderId="21" xfId="0" applyFont="1" applyBorder="1" applyAlignment="1" applyProtection="1">
      <alignment horizontal="center" vertical="center" wrapText="1"/>
    </xf>
    <xf numFmtId="0" fontId="42" fillId="0" borderId="31" xfId="0" applyFont="1" applyFill="1" applyBorder="1" applyAlignment="1" applyProtection="1">
      <alignment horizontal="center" vertical="center"/>
      <protection locked="0"/>
    </xf>
    <xf numFmtId="0" fontId="42" fillId="0" borderId="38" xfId="0" applyFont="1" applyFill="1" applyBorder="1" applyAlignment="1" applyProtection="1">
      <alignment horizontal="center" vertical="center"/>
      <protection locked="0"/>
    </xf>
    <xf numFmtId="0" fontId="42" fillId="0" borderId="39" xfId="0" applyFont="1" applyFill="1" applyBorder="1" applyAlignment="1" applyProtection="1">
      <alignment horizontal="center" vertical="center"/>
      <protection locked="0"/>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188" name="グループ化 1">
          <a:extLst>
            <a:ext uri="{FF2B5EF4-FFF2-40B4-BE49-F238E27FC236}">
              <a16:creationId xmlns:a16="http://schemas.microsoft.com/office/drawing/2014/main" id="{3E845190-7F72-4C66-9F8D-7294A31618D4}"/>
            </a:ext>
          </a:extLst>
        </xdr:cNvPr>
        <xdr:cNvGrpSpPr>
          <a:grpSpLocks/>
        </xdr:cNvGrpSpPr>
      </xdr:nvGrpSpPr>
      <xdr:grpSpPr bwMode="auto">
        <a:xfrm>
          <a:off x="981075" y="11649075"/>
          <a:ext cx="1181100" cy="2057400"/>
          <a:chOff x="1717865" y="19968881"/>
          <a:chExt cx="1179981" cy="1594038"/>
        </a:xfrm>
      </xdr:grpSpPr>
      <xdr:grpSp>
        <xdr:nvGrpSpPr>
          <xdr:cNvPr id="29254" name="Group 10">
            <a:extLst>
              <a:ext uri="{FF2B5EF4-FFF2-40B4-BE49-F238E27FC236}">
                <a16:creationId xmlns:a16="http://schemas.microsoft.com/office/drawing/2014/main" id="{600F3E75-8FED-4909-8C06-ACF1BF80B1AC}"/>
              </a:ext>
            </a:extLst>
          </xdr:cNvPr>
          <xdr:cNvGrpSpPr>
            <a:grpSpLocks/>
          </xdr:cNvGrpSpPr>
        </xdr:nvGrpSpPr>
        <xdr:grpSpPr bwMode="auto">
          <a:xfrm>
            <a:off x="1994651" y="19968881"/>
            <a:ext cx="890308" cy="265020"/>
            <a:chOff x="0" y="0"/>
            <a:chExt cx="1800" cy="480"/>
          </a:xfrm>
        </xdr:grpSpPr>
        <xdr:sp macro="" textlink="">
          <xdr:nvSpPr>
            <xdr:cNvPr id="29267" name="Rectangle 11">
              <a:extLst>
                <a:ext uri="{FF2B5EF4-FFF2-40B4-BE49-F238E27FC236}">
                  <a16:creationId xmlns:a16="http://schemas.microsoft.com/office/drawing/2014/main" id="{A45174FA-C139-49C9-8555-3CED9DA64BC2}"/>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268" name="Line 12">
              <a:extLst>
                <a:ext uri="{FF2B5EF4-FFF2-40B4-BE49-F238E27FC236}">
                  <a16:creationId xmlns:a16="http://schemas.microsoft.com/office/drawing/2014/main" id="{065BB411-A660-481F-80D7-5527C5C6171A}"/>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69" name="Line 13">
              <a:extLst>
                <a:ext uri="{FF2B5EF4-FFF2-40B4-BE49-F238E27FC236}">
                  <a16:creationId xmlns:a16="http://schemas.microsoft.com/office/drawing/2014/main" id="{628B8C91-86C9-44A9-97C6-B655DFEF8367}"/>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0" name="Line 14">
              <a:extLst>
                <a:ext uri="{FF2B5EF4-FFF2-40B4-BE49-F238E27FC236}">
                  <a16:creationId xmlns:a16="http://schemas.microsoft.com/office/drawing/2014/main" id="{1417396D-FE70-4B21-9633-4D7C63FE86E2}"/>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1" name="Line 15">
              <a:extLst>
                <a:ext uri="{FF2B5EF4-FFF2-40B4-BE49-F238E27FC236}">
                  <a16:creationId xmlns:a16="http://schemas.microsoft.com/office/drawing/2014/main" id="{A7742DBE-12DF-4785-8075-7897F15AEAE7}"/>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2" name="Line 16">
              <a:extLst>
                <a:ext uri="{FF2B5EF4-FFF2-40B4-BE49-F238E27FC236}">
                  <a16:creationId xmlns:a16="http://schemas.microsoft.com/office/drawing/2014/main" id="{06E42F71-BB71-48D7-AAF9-B724401702D4}"/>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3" name="Line 17">
              <a:extLst>
                <a:ext uri="{FF2B5EF4-FFF2-40B4-BE49-F238E27FC236}">
                  <a16:creationId xmlns:a16="http://schemas.microsoft.com/office/drawing/2014/main" id="{A55FFEE5-1467-4E86-9B6E-C8CA8E13A566}"/>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4" name="Line 18">
              <a:extLst>
                <a:ext uri="{FF2B5EF4-FFF2-40B4-BE49-F238E27FC236}">
                  <a16:creationId xmlns:a16="http://schemas.microsoft.com/office/drawing/2014/main" id="{39CEA95C-BD28-448B-AAC5-A4833947DB85}"/>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5" name="Line 19">
              <a:extLst>
                <a:ext uri="{FF2B5EF4-FFF2-40B4-BE49-F238E27FC236}">
                  <a16:creationId xmlns:a16="http://schemas.microsoft.com/office/drawing/2014/main" id="{3F5418FF-7BD4-4FFC-87AB-A7587A97DF5E}"/>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6" name="Line 20">
              <a:extLst>
                <a:ext uri="{FF2B5EF4-FFF2-40B4-BE49-F238E27FC236}">
                  <a16:creationId xmlns:a16="http://schemas.microsoft.com/office/drawing/2014/main" id="{662AFDB8-BB30-4A01-9AE8-6A3659D224C3}"/>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77" name="Line 21">
              <a:extLst>
                <a:ext uri="{FF2B5EF4-FFF2-40B4-BE49-F238E27FC236}">
                  <a16:creationId xmlns:a16="http://schemas.microsoft.com/office/drawing/2014/main" id="{F1171FF3-B9F5-49B8-BB40-6588E23B9C5E}"/>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255" name="グループ化 3">
            <a:extLst>
              <a:ext uri="{FF2B5EF4-FFF2-40B4-BE49-F238E27FC236}">
                <a16:creationId xmlns:a16="http://schemas.microsoft.com/office/drawing/2014/main" id="{E06F1D6E-C7D5-4D70-98F9-408E53C88193}"/>
              </a:ext>
            </a:extLst>
          </xdr:cNvPr>
          <xdr:cNvGrpSpPr>
            <a:grpSpLocks/>
          </xdr:cNvGrpSpPr>
        </xdr:nvGrpSpPr>
        <xdr:grpSpPr bwMode="auto">
          <a:xfrm>
            <a:off x="1717865" y="20529176"/>
            <a:ext cx="1179981" cy="1033743"/>
            <a:chOff x="1247213" y="20529176"/>
            <a:chExt cx="1179981" cy="1033743"/>
          </a:xfrm>
        </xdr:grpSpPr>
        <xdr:sp macro="" textlink="">
          <xdr:nvSpPr>
            <xdr:cNvPr id="29256" name="Rectangle 26">
              <a:extLst>
                <a:ext uri="{FF2B5EF4-FFF2-40B4-BE49-F238E27FC236}">
                  <a16:creationId xmlns:a16="http://schemas.microsoft.com/office/drawing/2014/main" id="{2201F8BB-58EC-453C-B02F-AFE386750DE8}"/>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257" name="Line 27">
              <a:extLst>
                <a:ext uri="{FF2B5EF4-FFF2-40B4-BE49-F238E27FC236}">
                  <a16:creationId xmlns:a16="http://schemas.microsoft.com/office/drawing/2014/main" id="{A7AFA250-E8AD-4721-85A3-1875444FEF7B}"/>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58" name="Line 28">
              <a:extLst>
                <a:ext uri="{FF2B5EF4-FFF2-40B4-BE49-F238E27FC236}">
                  <a16:creationId xmlns:a16="http://schemas.microsoft.com/office/drawing/2014/main" id="{148245E6-6BE3-41E2-98CE-41DEF0A0901C}"/>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59" name="Line 32">
              <a:extLst>
                <a:ext uri="{FF2B5EF4-FFF2-40B4-BE49-F238E27FC236}">
                  <a16:creationId xmlns:a16="http://schemas.microsoft.com/office/drawing/2014/main" id="{58D10FDB-AA8A-48D1-A5AC-2741A93B1FD9}"/>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60" name="Line 33">
              <a:extLst>
                <a:ext uri="{FF2B5EF4-FFF2-40B4-BE49-F238E27FC236}">
                  <a16:creationId xmlns:a16="http://schemas.microsoft.com/office/drawing/2014/main" id="{A9543892-3647-4D33-9B5E-8AFD31E088C7}"/>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61" name="Line 34">
              <a:extLst>
                <a:ext uri="{FF2B5EF4-FFF2-40B4-BE49-F238E27FC236}">
                  <a16:creationId xmlns:a16="http://schemas.microsoft.com/office/drawing/2014/main" id="{EDF0BF9C-FB94-4879-A4AE-632BDC91A77D}"/>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62" name="Line 35">
              <a:extLst>
                <a:ext uri="{FF2B5EF4-FFF2-40B4-BE49-F238E27FC236}">
                  <a16:creationId xmlns:a16="http://schemas.microsoft.com/office/drawing/2014/main" id="{6187007B-7642-4CAA-A494-9033FF74A88B}"/>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63" name="Line 36">
              <a:extLst>
                <a:ext uri="{FF2B5EF4-FFF2-40B4-BE49-F238E27FC236}">
                  <a16:creationId xmlns:a16="http://schemas.microsoft.com/office/drawing/2014/main" id="{9532779E-57A6-414F-AF52-41113C5E2226}"/>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264" name="Line 37">
              <a:extLst>
                <a:ext uri="{FF2B5EF4-FFF2-40B4-BE49-F238E27FC236}">
                  <a16:creationId xmlns:a16="http://schemas.microsoft.com/office/drawing/2014/main" id="{925B62A9-7EA3-4B17-BD06-BD95E9A88DB8}"/>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0FF576EF-4D3D-406F-882E-1C0F216FE8FE}"/>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C189A56E-E2DE-45D9-B445-F94F7B5B37C2}"/>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189" name="Group 40">
          <a:extLst>
            <a:ext uri="{FF2B5EF4-FFF2-40B4-BE49-F238E27FC236}">
              <a16:creationId xmlns:a16="http://schemas.microsoft.com/office/drawing/2014/main" id="{482EB761-0296-480F-B6CC-D105FDC85C6A}"/>
            </a:ext>
          </a:extLst>
        </xdr:cNvPr>
        <xdr:cNvGrpSpPr>
          <a:grpSpLocks/>
        </xdr:cNvGrpSpPr>
      </xdr:nvGrpSpPr>
      <xdr:grpSpPr bwMode="auto">
        <a:xfrm>
          <a:off x="866775" y="14354175"/>
          <a:ext cx="1447800" cy="2819400"/>
          <a:chOff x="0" y="9"/>
          <a:chExt cx="137" cy="187"/>
        </a:xfrm>
      </xdr:grpSpPr>
      <xdr:sp macro="" textlink="">
        <xdr:nvSpPr>
          <xdr:cNvPr id="29231" name="Rectangle 41">
            <a:extLst>
              <a:ext uri="{FF2B5EF4-FFF2-40B4-BE49-F238E27FC236}">
                <a16:creationId xmlns:a16="http://schemas.microsoft.com/office/drawing/2014/main" id="{BEA29C67-C5C3-4EE8-89B7-5AB1346B037A}"/>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232" name="Rectangle 42">
            <a:extLst>
              <a:ext uri="{FF2B5EF4-FFF2-40B4-BE49-F238E27FC236}">
                <a16:creationId xmlns:a16="http://schemas.microsoft.com/office/drawing/2014/main" id="{67C3EFAE-7E17-474F-83E5-B4F48D2BEB6F}"/>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233" name="Rectangle 43">
            <a:extLst>
              <a:ext uri="{FF2B5EF4-FFF2-40B4-BE49-F238E27FC236}">
                <a16:creationId xmlns:a16="http://schemas.microsoft.com/office/drawing/2014/main" id="{95E28FD5-C8BC-4BC4-A1B5-E2B4108178F5}"/>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234" name="Line 46">
            <a:extLst>
              <a:ext uri="{FF2B5EF4-FFF2-40B4-BE49-F238E27FC236}">
                <a16:creationId xmlns:a16="http://schemas.microsoft.com/office/drawing/2014/main" id="{6DB6EAB3-C371-4F44-8AC4-1C7E452EA8F1}"/>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35" name="Line 49">
            <a:extLst>
              <a:ext uri="{FF2B5EF4-FFF2-40B4-BE49-F238E27FC236}">
                <a16:creationId xmlns:a16="http://schemas.microsoft.com/office/drawing/2014/main" id="{17C9BF75-EB71-4C0A-B28B-8E3C869CFD6F}"/>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36" name="Line 50">
            <a:extLst>
              <a:ext uri="{FF2B5EF4-FFF2-40B4-BE49-F238E27FC236}">
                <a16:creationId xmlns:a16="http://schemas.microsoft.com/office/drawing/2014/main" id="{ACBD7604-05EF-4313-9445-27C186E24609}"/>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37" name="Line 51">
            <a:extLst>
              <a:ext uri="{FF2B5EF4-FFF2-40B4-BE49-F238E27FC236}">
                <a16:creationId xmlns:a16="http://schemas.microsoft.com/office/drawing/2014/main" id="{CF708CD5-190D-47AD-9EDA-18118F4ACE88}"/>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38" name="Line 52">
            <a:extLst>
              <a:ext uri="{FF2B5EF4-FFF2-40B4-BE49-F238E27FC236}">
                <a16:creationId xmlns:a16="http://schemas.microsoft.com/office/drawing/2014/main" id="{A04B050A-79B9-44A1-AFD7-22AD9A72BF54}"/>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39" name="Line 53">
            <a:extLst>
              <a:ext uri="{FF2B5EF4-FFF2-40B4-BE49-F238E27FC236}">
                <a16:creationId xmlns:a16="http://schemas.microsoft.com/office/drawing/2014/main" id="{2D322DB8-2FBD-4809-9EAB-F5F4B92D048B}"/>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0" name="Line 54">
            <a:extLst>
              <a:ext uri="{FF2B5EF4-FFF2-40B4-BE49-F238E27FC236}">
                <a16:creationId xmlns:a16="http://schemas.microsoft.com/office/drawing/2014/main" id="{B365F620-3798-45DE-81CB-F1ACF0844A03}"/>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1" name="Line 55">
            <a:extLst>
              <a:ext uri="{FF2B5EF4-FFF2-40B4-BE49-F238E27FC236}">
                <a16:creationId xmlns:a16="http://schemas.microsoft.com/office/drawing/2014/main" id="{FFD04073-1843-4557-849E-5D670ABF4437}"/>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2" name="Line 56">
            <a:extLst>
              <a:ext uri="{FF2B5EF4-FFF2-40B4-BE49-F238E27FC236}">
                <a16:creationId xmlns:a16="http://schemas.microsoft.com/office/drawing/2014/main" id="{12A7C527-F967-4C77-8DDB-FBFA2B0B7E7F}"/>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3" name="Line 57">
            <a:extLst>
              <a:ext uri="{FF2B5EF4-FFF2-40B4-BE49-F238E27FC236}">
                <a16:creationId xmlns:a16="http://schemas.microsoft.com/office/drawing/2014/main" id="{B4D8FFAC-4422-4860-BDA9-60172410F330}"/>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4" name="Line 58">
            <a:extLst>
              <a:ext uri="{FF2B5EF4-FFF2-40B4-BE49-F238E27FC236}">
                <a16:creationId xmlns:a16="http://schemas.microsoft.com/office/drawing/2014/main" id="{53CE7505-F26B-4F13-8E7A-84BF8840A6C3}"/>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5" name="Line 59">
            <a:extLst>
              <a:ext uri="{FF2B5EF4-FFF2-40B4-BE49-F238E27FC236}">
                <a16:creationId xmlns:a16="http://schemas.microsoft.com/office/drawing/2014/main" id="{C3E65D2D-9717-4DF1-829C-892E005EFB9D}"/>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6" name="Line 61">
            <a:extLst>
              <a:ext uri="{FF2B5EF4-FFF2-40B4-BE49-F238E27FC236}">
                <a16:creationId xmlns:a16="http://schemas.microsoft.com/office/drawing/2014/main" id="{C85F9F99-A840-494F-B0E1-BFB567ECD039}"/>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7" name="Line 62">
            <a:extLst>
              <a:ext uri="{FF2B5EF4-FFF2-40B4-BE49-F238E27FC236}">
                <a16:creationId xmlns:a16="http://schemas.microsoft.com/office/drawing/2014/main" id="{55A5A993-1AD0-4014-8FFA-12485C93DE64}"/>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8" name="Line 63">
            <a:extLst>
              <a:ext uri="{FF2B5EF4-FFF2-40B4-BE49-F238E27FC236}">
                <a16:creationId xmlns:a16="http://schemas.microsoft.com/office/drawing/2014/main" id="{85284297-B174-453A-B4E9-331440D13807}"/>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49" name="Line 64">
            <a:extLst>
              <a:ext uri="{FF2B5EF4-FFF2-40B4-BE49-F238E27FC236}">
                <a16:creationId xmlns:a16="http://schemas.microsoft.com/office/drawing/2014/main" id="{76084405-28E8-4056-83B8-885F7744B6C9}"/>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50" name="Line 65">
            <a:extLst>
              <a:ext uri="{FF2B5EF4-FFF2-40B4-BE49-F238E27FC236}">
                <a16:creationId xmlns:a16="http://schemas.microsoft.com/office/drawing/2014/main" id="{2BEED957-07AE-4FC6-9B28-2A05065D717B}"/>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251" name="Line 66">
            <a:extLst>
              <a:ext uri="{FF2B5EF4-FFF2-40B4-BE49-F238E27FC236}">
                <a16:creationId xmlns:a16="http://schemas.microsoft.com/office/drawing/2014/main" id="{E78BF479-B6D1-4223-A239-D58B2C592527}"/>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CE947A30-B7FA-4BB2-B37C-4C67A2636A48}"/>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493387BA-26D2-4894-833A-9EE588CCE308}"/>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190" name="Group 69">
          <a:extLst>
            <a:ext uri="{FF2B5EF4-FFF2-40B4-BE49-F238E27FC236}">
              <a16:creationId xmlns:a16="http://schemas.microsoft.com/office/drawing/2014/main" id="{1C33A721-4939-48C6-8FBB-3FE3AC2623E1}"/>
            </a:ext>
          </a:extLst>
        </xdr:cNvPr>
        <xdr:cNvGrpSpPr>
          <a:grpSpLocks/>
        </xdr:cNvGrpSpPr>
      </xdr:nvGrpSpPr>
      <xdr:grpSpPr bwMode="auto">
        <a:xfrm>
          <a:off x="866775" y="17783175"/>
          <a:ext cx="1590675" cy="3514725"/>
          <a:chOff x="0" y="30"/>
          <a:chExt cx="157" cy="264"/>
        </a:xfrm>
      </xdr:grpSpPr>
      <xdr:sp macro="" textlink="">
        <xdr:nvSpPr>
          <xdr:cNvPr id="29200" name="Rectangle 70">
            <a:extLst>
              <a:ext uri="{FF2B5EF4-FFF2-40B4-BE49-F238E27FC236}">
                <a16:creationId xmlns:a16="http://schemas.microsoft.com/office/drawing/2014/main" id="{AC89539A-9ACF-4730-BA4A-C72E880A78DA}"/>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201" name="Rectangle 71">
            <a:extLst>
              <a:ext uri="{FF2B5EF4-FFF2-40B4-BE49-F238E27FC236}">
                <a16:creationId xmlns:a16="http://schemas.microsoft.com/office/drawing/2014/main" id="{2DA21C2F-3088-4F39-825F-FD535E544227}"/>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202" name="AutoShape 72">
            <a:extLst>
              <a:ext uri="{FF2B5EF4-FFF2-40B4-BE49-F238E27FC236}">
                <a16:creationId xmlns:a16="http://schemas.microsoft.com/office/drawing/2014/main" id="{09B2D9AB-07F3-4218-AD44-89E62DA8E2CB}"/>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203" name="Rectangle 73">
            <a:extLst>
              <a:ext uri="{FF2B5EF4-FFF2-40B4-BE49-F238E27FC236}">
                <a16:creationId xmlns:a16="http://schemas.microsoft.com/office/drawing/2014/main" id="{D4E1DC95-C5A4-4E09-8952-0FB253966FF4}"/>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204" name="Line 74">
            <a:extLst>
              <a:ext uri="{FF2B5EF4-FFF2-40B4-BE49-F238E27FC236}">
                <a16:creationId xmlns:a16="http://schemas.microsoft.com/office/drawing/2014/main" id="{14C8F8AD-62EA-4E69-B950-CBA1CA1380C7}"/>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05" name="AutoShape 75">
            <a:extLst>
              <a:ext uri="{FF2B5EF4-FFF2-40B4-BE49-F238E27FC236}">
                <a16:creationId xmlns:a16="http://schemas.microsoft.com/office/drawing/2014/main" id="{9C08D6B4-30ED-4E8F-9B3B-F3044E1B8D32}"/>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206" name="Rectangle 76">
            <a:extLst>
              <a:ext uri="{FF2B5EF4-FFF2-40B4-BE49-F238E27FC236}">
                <a16:creationId xmlns:a16="http://schemas.microsoft.com/office/drawing/2014/main" id="{899FC2BB-641A-4E14-8662-629BB9800631}"/>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207" name="Line 77">
            <a:extLst>
              <a:ext uri="{FF2B5EF4-FFF2-40B4-BE49-F238E27FC236}">
                <a16:creationId xmlns:a16="http://schemas.microsoft.com/office/drawing/2014/main" id="{CF58F4CD-E511-448A-BB38-558DDB1B6D82}"/>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208" name="Group 78">
            <a:extLst>
              <a:ext uri="{FF2B5EF4-FFF2-40B4-BE49-F238E27FC236}">
                <a16:creationId xmlns:a16="http://schemas.microsoft.com/office/drawing/2014/main" id="{F4C66CE2-9586-40D0-8BFC-CA1981265B76}"/>
              </a:ext>
            </a:extLst>
          </xdr:cNvPr>
          <xdr:cNvGrpSpPr>
            <a:grpSpLocks/>
          </xdr:cNvGrpSpPr>
        </xdr:nvGrpSpPr>
        <xdr:grpSpPr bwMode="auto">
          <a:xfrm>
            <a:off x="41" y="164"/>
            <a:ext cx="98" cy="86"/>
            <a:chOff x="0" y="0"/>
            <a:chExt cx="98" cy="86"/>
          </a:xfrm>
        </xdr:grpSpPr>
        <xdr:sp macro="" textlink="">
          <xdr:nvSpPr>
            <xdr:cNvPr id="29225" name="Line 79">
              <a:extLst>
                <a:ext uri="{FF2B5EF4-FFF2-40B4-BE49-F238E27FC236}">
                  <a16:creationId xmlns:a16="http://schemas.microsoft.com/office/drawing/2014/main" id="{3FEEE10B-4994-4CB9-969C-28177E648863}"/>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26" name="Line 80">
              <a:extLst>
                <a:ext uri="{FF2B5EF4-FFF2-40B4-BE49-F238E27FC236}">
                  <a16:creationId xmlns:a16="http://schemas.microsoft.com/office/drawing/2014/main" id="{3CE3E7B5-AE70-4C9F-8CA0-11E501FE4ACA}"/>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27" name="Line 81">
              <a:extLst>
                <a:ext uri="{FF2B5EF4-FFF2-40B4-BE49-F238E27FC236}">
                  <a16:creationId xmlns:a16="http://schemas.microsoft.com/office/drawing/2014/main" id="{DFD2164A-ED7A-4B76-8DBB-611272CA7955}"/>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28" name="Line 82">
              <a:extLst>
                <a:ext uri="{FF2B5EF4-FFF2-40B4-BE49-F238E27FC236}">
                  <a16:creationId xmlns:a16="http://schemas.microsoft.com/office/drawing/2014/main" id="{FAB2C65F-F89F-4987-9430-09EFE01EB54C}"/>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29" name="Line 83">
              <a:extLst>
                <a:ext uri="{FF2B5EF4-FFF2-40B4-BE49-F238E27FC236}">
                  <a16:creationId xmlns:a16="http://schemas.microsoft.com/office/drawing/2014/main" id="{52AAAD0F-E47C-4C2D-865F-D96ACFF9535E}"/>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30" name="Line 84">
              <a:extLst>
                <a:ext uri="{FF2B5EF4-FFF2-40B4-BE49-F238E27FC236}">
                  <a16:creationId xmlns:a16="http://schemas.microsoft.com/office/drawing/2014/main" id="{58B951B8-4912-40A6-BABA-29C741EFC38D}"/>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209" name="Rectangle 87">
            <a:extLst>
              <a:ext uri="{FF2B5EF4-FFF2-40B4-BE49-F238E27FC236}">
                <a16:creationId xmlns:a16="http://schemas.microsoft.com/office/drawing/2014/main" id="{39082986-2C89-47A8-9350-A0DF9A83D368}"/>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210" name="Rectangle 88">
            <a:extLst>
              <a:ext uri="{FF2B5EF4-FFF2-40B4-BE49-F238E27FC236}">
                <a16:creationId xmlns:a16="http://schemas.microsoft.com/office/drawing/2014/main" id="{962F5A7A-4A47-4344-BCA3-7EF972606850}"/>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211" name="Line 92">
            <a:extLst>
              <a:ext uri="{FF2B5EF4-FFF2-40B4-BE49-F238E27FC236}">
                <a16:creationId xmlns:a16="http://schemas.microsoft.com/office/drawing/2014/main" id="{A864A593-13F3-4F31-BFEA-F8A5256D2871}"/>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12" name="Line 93">
            <a:extLst>
              <a:ext uri="{FF2B5EF4-FFF2-40B4-BE49-F238E27FC236}">
                <a16:creationId xmlns:a16="http://schemas.microsoft.com/office/drawing/2014/main" id="{82AA0F08-E71F-4756-985E-534A82F528D0}"/>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13" name="Line 94">
            <a:extLst>
              <a:ext uri="{FF2B5EF4-FFF2-40B4-BE49-F238E27FC236}">
                <a16:creationId xmlns:a16="http://schemas.microsoft.com/office/drawing/2014/main" id="{ED95CF44-7855-415C-B080-CF087DA63C9B}"/>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14" name="Line 95">
            <a:extLst>
              <a:ext uri="{FF2B5EF4-FFF2-40B4-BE49-F238E27FC236}">
                <a16:creationId xmlns:a16="http://schemas.microsoft.com/office/drawing/2014/main" id="{706D388A-65DF-4DA4-AB94-EBB77D0E7400}"/>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215" name="Line 96">
            <a:extLst>
              <a:ext uri="{FF2B5EF4-FFF2-40B4-BE49-F238E27FC236}">
                <a16:creationId xmlns:a16="http://schemas.microsoft.com/office/drawing/2014/main" id="{53855F8C-6B65-4AD1-A3C2-C212F5BEC1C6}"/>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2D0B30C2-5F70-4452-BFD4-E2FF18EF59EA}"/>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27DC94B6-3613-4CE0-A3E6-95C2350BC814}"/>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218" name="Line 99">
            <a:extLst>
              <a:ext uri="{FF2B5EF4-FFF2-40B4-BE49-F238E27FC236}">
                <a16:creationId xmlns:a16="http://schemas.microsoft.com/office/drawing/2014/main" id="{98C8EC56-5A6F-4ECE-B86A-A6A18550FAD9}"/>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19" name="Line 100">
            <a:extLst>
              <a:ext uri="{FF2B5EF4-FFF2-40B4-BE49-F238E27FC236}">
                <a16:creationId xmlns:a16="http://schemas.microsoft.com/office/drawing/2014/main" id="{A2D96047-1EDE-4BD1-B321-F9E2B7E17FBC}"/>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20" name="Line 101">
            <a:extLst>
              <a:ext uri="{FF2B5EF4-FFF2-40B4-BE49-F238E27FC236}">
                <a16:creationId xmlns:a16="http://schemas.microsoft.com/office/drawing/2014/main" id="{B3A1ECD9-B68A-4F0D-901B-410B84B4849E}"/>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21" name="Line 102">
            <a:extLst>
              <a:ext uri="{FF2B5EF4-FFF2-40B4-BE49-F238E27FC236}">
                <a16:creationId xmlns:a16="http://schemas.microsoft.com/office/drawing/2014/main" id="{D5A15DB2-2C9F-4FEB-9023-FE762BB82454}"/>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6EFE350B-7A55-478D-8F01-685BD95B6DED}"/>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223" name="Rectangle 104">
            <a:extLst>
              <a:ext uri="{FF2B5EF4-FFF2-40B4-BE49-F238E27FC236}">
                <a16:creationId xmlns:a16="http://schemas.microsoft.com/office/drawing/2014/main" id="{DDCDFDC3-45C4-4148-B92C-E2619CD5D2BE}"/>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224" name="Rectangle 105">
            <a:extLst>
              <a:ext uri="{FF2B5EF4-FFF2-40B4-BE49-F238E27FC236}">
                <a16:creationId xmlns:a16="http://schemas.microsoft.com/office/drawing/2014/main" id="{0C503ED7-A169-4BF5-9E4A-B09C5915A291}"/>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191" name="グループ化 82">
          <a:extLst>
            <a:ext uri="{FF2B5EF4-FFF2-40B4-BE49-F238E27FC236}">
              <a16:creationId xmlns:a16="http://schemas.microsoft.com/office/drawing/2014/main" id="{CCF5BB9A-8678-423E-94B8-ADBA1D45439A}"/>
            </a:ext>
          </a:extLst>
        </xdr:cNvPr>
        <xdr:cNvGrpSpPr>
          <a:grpSpLocks/>
        </xdr:cNvGrpSpPr>
      </xdr:nvGrpSpPr>
      <xdr:grpSpPr bwMode="auto">
        <a:xfrm>
          <a:off x="381000" y="22202775"/>
          <a:ext cx="7467600" cy="5857875"/>
          <a:chOff x="319928" y="14506576"/>
          <a:chExt cx="7529792" cy="4215651"/>
        </a:xfrm>
      </xdr:grpSpPr>
      <xdr:pic>
        <xdr:nvPicPr>
          <xdr:cNvPr id="29192" name="Picture 1" descr="sample">
            <a:extLst>
              <a:ext uri="{FF2B5EF4-FFF2-40B4-BE49-F238E27FC236}">
                <a16:creationId xmlns:a16="http://schemas.microsoft.com/office/drawing/2014/main" id="{D68D7ED4-D7F5-492E-B2C7-48B2BF6ECA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193" name="Oval 2">
            <a:extLst>
              <a:ext uri="{FF2B5EF4-FFF2-40B4-BE49-F238E27FC236}">
                <a16:creationId xmlns:a16="http://schemas.microsoft.com/office/drawing/2014/main" id="{6109C0C0-55B8-4BA2-9E6B-86FEA2CA9F63}"/>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194" name="Oval 3">
            <a:extLst>
              <a:ext uri="{FF2B5EF4-FFF2-40B4-BE49-F238E27FC236}">
                <a16:creationId xmlns:a16="http://schemas.microsoft.com/office/drawing/2014/main" id="{BB851478-27DA-46B0-847B-8F6F64CBBA1E}"/>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195" name="Line 4">
            <a:extLst>
              <a:ext uri="{FF2B5EF4-FFF2-40B4-BE49-F238E27FC236}">
                <a16:creationId xmlns:a16="http://schemas.microsoft.com/office/drawing/2014/main" id="{94882D47-11C5-4A78-BE13-5C34FA6A2EF2}"/>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196" name="Line 5">
            <a:extLst>
              <a:ext uri="{FF2B5EF4-FFF2-40B4-BE49-F238E27FC236}">
                <a16:creationId xmlns:a16="http://schemas.microsoft.com/office/drawing/2014/main" id="{6D74AD99-B8BF-4805-8E30-F2409908674B}"/>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197" name="Picture 6" descr="image">
            <a:extLst>
              <a:ext uri="{FF2B5EF4-FFF2-40B4-BE49-F238E27FC236}">
                <a16:creationId xmlns:a16="http://schemas.microsoft.com/office/drawing/2014/main" id="{82B4A93D-1B7D-4A57-B3A5-F9AA165CBC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198" name="Oval 7">
            <a:extLst>
              <a:ext uri="{FF2B5EF4-FFF2-40B4-BE49-F238E27FC236}">
                <a16:creationId xmlns:a16="http://schemas.microsoft.com/office/drawing/2014/main" id="{DD7BBC71-4A9A-41A8-9D33-E826AD14DE4B}"/>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199" name="Line 8">
            <a:extLst>
              <a:ext uri="{FF2B5EF4-FFF2-40B4-BE49-F238E27FC236}">
                <a16:creationId xmlns:a16="http://schemas.microsoft.com/office/drawing/2014/main" id="{953F8480-35E4-4ABF-B9DF-1DA7ED3F632B}"/>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B147" sqref="B147"/>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78" t="s">
        <v>59</v>
      </c>
      <c r="C4" s="179"/>
      <c r="D4" s="179"/>
      <c r="E4" s="180" t="s">
        <v>63</v>
      </c>
      <c r="F4" s="180"/>
      <c r="G4" s="180"/>
      <c r="H4" s="180"/>
      <c r="I4" s="180"/>
      <c r="J4" s="180"/>
      <c r="K4" s="181"/>
    </row>
    <row r="5" spans="2:11" ht="18.75" customHeight="1">
      <c r="B5" s="165" t="s">
        <v>58</v>
      </c>
      <c r="C5" s="166"/>
      <c r="D5" s="166"/>
      <c r="E5" s="176" t="s">
        <v>81</v>
      </c>
      <c r="F5" s="176"/>
      <c r="G5" s="176"/>
      <c r="H5" s="176"/>
      <c r="I5" s="176"/>
      <c r="J5" s="176"/>
      <c r="K5" s="177"/>
    </row>
    <row r="6" spans="2:11" ht="72.75" customHeight="1">
      <c r="B6" s="182" t="s">
        <v>55</v>
      </c>
      <c r="C6" s="183"/>
      <c r="D6" s="183"/>
      <c r="E6" s="184" t="s">
        <v>80</v>
      </c>
      <c r="F6" s="185"/>
      <c r="G6" s="185"/>
      <c r="H6" s="185"/>
      <c r="I6" s="185"/>
      <c r="J6" s="185"/>
      <c r="K6" s="186"/>
    </row>
    <row r="7" spans="2:11" ht="72.75" customHeight="1">
      <c r="B7" s="174" t="s">
        <v>54</v>
      </c>
      <c r="C7" s="175"/>
      <c r="D7" s="175"/>
      <c r="E7" s="176" t="s">
        <v>1521</v>
      </c>
      <c r="F7" s="176"/>
      <c r="G7" s="176"/>
      <c r="H7" s="176"/>
      <c r="I7" s="176"/>
      <c r="J7" s="176"/>
      <c r="K7" s="177"/>
    </row>
    <row r="8" spans="2:11" ht="18.75" customHeight="1">
      <c r="B8" s="174" t="s">
        <v>57</v>
      </c>
      <c r="C8" s="175"/>
      <c r="D8" s="175"/>
      <c r="E8" s="176" t="s">
        <v>69</v>
      </c>
      <c r="F8" s="176"/>
      <c r="G8" s="176"/>
      <c r="H8" s="176"/>
      <c r="I8" s="176"/>
      <c r="J8" s="176"/>
      <c r="K8" s="177"/>
    </row>
    <row r="9" spans="2:11" ht="54" customHeight="1">
      <c r="B9" s="174" t="s">
        <v>56</v>
      </c>
      <c r="C9" s="175"/>
      <c r="D9" s="175"/>
      <c r="E9" s="176" t="s">
        <v>70</v>
      </c>
      <c r="F9" s="176"/>
      <c r="G9" s="176"/>
      <c r="H9" s="176"/>
      <c r="I9" s="176"/>
      <c r="J9" s="176"/>
      <c r="K9" s="177"/>
    </row>
    <row r="10" spans="2:11" ht="47.25" customHeight="1">
      <c r="B10" s="174" t="s">
        <v>72</v>
      </c>
      <c r="C10" s="175"/>
      <c r="D10" s="175"/>
      <c r="E10" s="156" t="s">
        <v>73</v>
      </c>
      <c r="F10" s="167"/>
      <c r="G10" s="167"/>
      <c r="H10" s="167"/>
      <c r="I10" s="167"/>
      <c r="J10" s="167"/>
      <c r="K10" s="168"/>
    </row>
    <row r="11" spans="2:11" ht="18.75" customHeight="1">
      <c r="B11" s="173" t="s">
        <v>17</v>
      </c>
      <c r="C11" s="162" t="s">
        <v>60</v>
      </c>
      <c r="D11" s="162"/>
      <c r="E11" s="167" t="s">
        <v>74</v>
      </c>
      <c r="F11" s="167"/>
      <c r="G11" s="167"/>
      <c r="H11" s="167"/>
      <c r="I11" s="167"/>
      <c r="J11" s="167"/>
      <c r="K11" s="168"/>
    </row>
    <row r="12" spans="2:11" ht="18.75" customHeight="1">
      <c r="B12" s="173"/>
      <c r="C12" s="162" t="s">
        <v>61</v>
      </c>
      <c r="D12" s="162"/>
      <c r="E12" s="167" t="s">
        <v>71</v>
      </c>
      <c r="F12" s="167"/>
      <c r="G12" s="167"/>
      <c r="H12" s="167"/>
      <c r="I12" s="167"/>
      <c r="J12" s="167"/>
      <c r="K12" s="168"/>
    </row>
    <row r="13" spans="2:11" ht="86.25" customHeight="1">
      <c r="B13" s="173"/>
      <c r="C13" s="163" t="s">
        <v>62</v>
      </c>
      <c r="D13" s="164"/>
      <c r="E13" s="156" t="s">
        <v>75</v>
      </c>
      <c r="F13" s="156"/>
      <c r="G13" s="156"/>
      <c r="H13" s="156"/>
      <c r="I13" s="156"/>
      <c r="J13" s="156"/>
      <c r="K13" s="157"/>
    </row>
    <row r="14" spans="2:11" ht="101.25" customHeight="1">
      <c r="B14" s="160" t="s">
        <v>65</v>
      </c>
      <c r="C14" s="161"/>
      <c r="D14" s="161"/>
      <c r="E14" s="171" t="s">
        <v>1461</v>
      </c>
      <c r="F14" s="171"/>
      <c r="G14" s="171"/>
      <c r="H14" s="171"/>
      <c r="I14" s="171"/>
      <c r="J14" s="171"/>
      <c r="K14" s="172"/>
    </row>
    <row r="15" spans="2:11" ht="14.25" customHeight="1">
      <c r="B15" s="160"/>
      <c r="C15" s="161"/>
      <c r="D15" s="161"/>
      <c r="E15" s="158" t="s">
        <v>1460</v>
      </c>
      <c r="F15" s="158"/>
      <c r="G15" s="158"/>
      <c r="H15" s="158"/>
      <c r="I15" s="158"/>
      <c r="J15" s="158"/>
      <c r="K15" s="159"/>
    </row>
    <row r="16" spans="2:11" ht="66" customHeight="1">
      <c r="B16" s="169" t="s">
        <v>66</v>
      </c>
      <c r="C16" s="170"/>
      <c r="D16" s="170"/>
      <c r="E16" s="156" t="s">
        <v>76</v>
      </c>
      <c r="F16" s="156"/>
      <c r="G16" s="156"/>
      <c r="H16" s="156"/>
      <c r="I16" s="156"/>
      <c r="J16" s="156"/>
      <c r="K16" s="157"/>
    </row>
    <row r="17" spans="2:11" ht="36" customHeight="1">
      <c r="B17" s="165" t="s">
        <v>64</v>
      </c>
      <c r="C17" s="166"/>
      <c r="D17" s="166"/>
      <c r="E17" s="156" t="s">
        <v>79</v>
      </c>
      <c r="F17" s="156"/>
      <c r="G17" s="156"/>
      <c r="H17" s="156"/>
      <c r="I17" s="156"/>
      <c r="J17" s="156"/>
      <c r="K17" s="157"/>
    </row>
    <row r="18" spans="2:11" ht="36" customHeight="1">
      <c r="B18" s="165" t="s">
        <v>77</v>
      </c>
      <c r="C18" s="166"/>
      <c r="D18" s="166"/>
      <c r="E18" s="156" t="s">
        <v>78</v>
      </c>
      <c r="F18" s="156"/>
      <c r="G18" s="156"/>
      <c r="H18" s="156"/>
      <c r="I18" s="156"/>
      <c r="J18" s="156"/>
      <c r="K18" s="157"/>
    </row>
    <row r="19" spans="2:11" ht="36" customHeight="1">
      <c r="B19" s="165" t="s">
        <v>1428</v>
      </c>
      <c r="C19" s="166"/>
      <c r="D19" s="166"/>
      <c r="E19" s="156" t="s">
        <v>1431</v>
      </c>
      <c r="F19" s="156"/>
      <c r="G19" s="156"/>
      <c r="H19" s="156"/>
      <c r="I19" s="156"/>
      <c r="J19" s="156"/>
      <c r="K19" s="157"/>
    </row>
    <row r="20" spans="2:11" ht="36" customHeight="1" thickBot="1">
      <c r="B20" s="151" t="s">
        <v>1434</v>
      </c>
      <c r="C20" s="152"/>
      <c r="D20" s="153"/>
      <c r="E20" s="154" t="s">
        <v>1435</v>
      </c>
      <c r="F20" s="154"/>
      <c r="G20" s="154"/>
      <c r="H20" s="154"/>
      <c r="I20" s="154"/>
      <c r="J20" s="154"/>
      <c r="K20" s="155"/>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v>43796</v>
      </c>
      <c r="C146" s="94" t="s">
        <v>1533</v>
      </c>
      <c r="D146" s="94" t="s">
        <v>1525</v>
      </c>
      <c r="E146" s="94" t="s">
        <v>1532</v>
      </c>
      <c r="F146" s="94"/>
      <c r="G146" s="94"/>
    </row>
    <row r="147" spans="2:7">
      <c r="B147" s="96"/>
      <c r="C147" s="94"/>
      <c r="D147" s="94"/>
      <c r="E147" s="94" t="s">
        <v>1531</v>
      </c>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1:K11"/>
    <mergeCell ref="E18:K18"/>
    <mergeCell ref="B16:D16"/>
    <mergeCell ref="E17:K17"/>
    <mergeCell ref="E14:K14"/>
    <mergeCell ref="E13:K13"/>
    <mergeCell ref="B17:D17"/>
    <mergeCell ref="B11:B13"/>
    <mergeCell ref="C11:D11"/>
    <mergeCell ref="C12:D12"/>
    <mergeCell ref="C13:D13"/>
    <mergeCell ref="B18:D18"/>
    <mergeCell ref="E19:K19"/>
    <mergeCell ref="B19:D19"/>
    <mergeCell ref="E12:K12"/>
    <mergeCell ref="B20:D20"/>
    <mergeCell ref="E20:K20"/>
    <mergeCell ref="E16:K16"/>
    <mergeCell ref="E15:K15"/>
    <mergeCell ref="B14:D15"/>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40" activePane="bottomRight" state="frozen"/>
      <selection pane="topRight" activeCell="G1" sqref="G1"/>
      <selection pane="bottomLeft" activeCell="A7" sqref="A7"/>
      <selection pane="bottomRight" activeCell="R40" sqref="R40"/>
    </sheetView>
  </sheetViews>
  <sheetFormatPr defaultColWidth="13" defaultRowHeight="15.75"/>
  <cols>
    <col min="1" max="1" width="5.125" style="55" customWidth="1"/>
    <col min="2" max="2" width="10" style="55" customWidth="1"/>
    <col min="3" max="3" width="19.875" style="55" customWidth="1"/>
    <col min="4" max="4" width="23.125" style="150" customWidth="1"/>
    <col min="5"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7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8" t="s">
        <v>1528</v>
      </c>
      <c r="B1" s="219"/>
      <c r="C1" s="220"/>
      <c r="D1" s="221" t="s">
        <v>225</v>
      </c>
      <c r="E1" s="204" t="s">
        <v>1523</v>
      </c>
      <c r="F1" s="213" t="s">
        <v>4</v>
      </c>
      <c r="G1" s="203" t="s">
        <v>226</v>
      </c>
      <c r="H1" s="203"/>
      <c r="I1" s="205" t="s">
        <v>11</v>
      </c>
      <c r="J1" s="207" t="s">
        <v>213</v>
      </c>
      <c r="K1" s="208"/>
      <c r="L1" s="209"/>
      <c r="M1" s="201" t="s">
        <v>227</v>
      </c>
      <c r="N1" s="244" t="s">
        <v>1392</v>
      </c>
      <c r="O1" s="240" t="s">
        <v>1432</v>
      </c>
      <c r="P1" s="199" t="s">
        <v>228</v>
      </c>
      <c r="Q1" s="193" t="s">
        <v>229</v>
      </c>
      <c r="R1" s="196" t="s">
        <v>1508</v>
      </c>
      <c r="S1" s="246" t="s">
        <v>1433</v>
      </c>
      <c r="T1" s="242" t="s">
        <v>0</v>
      </c>
      <c r="U1" s="238" t="s">
        <v>211</v>
      </c>
      <c r="V1" s="81"/>
      <c r="Y1" s="21"/>
      <c r="Z1" s="21"/>
      <c r="AE1" s="21"/>
    </row>
    <row r="2" spans="1:32" s="20" customFormat="1" ht="33.75" customHeight="1" thickBot="1">
      <c r="A2" s="223" t="str">
        <f ca="1">MID(CELL("filename",A2),
FIND("[",CELL("filename",A2))+1,
FIND("]",CELL("filename",A2))-FIND("[",CELL("filename",A2))-1)</f>
        <v>EH-900_MeasurementUnit_PBAN_Partslist.xlsx</v>
      </c>
      <c r="B2" s="224"/>
      <c r="C2" s="225"/>
      <c r="D2" s="221"/>
      <c r="E2" s="204"/>
      <c r="F2" s="214"/>
      <c r="G2" s="204"/>
      <c r="H2" s="204"/>
      <c r="I2" s="206"/>
      <c r="J2" s="210"/>
      <c r="K2" s="211"/>
      <c r="L2" s="212"/>
      <c r="M2" s="202"/>
      <c r="N2" s="245"/>
      <c r="O2" s="200"/>
      <c r="P2" s="200"/>
      <c r="Q2" s="194"/>
      <c r="R2" s="197"/>
      <c r="S2" s="247"/>
      <c r="T2" s="243"/>
      <c r="U2" s="239"/>
      <c r="V2" s="81"/>
      <c r="Y2" s="132" t="s">
        <v>1472</v>
      </c>
      <c r="Z2" s="133">
        <f>SUM(Z7:Z154)</f>
        <v>0</v>
      </c>
      <c r="AE2" s="21"/>
    </row>
    <row r="3" spans="1:32" s="20" customFormat="1" ht="27.75" customHeight="1" thickBot="1">
      <c r="A3" s="216" t="s">
        <v>6</v>
      </c>
      <c r="B3" s="217" t="s">
        <v>214</v>
      </c>
      <c r="C3" s="217" t="s">
        <v>5</v>
      </c>
      <c r="D3" s="222"/>
      <c r="E3" s="204"/>
      <c r="F3" s="215"/>
      <c r="G3" s="22" t="s">
        <v>1</v>
      </c>
      <c r="H3" s="22" t="s">
        <v>2</v>
      </c>
      <c r="I3" s="23" t="s">
        <v>13</v>
      </c>
      <c r="J3" s="24" t="s">
        <v>15</v>
      </c>
      <c r="K3" s="24" t="s">
        <v>16</v>
      </c>
      <c r="L3" s="24" t="s">
        <v>18</v>
      </c>
      <c r="M3" s="202"/>
      <c r="N3" s="245"/>
      <c r="O3" s="241"/>
      <c r="P3" s="200"/>
      <c r="Q3" s="194"/>
      <c r="R3" s="197"/>
      <c r="S3" s="247"/>
      <c r="T3" s="243"/>
      <c r="U3" s="239"/>
      <c r="V3" s="81"/>
      <c r="W3" s="187" t="s">
        <v>1471</v>
      </c>
      <c r="X3" s="188"/>
      <c r="Y3" s="188"/>
      <c r="Z3" s="188"/>
      <c r="AA3" s="188"/>
      <c r="AB3" s="188"/>
      <c r="AC3" s="188"/>
      <c r="AD3" s="188"/>
      <c r="AE3" s="188"/>
      <c r="AF3" s="189"/>
    </row>
    <row r="4" spans="1:32" s="20" customFormat="1" ht="36" customHeight="1" thickTop="1" thickBot="1">
      <c r="A4" s="216"/>
      <c r="B4" s="217"/>
      <c r="C4" s="217"/>
      <c r="D4" s="222"/>
      <c r="E4" s="204"/>
      <c r="F4" s="113">
        <f>SUM(F7:F154)</f>
        <v>60</v>
      </c>
      <c r="G4" s="113">
        <f>SUM(G7:G154)</f>
        <v>165</v>
      </c>
      <c r="H4" s="113">
        <f>SUM(H7:H154)</f>
        <v>211</v>
      </c>
      <c r="I4" s="113">
        <f>SUMIFS(F7:F154,I7:I154,"実装")</f>
        <v>60</v>
      </c>
      <c r="J4" s="113">
        <f>SUMIFS($F7:$F154,$J7:$J154,"SMD",$I7:$I154,"実装")</f>
        <v>55</v>
      </c>
      <c r="K4" s="113">
        <f>SUMIFS($F7:$F154,$J7:$J154,"DIP",$I7:$I154,"実装")</f>
        <v>5</v>
      </c>
      <c r="L4" s="127">
        <f>SUMIFS($F7:$F154,$J7:$J154,"特殊（BGA等）",$I7:$I154,"実装")</f>
        <v>0</v>
      </c>
      <c r="M4" s="114">
        <v>5</v>
      </c>
      <c r="N4" s="245"/>
      <c r="O4" s="25" t="s">
        <v>3</v>
      </c>
      <c r="P4" s="195"/>
      <c r="Q4" s="195"/>
      <c r="R4" s="198"/>
      <c r="S4" s="248"/>
      <c r="T4" s="243"/>
      <c r="U4" s="239"/>
      <c r="V4" s="81"/>
      <c r="W4" s="190"/>
      <c r="X4" s="191"/>
      <c r="Y4" s="191"/>
      <c r="Z4" s="191"/>
      <c r="AA4" s="191"/>
      <c r="AB4" s="191"/>
      <c r="AC4" s="191"/>
      <c r="AD4" s="191"/>
      <c r="AE4" s="191"/>
      <c r="AF4" s="192"/>
    </row>
    <row r="5" spans="1:32" s="20" customFormat="1" ht="45" customHeight="1">
      <c r="A5" s="115" t="s">
        <v>7</v>
      </c>
      <c r="B5" s="116" t="s">
        <v>8</v>
      </c>
      <c r="C5" s="117" t="s">
        <v>9</v>
      </c>
      <c r="D5" s="118" t="s">
        <v>10</v>
      </c>
      <c r="E5" s="119" t="s">
        <v>12</v>
      </c>
      <c r="F5" s="119">
        <v>4</v>
      </c>
      <c r="G5" s="119">
        <v>2</v>
      </c>
      <c r="H5" s="120">
        <f>F5*G5</f>
        <v>8</v>
      </c>
      <c r="I5" s="121" t="s">
        <v>14</v>
      </c>
      <c r="J5" s="226" t="s">
        <v>1393</v>
      </c>
      <c r="K5" s="227"/>
      <c r="L5" s="228"/>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29"/>
      <c r="K6" s="230"/>
      <c r="L6" s="231"/>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1556</v>
      </c>
      <c r="C7" s="38" t="s">
        <v>1557</v>
      </c>
      <c r="D7" s="147" t="s">
        <v>1558</v>
      </c>
      <c r="E7" s="146" t="s">
        <v>1559</v>
      </c>
      <c r="F7" s="40">
        <v>1</v>
      </c>
      <c r="G7" s="40">
        <v>8</v>
      </c>
      <c r="H7" s="41">
        <f>IF(F7="","",F7*G7)</f>
        <v>8</v>
      </c>
      <c r="I7" s="40" t="s">
        <v>1553</v>
      </c>
      <c r="J7" s="232" t="s">
        <v>1554</v>
      </c>
      <c r="K7" s="233"/>
      <c r="L7" s="234"/>
      <c r="M7" s="41">
        <f>IF(I7="実装",F7*$M$4,IF(I7="未実装",0,""))</f>
        <v>5</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1534</v>
      </c>
      <c r="C8" s="38" t="s">
        <v>1535</v>
      </c>
      <c r="D8" s="147" t="s">
        <v>1536</v>
      </c>
      <c r="E8" s="146" t="s">
        <v>1560</v>
      </c>
      <c r="F8" s="48">
        <v>1</v>
      </c>
      <c r="G8" s="48">
        <v>4</v>
      </c>
      <c r="H8" s="49">
        <f t="shared" ref="H8:H71" si="2">IF(F8="","",F8*G8)</f>
        <v>4</v>
      </c>
      <c r="I8" s="40" t="s">
        <v>1553</v>
      </c>
      <c r="J8" s="235" t="s">
        <v>1554</v>
      </c>
      <c r="K8" s="236"/>
      <c r="L8" s="237"/>
      <c r="M8" s="41">
        <f t="shared" ref="M8:M71" si="3">IF(I8="実装",F8*$M$4,IF(I8="未実装",0,""))</f>
        <v>5</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1534</v>
      </c>
      <c r="C9" s="38" t="s">
        <v>1535</v>
      </c>
      <c r="D9" s="147" t="s">
        <v>1537</v>
      </c>
      <c r="E9" s="146" t="s">
        <v>1561</v>
      </c>
      <c r="F9" s="48">
        <v>1</v>
      </c>
      <c r="G9" s="48">
        <v>8</v>
      </c>
      <c r="H9" s="49">
        <f>IF(F9="","",F9*G9)</f>
        <v>8</v>
      </c>
      <c r="I9" s="40" t="s">
        <v>1553</v>
      </c>
      <c r="J9" s="235" t="s">
        <v>1554</v>
      </c>
      <c r="K9" s="236"/>
      <c r="L9" s="237"/>
      <c r="M9" s="41">
        <f t="shared" si="3"/>
        <v>5</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238</v>
      </c>
      <c r="C10" s="38" t="s">
        <v>1538</v>
      </c>
      <c r="D10" s="147" t="s">
        <v>1562</v>
      </c>
      <c r="E10" s="146" t="s">
        <v>1563</v>
      </c>
      <c r="F10" s="48">
        <v>3</v>
      </c>
      <c r="G10" s="48">
        <v>2</v>
      </c>
      <c r="H10" s="49">
        <f t="shared" si="2"/>
        <v>6</v>
      </c>
      <c r="I10" s="40" t="s">
        <v>1553</v>
      </c>
      <c r="J10" s="235" t="s">
        <v>1554</v>
      </c>
      <c r="K10" s="236"/>
      <c r="L10" s="237"/>
      <c r="M10" s="41">
        <f t="shared" si="3"/>
        <v>15</v>
      </c>
      <c r="N10" s="66" t="str">
        <f>IFERROR(VLOOKUP(SUBSTITUTE(SUBSTITUTE(D10," ",""),"　",""),無償提供部品一覧!$A$3:$B$923,2,FALSE),"")</f>
        <v>○</v>
      </c>
      <c r="O10" s="101" t="str">
        <f t="shared" si="4"/>
        <v>○</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38" t="s">
        <v>238</v>
      </c>
      <c r="C11" s="38" t="s">
        <v>1538</v>
      </c>
      <c r="D11" s="147" t="s">
        <v>1564</v>
      </c>
      <c r="E11" s="146" t="s">
        <v>1565</v>
      </c>
      <c r="F11" s="48">
        <v>3</v>
      </c>
      <c r="G11" s="48">
        <v>2</v>
      </c>
      <c r="H11" s="49">
        <f t="shared" si="2"/>
        <v>6</v>
      </c>
      <c r="I11" s="40" t="s">
        <v>1553</v>
      </c>
      <c r="J11" s="235" t="s">
        <v>1554</v>
      </c>
      <c r="K11" s="236"/>
      <c r="L11" s="237"/>
      <c r="M11" s="41">
        <f t="shared" si="3"/>
        <v>15</v>
      </c>
      <c r="N11" s="66" t="str">
        <f>IFERROR(VLOOKUP(SUBSTITUTE(SUBSTITUTE(D11," ",""),"　",""),無償提供部品一覧!$A$3:$B$923,2,FALSE),"")</f>
        <v>○</v>
      </c>
      <c r="O11" s="101" t="str">
        <f>IF($I11="実装",$N11,"")</f>
        <v>○</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238</v>
      </c>
      <c r="C12" s="47" t="s">
        <v>1538</v>
      </c>
      <c r="D12" s="148" t="s">
        <v>613</v>
      </c>
      <c r="E12" s="39" t="s">
        <v>1566</v>
      </c>
      <c r="F12" s="48">
        <v>2</v>
      </c>
      <c r="G12" s="48">
        <v>2</v>
      </c>
      <c r="H12" s="49">
        <f t="shared" si="2"/>
        <v>4</v>
      </c>
      <c r="I12" s="40" t="s">
        <v>1553</v>
      </c>
      <c r="J12" s="235" t="s">
        <v>1554</v>
      </c>
      <c r="K12" s="236"/>
      <c r="L12" s="237"/>
      <c r="M12" s="41">
        <f t="shared" si="3"/>
        <v>10</v>
      </c>
      <c r="N12" s="66" t="str">
        <f>IFERROR(VLOOKUP(SUBSTITUTE(SUBSTITUTE(D12," ",""),"　",""),無償提供部品一覧!$A$3:$B$923,2,FALSE),"")</f>
        <v>○</v>
      </c>
      <c r="O12" s="101" t="str">
        <f t="shared" si="4"/>
        <v>○</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1567</v>
      </c>
      <c r="D13" s="148" t="s">
        <v>1568</v>
      </c>
      <c r="E13" s="39" t="s">
        <v>1569</v>
      </c>
      <c r="F13" s="48">
        <v>1</v>
      </c>
      <c r="G13" s="48">
        <v>2</v>
      </c>
      <c r="H13" s="49">
        <f t="shared" si="2"/>
        <v>2</v>
      </c>
      <c r="I13" s="40" t="s">
        <v>1553</v>
      </c>
      <c r="J13" s="235" t="s">
        <v>1555</v>
      </c>
      <c r="K13" s="236"/>
      <c r="L13" s="237"/>
      <c r="M13" s="41">
        <f t="shared" si="3"/>
        <v>5</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238</v>
      </c>
      <c r="C14" s="47" t="s">
        <v>1538</v>
      </c>
      <c r="D14" s="148" t="s">
        <v>237</v>
      </c>
      <c r="E14" s="39" t="s">
        <v>1570</v>
      </c>
      <c r="F14" s="48">
        <v>1</v>
      </c>
      <c r="G14" s="48">
        <v>2</v>
      </c>
      <c r="H14" s="49">
        <f t="shared" si="2"/>
        <v>2</v>
      </c>
      <c r="I14" s="40" t="s">
        <v>1553</v>
      </c>
      <c r="J14" s="235" t="s">
        <v>1554</v>
      </c>
      <c r="K14" s="236"/>
      <c r="L14" s="237"/>
      <c r="M14" s="41">
        <f t="shared" si="3"/>
        <v>5</v>
      </c>
      <c r="N14" s="66" t="str">
        <f>IFERROR(VLOOKUP(SUBSTITUTE(SUBSTITUTE(D14," ",""),"　",""),無償提供部品一覧!$A$3:$B$923,2,FALSE),"")</f>
        <v>○</v>
      </c>
      <c r="O14" s="101" t="str">
        <f t="shared" si="4"/>
        <v>○</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238</v>
      </c>
      <c r="C15" s="47" t="s">
        <v>1538</v>
      </c>
      <c r="D15" s="148" t="s">
        <v>1571</v>
      </c>
      <c r="E15" s="39" t="s">
        <v>1572</v>
      </c>
      <c r="F15" s="48">
        <v>5</v>
      </c>
      <c r="G15" s="48">
        <v>2</v>
      </c>
      <c r="H15" s="49">
        <f t="shared" si="2"/>
        <v>10</v>
      </c>
      <c r="I15" s="40" t="s">
        <v>1553</v>
      </c>
      <c r="J15" s="235" t="s">
        <v>1554</v>
      </c>
      <c r="K15" s="236"/>
      <c r="L15" s="237"/>
      <c r="M15" s="41">
        <f t="shared" si="3"/>
        <v>25</v>
      </c>
      <c r="N15" s="66" t="str">
        <f>IFERROR(VLOOKUP(SUBSTITUTE(SUBSTITUTE(D15," ",""),"　",""),無償提供部品一覧!$A$3:$B$923,2,FALSE),"")</f>
        <v>○</v>
      </c>
      <c r="O15" s="101" t="str">
        <f t="shared" si="4"/>
        <v>○</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238</v>
      </c>
      <c r="C16" s="47" t="s">
        <v>1538</v>
      </c>
      <c r="D16" s="148" t="s">
        <v>1573</v>
      </c>
      <c r="E16" s="39" t="s">
        <v>1574</v>
      </c>
      <c r="F16" s="48">
        <v>1</v>
      </c>
      <c r="G16" s="48">
        <v>2</v>
      </c>
      <c r="H16" s="49">
        <f t="shared" si="2"/>
        <v>2</v>
      </c>
      <c r="I16" s="40" t="s">
        <v>1553</v>
      </c>
      <c r="J16" s="235" t="s">
        <v>1554</v>
      </c>
      <c r="K16" s="236"/>
      <c r="L16" s="237"/>
      <c r="M16" s="41">
        <f t="shared" si="3"/>
        <v>5</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1575</v>
      </c>
      <c r="C17" s="47" t="s">
        <v>1576</v>
      </c>
      <c r="D17" s="148" t="s">
        <v>1577</v>
      </c>
      <c r="E17" s="39" t="s">
        <v>1578</v>
      </c>
      <c r="F17" s="48">
        <v>1</v>
      </c>
      <c r="G17" s="48">
        <v>8</v>
      </c>
      <c r="H17" s="49">
        <f t="shared" si="2"/>
        <v>8</v>
      </c>
      <c r="I17" s="40" t="s">
        <v>1553</v>
      </c>
      <c r="J17" s="235" t="s">
        <v>1554</v>
      </c>
      <c r="K17" s="236"/>
      <c r="L17" s="237"/>
      <c r="M17" s="41">
        <f t="shared" si="3"/>
        <v>5</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1579</v>
      </c>
      <c r="C18" s="47" t="s">
        <v>1580</v>
      </c>
      <c r="D18" s="148" t="s">
        <v>1581</v>
      </c>
      <c r="E18" s="39" t="s">
        <v>1582</v>
      </c>
      <c r="F18" s="48">
        <v>1</v>
      </c>
      <c r="G18" s="48">
        <v>6</v>
      </c>
      <c r="H18" s="49">
        <f t="shared" si="2"/>
        <v>6</v>
      </c>
      <c r="I18" s="40" t="s">
        <v>1553</v>
      </c>
      <c r="J18" s="235" t="s">
        <v>1554</v>
      </c>
      <c r="K18" s="236"/>
      <c r="L18" s="237"/>
      <c r="M18" s="41">
        <f t="shared" si="3"/>
        <v>5</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1579</v>
      </c>
      <c r="C19" s="47" t="s">
        <v>1583</v>
      </c>
      <c r="D19" s="148" t="s">
        <v>1584</v>
      </c>
      <c r="E19" s="39" t="s">
        <v>1585</v>
      </c>
      <c r="F19" s="48">
        <v>1</v>
      </c>
      <c r="G19" s="48">
        <v>20</v>
      </c>
      <c r="H19" s="49">
        <f t="shared" si="2"/>
        <v>20</v>
      </c>
      <c r="I19" s="40" t="s">
        <v>1553</v>
      </c>
      <c r="J19" s="235" t="s">
        <v>1554</v>
      </c>
      <c r="K19" s="236"/>
      <c r="L19" s="237"/>
      <c r="M19" s="41">
        <f t="shared" si="3"/>
        <v>5</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1586</v>
      </c>
      <c r="C20" s="47" t="s">
        <v>1587</v>
      </c>
      <c r="D20" s="148" t="s">
        <v>1588</v>
      </c>
      <c r="E20" s="39" t="s">
        <v>1589</v>
      </c>
      <c r="F20" s="48">
        <v>1</v>
      </c>
      <c r="G20" s="48">
        <v>6</v>
      </c>
      <c r="H20" s="49">
        <f t="shared" si="2"/>
        <v>6</v>
      </c>
      <c r="I20" s="40" t="s">
        <v>1553</v>
      </c>
      <c r="J20" s="235" t="s">
        <v>1555</v>
      </c>
      <c r="K20" s="236"/>
      <c r="L20" s="237"/>
      <c r="M20" s="41">
        <f t="shared" si="3"/>
        <v>5</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1539</v>
      </c>
      <c r="C21" s="47" t="s">
        <v>1540</v>
      </c>
      <c r="D21" s="148" t="s">
        <v>1541</v>
      </c>
      <c r="E21" s="39" t="s">
        <v>1590</v>
      </c>
      <c r="F21" s="48">
        <v>1</v>
      </c>
      <c r="G21" s="48">
        <v>2</v>
      </c>
      <c r="H21" s="49">
        <f t="shared" si="2"/>
        <v>2</v>
      </c>
      <c r="I21" s="40" t="s">
        <v>1553</v>
      </c>
      <c r="J21" s="235" t="s">
        <v>1555</v>
      </c>
      <c r="K21" s="236"/>
      <c r="L21" s="237"/>
      <c r="M21" s="41">
        <f t="shared" si="3"/>
        <v>5</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1591</v>
      </c>
      <c r="C22" s="47" t="s">
        <v>1592</v>
      </c>
      <c r="D22" s="148" t="s">
        <v>1593</v>
      </c>
      <c r="E22" s="39" t="s">
        <v>1594</v>
      </c>
      <c r="F22" s="48">
        <v>1</v>
      </c>
      <c r="G22" s="48">
        <v>2</v>
      </c>
      <c r="H22" s="49">
        <f t="shared" si="2"/>
        <v>2</v>
      </c>
      <c r="I22" s="40" t="s">
        <v>1553</v>
      </c>
      <c r="J22" s="235" t="s">
        <v>1554</v>
      </c>
      <c r="K22" s="236"/>
      <c r="L22" s="237"/>
      <c r="M22" s="41">
        <f t="shared" si="3"/>
        <v>5</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1591</v>
      </c>
      <c r="C23" s="47" t="s">
        <v>1592</v>
      </c>
      <c r="D23" s="148" t="s">
        <v>1595</v>
      </c>
      <c r="E23" s="39" t="s">
        <v>1596</v>
      </c>
      <c r="F23" s="48">
        <v>1</v>
      </c>
      <c r="G23" s="48">
        <v>2</v>
      </c>
      <c r="H23" s="49">
        <f t="shared" si="2"/>
        <v>2</v>
      </c>
      <c r="I23" s="40" t="s">
        <v>1553</v>
      </c>
      <c r="J23" s="235" t="s">
        <v>1554</v>
      </c>
      <c r="K23" s="236"/>
      <c r="L23" s="237"/>
      <c r="M23" s="41">
        <f t="shared" si="3"/>
        <v>5</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1591</v>
      </c>
      <c r="C24" s="47" t="s">
        <v>1592</v>
      </c>
      <c r="D24" s="148" t="s">
        <v>1597</v>
      </c>
      <c r="E24" s="39" t="s">
        <v>1598</v>
      </c>
      <c r="F24" s="48">
        <v>1</v>
      </c>
      <c r="G24" s="48">
        <v>2</v>
      </c>
      <c r="H24" s="49">
        <f t="shared" si="2"/>
        <v>2</v>
      </c>
      <c r="I24" s="40" t="s">
        <v>1553</v>
      </c>
      <c r="J24" s="235" t="s">
        <v>1554</v>
      </c>
      <c r="K24" s="236"/>
      <c r="L24" s="237"/>
      <c r="M24" s="41">
        <f t="shared" si="3"/>
        <v>5</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1591</v>
      </c>
      <c r="C25" s="47" t="s">
        <v>1592</v>
      </c>
      <c r="D25" s="148" t="s">
        <v>1599</v>
      </c>
      <c r="E25" s="39" t="s">
        <v>1600</v>
      </c>
      <c r="F25" s="48">
        <v>2</v>
      </c>
      <c r="G25" s="48">
        <v>2</v>
      </c>
      <c r="H25" s="49">
        <f t="shared" si="2"/>
        <v>4</v>
      </c>
      <c r="I25" s="40" t="s">
        <v>1553</v>
      </c>
      <c r="J25" s="235" t="s">
        <v>1554</v>
      </c>
      <c r="K25" s="236"/>
      <c r="L25" s="237"/>
      <c r="M25" s="41">
        <f t="shared" si="3"/>
        <v>10</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1591</v>
      </c>
      <c r="C26" s="47" t="s">
        <v>1592</v>
      </c>
      <c r="D26" s="148" t="s">
        <v>1601</v>
      </c>
      <c r="E26" s="39" t="s">
        <v>1602</v>
      </c>
      <c r="F26" s="48">
        <v>2</v>
      </c>
      <c r="G26" s="48">
        <v>2</v>
      </c>
      <c r="H26" s="49">
        <f t="shared" si="2"/>
        <v>4</v>
      </c>
      <c r="I26" s="40" t="s">
        <v>1553</v>
      </c>
      <c r="J26" s="235" t="s">
        <v>1554</v>
      </c>
      <c r="K26" s="236"/>
      <c r="L26" s="237"/>
      <c r="M26" s="41">
        <f t="shared" si="3"/>
        <v>10</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1591</v>
      </c>
      <c r="C27" s="47" t="s">
        <v>1592</v>
      </c>
      <c r="D27" s="148" t="s">
        <v>1603</v>
      </c>
      <c r="E27" s="39" t="s">
        <v>1604</v>
      </c>
      <c r="F27" s="48">
        <v>2</v>
      </c>
      <c r="G27" s="48">
        <v>2</v>
      </c>
      <c r="H27" s="49">
        <f t="shared" si="2"/>
        <v>4</v>
      </c>
      <c r="I27" s="40" t="s">
        <v>1553</v>
      </c>
      <c r="J27" s="235" t="s">
        <v>1554</v>
      </c>
      <c r="K27" s="236"/>
      <c r="L27" s="237"/>
      <c r="M27" s="41">
        <f t="shared" si="3"/>
        <v>10</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1591</v>
      </c>
      <c r="C28" s="47" t="s">
        <v>1592</v>
      </c>
      <c r="D28" s="148" t="s">
        <v>1605</v>
      </c>
      <c r="E28" s="39" t="s">
        <v>1606</v>
      </c>
      <c r="F28" s="48">
        <v>1</v>
      </c>
      <c r="G28" s="48">
        <v>2</v>
      </c>
      <c r="H28" s="49">
        <f t="shared" si="2"/>
        <v>2</v>
      </c>
      <c r="I28" s="40" t="s">
        <v>1553</v>
      </c>
      <c r="J28" s="235" t="s">
        <v>1554</v>
      </c>
      <c r="K28" s="236"/>
      <c r="L28" s="237"/>
      <c r="M28" s="41">
        <f t="shared" si="3"/>
        <v>5</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1591</v>
      </c>
      <c r="C29" s="47" t="s">
        <v>1592</v>
      </c>
      <c r="D29" s="148" t="s">
        <v>1607</v>
      </c>
      <c r="E29" s="39" t="s">
        <v>1608</v>
      </c>
      <c r="F29" s="48">
        <v>2</v>
      </c>
      <c r="G29" s="48">
        <v>2</v>
      </c>
      <c r="H29" s="49">
        <f t="shared" si="2"/>
        <v>4</v>
      </c>
      <c r="I29" s="40" t="s">
        <v>1553</v>
      </c>
      <c r="J29" s="235" t="s">
        <v>1554</v>
      </c>
      <c r="K29" s="236"/>
      <c r="L29" s="237"/>
      <c r="M29" s="41">
        <f t="shared" si="3"/>
        <v>10</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1609</v>
      </c>
      <c r="C30" s="47" t="s">
        <v>1610</v>
      </c>
      <c r="D30" s="148" t="s">
        <v>1611</v>
      </c>
      <c r="E30" s="39" t="s">
        <v>1612</v>
      </c>
      <c r="F30" s="48">
        <v>1</v>
      </c>
      <c r="G30" s="48">
        <v>18</v>
      </c>
      <c r="H30" s="49">
        <f t="shared" si="2"/>
        <v>18</v>
      </c>
      <c r="I30" s="40" t="s">
        <v>1553</v>
      </c>
      <c r="J30" s="235" t="s">
        <v>1555</v>
      </c>
      <c r="K30" s="236"/>
      <c r="L30" s="237"/>
      <c r="M30" s="41">
        <f t="shared" si="3"/>
        <v>5</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1613</v>
      </c>
      <c r="C31" s="47" t="s">
        <v>1614</v>
      </c>
      <c r="D31" s="148" t="s">
        <v>1615</v>
      </c>
      <c r="E31" s="39" t="s">
        <v>1616</v>
      </c>
      <c r="F31" s="48">
        <v>2</v>
      </c>
      <c r="G31" s="48">
        <v>4</v>
      </c>
      <c r="H31" s="49">
        <f t="shared" si="2"/>
        <v>8</v>
      </c>
      <c r="I31" s="40" t="s">
        <v>1553</v>
      </c>
      <c r="J31" s="235" t="s">
        <v>1554</v>
      </c>
      <c r="K31" s="236"/>
      <c r="L31" s="237"/>
      <c r="M31" s="41">
        <f t="shared" si="3"/>
        <v>10</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1613</v>
      </c>
      <c r="C32" s="47" t="s">
        <v>1551</v>
      </c>
      <c r="D32" s="148" t="s">
        <v>1617</v>
      </c>
      <c r="E32" s="39" t="s">
        <v>1618</v>
      </c>
      <c r="F32" s="48">
        <v>1</v>
      </c>
      <c r="G32" s="48">
        <v>2</v>
      </c>
      <c r="H32" s="49">
        <f t="shared" si="2"/>
        <v>2</v>
      </c>
      <c r="I32" s="40" t="s">
        <v>1553</v>
      </c>
      <c r="J32" s="235" t="s">
        <v>1554</v>
      </c>
      <c r="K32" s="236"/>
      <c r="L32" s="237"/>
      <c r="M32" s="41">
        <f t="shared" si="3"/>
        <v>5</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t="s">
        <v>1542</v>
      </c>
      <c r="C33" s="47" t="s">
        <v>1619</v>
      </c>
      <c r="D33" s="148" t="s">
        <v>1620</v>
      </c>
      <c r="E33" s="39" t="s">
        <v>1621</v>
      </c>
      <c r="F33" s="48">
        <v>1</v>
      </c>
      <c r="G33" s="48">
        <v>8</v>
      </c>
      <c r="H33" s="49">
        <f t="shared" si="2"/>
        <v>8</v>
      </c>
      <c r="I33" s="40" t="s">
        <v>1553</v>
      </c>
      <c r="J33" s="235" t="s">
        <v>1554</v>
      </c>
      <c r="K33" s="236"/>
      <c r="L33" s="237"/>
      <c r="M33" s="41">
        <f t="shared" si="3"/>
        <v>5</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t="s">
        <v>1542</v>
      </c>
      <c r="C34" s="47" t="s">
        <v>1622</v>
      </c>
      <c r="D34" s="148" t="s">
        <v>1623</v>
      </c>
      <c r="E34" s="39" t="s">
        <v>1624</v>
      </c>
      <c r="F34" s="48">
        <v>1</v>
      </c>
      <c r="G34" s="48">
        <v>10</v>
      </c>
      <c r="H34" s="49">
        <f t="shared" si="2"/>
        <v>10</v>
      </c>
      <c r="I34" s="40" t="s">
        <v>1553</v>
      </c>
      <c r="J34" s="235" t="s">
        <v>1554</v>
      </c>
      <c r="K34" s="236"/>
      <c r="L34" s="237"/>
      <c r="M34" s="41">
        <f t="shared" si="3"/>
        <v>5</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t="s">
        <v>1542</v>
      </c>
      <c r="C35" s="47" t="s">
        <v>1543</v>
      </c>
      <c r="D35" s="148" t="s">
        <v>1544</v>
      </c>
      <c r="E35" s="39" t="s">
        <v>1625</v>
      </c>
      <c r="F35" s="48">
        <v>1</v>
      </c>
      <c r="G35" s="48">
        <v>5</v>
      </c>
      <c r="H35" s="49">
        <f t="shared" si="2"/>
        <v>5</v>
      </c>
      <c r="I35" s="40" t="s">
        <v>1553</v>
      </c>
      <c r="J35" s="235" t="s">
        <v>1554</v>
      </c>
      <c r="K35" s="236"/>
      <c r="L35" s="237"/>
      <c r="M35" s="41">
        <f t="shared" si="3"/>
        <v>5</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t="s">
        <v>1542</v>
      </c>
      <c r="C36" s="47" t="s">
        <v>1580</v>
      </c>
      <c r="D36" s="148" t="s">
        <v>1626</v>
      </c>
      <c r="E36" s="39" t="s">
        <v>1627</v>
      </c>
      <c r="F36" s="48">
        <v>1</v>
      </c>
      <c r="G36" s="48">
        <v>8</v>
      </c>
      <c r="H36" s="49">
        <f t="shared" si="2"/>
        <v>8</v>
      </c>
      <c r="I36" s="40" t="s">
        <v>1553</v>
      </c>
      <c r="J36" s="235" t="s">
        <v>1554</v>
      </c>
      <c r="K36" s="236"/>
      <c r="L36" s="237"/>
      <c r="M36" s="41">
        <f t="shared" si="3"/>
        <v>5</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t="s">
        <v>1545</v>
      </c>
      <c r="C37" s="47" t="s">
        <v>1547</v>
      </c>
      <c r="D37" s="148" t="s">
        <v>1548</v>
      </c>
      <c r="E37" s="39" t="s">
        <v>1628</v>
      </c>
      <c r="F37" s="48">
        <v>1</v>
      </c>
      <c r="G37" s="48">
        <v>3</v>
      </c>
      <c r="H37" s="49">
        <f t="shared" si="2"/>
        <v>3</v>
      </c>
      <c r="I37" s="40" t="s">
        <v>1553</v>
      </c>
      <c r="J37" s="235" t="s">
        <v>1554</v>
      </c>
      <c r="K37" s="236"/>
      <c r="L37" s="237"/>
      <c r="M37" s="41">
        <f t="shared" si="3"/>
        <v>5</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t="s">
        <v>1545</v>
      </c>
      <c r="C38" s="47" t="s">
        <v>1547</v>
      </c>
      <c r="D38" s="148" t="s">
        <v>1629</v>
      </c>
      <c r="E38" s="39" t="s">
        <v>1630</v>
      </c>
      <c r="F38" s="48">
        <v>2</v>
      </c>
      <c r="G38" s="48">
        <v>2</v>
      </c>
      <c r="H38" s="49">
        <f t="shared" si="2"/>
        <v>4</v>
      </c>
      <c r="I38" s="40" t="s">
        <v>1553</v>
      </c>
      <c r="J38" s="235" t="s">
        <v>1554</v>
      </c>
      <c r="K38" s="236"/>
      <c r="L38" s="237"/>
      <c r="M38" s="41">
        <f t="shared" si="3"/>
        <v>10</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t="s">
        <v>1545</v>
      </c>
      <c r="C39" s="47" t="s">
        <v>1546</v>
      </c>
      <c r="D39" s="148" t="s">
        <v>1631</v>
      </c>
      <c r="E39" s="39" t="s">
        <v>1632</v>
      </c>
      <c r="F39" s="48">
        <v>1</v>
      </c>
      <c r="G39" s="48">
        <v>3</v>
      </c>
      <c r="H39" s="49">
        <f t="shared" si="2"/>
        <v>3</v>
      </c>
      <c r="I39" s="40" t="s">
        <v>1553</v>
      </c>
      <c r="J39" s="235" t="s">
        <v>1554</v>
      </c>
      <c r="K39" s="236"/>
      <c r="L39" s="237"/>
      <c r="M39" s="41">
        <f t="shared" si="3"/>
        <v>5</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t="s">
        <v>1549</v>
      </c>
      <c r="C40" s="47" t="s">
        <v>1550</v>
      </c>
      <c r="D40" s="148" t="s">
        <v>1633</v>
      </c>
      <c r="E40" s="39" t="s">
        <v>1634</v>
      </c>
      <c r="F40" s="48">
        <v>1</v>
      </c>
      <c r="G40" s="48">
        <v>2</v>
      </c>
      <c r="H40" s="49">
        <f t="shared" si="2"/>
        <v>2</v>
      </c>
      <c r="I40" s="40" t="s">
        <v>1553</v>
      </c>
      <c r="J40" s="235" t="s">
        <v>1555</v>
      </c>
      <c r="K40" s="236"/>
      <c r="L40" s="237"/>
      <c r="M40" s="41">
        <f t="shared" si="3"/>
        <v>5</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t="s">
        <v>1552</v>
      </c>
      <c r="C41" s="47" t="s">
        <v>1551</v>
      </c>
      <c r="D41" s="148" t="s">
        <v>1635</v>
      </c>
      <c r="E41" s="39" t="s">
        <v>1636</v>
      </c>
      <c r="F41" s="48">
        <v>1</v>
      </c>
      <c r="G41" s="48">
        <v>2</v>
      </c>
      <c r="H41" s="49">
        <f t="shared" si="2"/>
        <v>2</v>
      </c>
      <c r="I41" s="40" t="s">
        <v>1553</v>
      </c>
      <c r="J41" s="235" t="s">
        <v>1554</v>
      </c>
      <c r="K41" s="236"/>
      <c r="L41" s="237"/>
      <c r="M41" s="41">
        <f t="shared" si="3"/>
        <v>5</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t="s">
        <v>1552</v>
      </c>
      <c r="C42" s="47" t="s">
        <v>1551</v>
      </c>
      <c r="D42" s="148" t="s">
        <v>1637</v>
      </c>
      <c r="E42" s="39" t="s">
        <v>1638</v>
      </c>
      <c r="F42" s="48">
        <v>1</v>
      </c>
      <c r="G42" s="48">
        <v>2</v>
      </c>
      <c r="H42" s="49">
        <f t="shared" si="2"/>
        <v>2</v>
      </c>
      <c r="I42" s="40" t="s">
        <v>1553</v>
      </c>
      <c r="J42" s="235" t="s">
        <v>1554</v>
      </c>
      <c r="K42" s="236"/>
      <c r="L42" s="237"/>
      <c r="M42" s="41">
        <f t="shared" si="3"/>
        <v>5</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t="s">
        <v>1552</v>
      </c>
      <c r="C43" s="47" t="s">
        <v>1551</v>
      </c>
      <c r="D43" s="148" t="s">
        <v>1503</v>
      </c>
      <c r="E43" s="39" t="s">
        <v>1639</v>
      </c>
      <c r="F43" s="48">
        <v>6</v>
      </c>
      <c r="G43" s="48">
        <v>2</v>
      </c>
      <c r="H43" s="49">
        <f t="shared" si="2"/>
        <v>12</v>
      </c>
      <c r="I43" s="40" t="s">
        <v>1553</v>
      </c>
      <c r="J43" s="235" t="s">
        <v>1554</v>
      </c>
      <c r="K43" s="236"/>
      <c r="L43" s="237"/>
      <c r="M43" s="41">
        <f t="shared" si="3"/>
        <v>30</v>
      </c>
      <c r="N43" s="66" t="str">
        <f>IFERROR(VLOOKUP(SUBSTITUTE(SUBSTITUTE(D43," ",""),"　",""),無償提供部品一覧!$A$3:$B$923,2,FALSE),"")</f>
        <v>○</v>
      </c>
      <c r="O43" s="101" t="str">
        <f t="shared" si="4"/>
        <v>○</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t="s">
        <v>1552</v>
      </c>
      <c r="C44" s="47" t="s">
        <v>1551</v>
      </c>
      <c r="D44" s="148" t="s">
        <v>1640</v>
      </c>
      <c r="E44" s="39" t="s">
        <v>1641</v>
      </c>
      <c r="F44" s="48">
        <v>3</v>
      </c>
      <c r="G44" s="48">
        <v>2</v>
      </c>
      <c r="H44" s="49">
        <f t="shared" si="2"/>
        <v>6</v>
      </c>
      <c r="I44" s="40" t="s">
        <v>1553</v>
      </c>
      <c r="J44" s="235" t="s">
        <v>1554</v>
      </c>
      <c r="K44" s="236"/>
      <c r="L44" s="237"/>
      <c r="M44" s="41">
        <f t="shared" si="3"/>
        <v>15</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148"/>
      <c r="E45" s="39"/>
      <c r="F45" s="48"/>
      <c r="G45" s="48"/>
      <c r="H45" s="49" t="str">
        <f t="shared" si="2"/>
        <v/>
      </c>
      <c r="I45" s="40"/>
      <c r="J45" s="232"/>
      <c r="K45" s="233"/>
      <c r="L45" s="234"/>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148"/>
      <c r="E46" s="39"/>
      <c r="F46" s="48"/>
      <c r="G46" s="48"/>
      <c r="H46" s="49" t="str">
        <f t="shared" si="2"/>
        <v/>
      </c>
      <c r="I46" s="40"/>
      <c r="J46" s="232"/>
      <c r="K46" s="233"/>
      <c r="L46" s="234"/>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148"/>
      <c r="E47" s="39"/>
      <c r="F47" s="48"/>
      <c r="G47" s="48"/>
      <c r="H47" s="49" t="str">
        <f t="shared" si="2"/>
        <v/>
      </c>
      <c r="I47" s="40"/>
      <c r="J47" s="232"/>
      <c r="K47" s="233"/>
      <c r="L47" s="234"/>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148"/>
      <c r="E48" s="39"/>
      <c r="F48" s="48"/>
      <c r="G48" s="48"/>
      <c r="H48" s="49" t="str">
        <f t="shared" si="2"/>
        <v/>
      </c>
      <c r="I48" s="40"/>
      <c r="J48" s="232"/>
      <c r="K48" s="233"/>
      <c r="L48" s="234"/>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148"/>
      <c r="E49" s="39"/>
      <c r="F49" s="48"/>
      <c r="G49" s="48"/>
      <c r="H49" s="49" t="str">
        <f t="shared" si="2"/>
        <v/>
      </c>
      <c r="I49" s="40"/>
      <c r="J49" s="232"/>
      <c r="K49" s="233"/>
      <c r="L49" s="234"/>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148"/>
      <c r="E50" s="39"/>
      <c r="F50" s="48"/>
      <c r="G50" s="48"/>
      <c r="H50" s="49" t="str">
        <f t="shared" si="2"/>
        <v/>
      </c>
      <c r="I50" s="40"/>
      <c r="J50" s="232"/>
      <c r="K50" s="233"/>
      <c r="L50" s="234"/>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148"/>
      <c r="E51" s="39"/>
      <c r="F51" s="48"/>
      <c r="G51" s="48"/>
      <c r="H51" s="49" t="str">
        <f t="shared" si="2"/>
        <v/>
      </c>
      <c r="I51" s="40"/>
      <c r="J51" s="232"/>
      <c r="K51" s="233"/>
      <c r="L51" s="234"/>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148"/>
      <c r="E52" s="39"/>
      <c r="F52" s="48"/>
      <c r="G52" s="48"/>
      <c r="H52" s="49" t="str">
        <f t="shared" si="2"/>
        <v/>
      </c>
      <c r="I52" s="40"/>
      <c r="J52" s="232"/>
      <c r="K52" s="233"/>
      <c r="L52" s="234"/>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148"/>
      <c r="E53" s="39"/>
      <c r="F53" s="48"/>
      <c r="G53" s="48"/>
      <c r="H53" s="49" t="str">
        <f t="shared" si="2"/>
        <v/>
      </c>
      <c r="I53" s="40"/>
      <c r="J53" s="232"/>
      <c r="K53" s="233"/>
      <c r="L53" s="234"/>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148"/>
      <c r="E54" s="39"/>
      <c r="F54" s="48"/>
      <c r="G54" s="48"/>
      <c r="H54" s="49" t="str">
        <f t="shared" si="2"/>
        <v/>
      </c>
      <c r="I54" s="40"/>
      <c r="J54" s="232"/>
      <c r="K54" s="233"/>
      <c r="L54" s="234"/>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148"/>
      <c r="E55" s="39"/>
      <c r="F55" s="48"/>
      <c r="G55" s="48"/>
      <c r="H55" s="49" t="str">
        <f t="shared" si="2"/>
        <v/>
      </c>
      <c r="I55" s="40"/>
      <c r="J55" s="232"/>
      <c r="K55" s="233"/>
      <c r="L55" s="234"/>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148"/>
      <c r="E56" s="39"/>
      <c r="F56" s="48"/>
      <c r="G56" s="48"/>
      <c r="H56" s="49" t="str">
        <f t="shared" si="2"/>
        <v/>
      </c>
      <c r="I56" s="40"/>
      <c r="J56" s="232"/>
      <c r="K56" s="233"/>
      <c r="L56" s="234"/>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148"/>
      <c r="E57" s="39"/>
      <c r="F57" s="48"/>
      <c r="G57" s="48"/>
      <c r="H57" s="49" t="str">
        <f t="shared" si="2"/>
        <v/>
      </c>
      <c r="I57" s="40"/>
      <c r="J57" s="232"/>
      <c r="K57" s="233"/>
      <c r="L57" s="234"/>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148"/>
      <c r="E58" s="39"/>
      <c r="F58" s="48"/>
      <c r="G58" s="48"/>
      <c r="H58" s="49" t="str">
        <f t="shared" si="2"/>
        <v/>
      </c>
      <c r="I58" s="40"/>
      <c r="J58" s="232"/>
      <c r="K58" s="233"/>
      <c r="L58" s="234"/>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148"/>
      <c r="E59" s="39"/>
      <c r="F59" s="48"/>
      <c r="G59" s="48"/>
      <c r="H59" s="49" t="str">
        <f t="shared" si="2"/>
        <v/>
      </c>
      <c r="I59" s="40"/>
      <c r="J59" s="232"/>
      <c r="K59" s="233"/>
      <c r="L59" s="234"/>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148"/>
      <c r="E60" s="39"/>
      <c r="F60" s="48"/>
      <c r="G60" s="48"/>
      <c r="H60" s="49" t="str">
        <f t="shared" si="2"/>
        <v/>
      </c>
      <c r="I60" s="40"/>
      <c r="J60" s="232"/>
      <c r="K60" s="233"/>
      <c r="L60" s="234"/>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148"/>
      <c r="E61" s="39"/>
      <c r="F61" s="48"/>
      <c r="G61" s="48"/>
      <c r="H61" s="49" t="str">
        <f t="shared" si="2"/>
        <v/>
      </c>
      <c r="I61" s="40"/>
      <c r="J61" s="232"/>
      <c r="K61" s="233"/>
      <c r="L61" s="234"/>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148"/>
      <c r="E62" s="39"/>
      <c r="F62" s="48"/>
      <c r="G62" s="48"/>
      <c r="H62" s="49" t="str">
        <f t="shared" si="2"/>
        <v/>
      </c>
      <c r="I62" s="40"/>
      <c r="J62" s="232"/>
      <c r="K62" s="233"/>
      <c r="L62" s="234"/>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148"/>
      <c r="E63" s="39"/>
      <c r="F63" s="48"/>
      <c r="G63" s="48"/>
      <c r="H63" s="49" t="str">
        <f t="shared" si="2"/>
        <v/>
      </c>
      <c r="I63" s="40"/>
      <c r="J63" s="232"/>
      <c r="K63" s="233"/>
      <c r="L63" s="234"/>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148"/>
      <c r="E64" s="39"/>
      <c r="F64" s="48"/>
      <c r="G64" s="48"/>
      <c r="H64" s="49" t="str">
        <f t="shared" si="2"/>
        <v/>
      </c>
      <c r="I64" s="40"/>
      <c r="J64" s="232"/>
      <c r="K64" s="233"/>
      <c r="L64" s="234"/>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148"/>
      <c r="E65" s="39"/>
      <c r="F65" s="48"/>
      <c r="G65" s="48"/>
      <c r="H65" s="49" t="str">
        <f t="shared" si="2"/>
        <v/>
      </c>
      <c r="I65" s="40"/>
      <c r="J65" s="232"/>
      <c r="K65" s="233"/>
      <c r="L65" s="234"/>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148"/>
      <c r="E66" s="39"/>
      <c r="F66" s="48"/>
      <c r="G66" s="48"/>
      <c r="H66" s="49" t="str">
        <f t="shared" si="2"/>
        <v/>
      </c>
      <c r="I66" s="40"/>
      <c r="J66" s="232"/>
      <c r="K66" s="233"/>
      <c r="L66" s="234"/>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148"/>
      <c r="E67" s="39"/>
      <c r="F67" s="48"/>
      <c r="G67" s="48"/>
      <c r="H67" s="49" t="str">
        <f t="shared" si="2"/>
        <v/>
      </c>
      <c r="I67" s="40"/>
      <c r="J67" s="232"/>
      <c r="K67" s="233"/>
      <c r="L67" s="234"/>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148"/>
      <c r="E68" s="39"/>
      <c r="F68" s="48"/>
      <c r="G68" s="48"/>
      <c r="H68" s="49" t="str">
        <f t="shared" si="2"/>
        <v/>
      </c>
      <c r="I68" s="40"/>
      <c r="J68" s="232"/>
      <c r="K68" s="233"/>
      <c r="L68" s="234"/>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148"/>
      <c r="E69" s="39"/>
      <c r="F69" s="48"/>
      <c r="G69" s="48"/>
      <c r="H69" s="49" t="str">
        <f t="shared" si="2"/>
        <v/>
      </c>
      <c r="I69" s="40"/>
      <c r="J69" s="232"/>
      <c r="K69" s="233"/>
      <c r="L69" s="234"/>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148"/>
      <c r="E70" s="39"/>
      <c r="F70" s="48"/>
      <c r="G70" s="48"/>
      <c r="H70" s="49" t="str">
        <f t="shared" si="2"/>
        <v/>
      </c>
      <c r="I70" s="40"/>
      <c r="J70" s="232"/>
      <c r="K70" s="233"/>
      <c r="L70" s="234"/>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148"/>
      <c r="E71" s="39"/>
      <c r="F71" s="48"/>
      <c r="G71" s="48"/>
      <c r="H71" s="49" t="str">
        <f t="shared" si="2"/>
        <v/>
      </c>
      <c r="I71" s="40"/>
      <c r="J71" s="232"/>
      <c r="K71" s="233"/>
      <c r="L71" s="234"/>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148"/>
      <c r="E72" s="39"/>
      <c r="F72" s="48"/>
      <c r="G72" s="48"/>
      <c r="H72" s="49" t="str">
        <f t="shared" ref="H72:H135" si="10">IF(F72="","",F72*G72)</f>
        <v/>
      </c>
      <c r="I72" s="40"/>
      <c r="J72" s="232"/>
      <c r="K72" s="233"/>
      <c r="L72" s="234"/>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148"/>
      <c r="E73" s="39"/>
      <c r="F73" s="48"/>
      <c r="G73" s="48"/>
      <c r="H73" s="49" t="str">
        <f t="shared" si="10"/>
        <v/>
      </c>
      <c r="I73" s="40"/>
      <c r="J73" s="232"/>
      <c r="K73" s="233"/>
      <c r="L73" s="234"/>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148"/>
      <c r="E74" s="39"/>
      <c r="F74" s="48"/>
      <c r="G74" s="48"/>
      <c r="H74" s="49" t="str">
        <f t="shared" si="10"/>
        <v/>
      </c>
      <c r="I74" s="40"/>
      <c r="J74" s="232"/>
      <c r="K74" s="233"/>
      <c r="L74" s="234"/>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148"/>
      <c r="E75" s="39"/>
      <c r="F75" s="48"/>
      <c r="G75" s="48"/>
      <c r="H75" s="49" t="str">
        <f t="shared" si="10"/>
        <v/>
      </c>
      <c r="I75" s="40"/>
      <c r="J75" s="232"/>
      <c r="K75" s="233"/>
      <c r="L75" s="234"/>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148"/>
      <c r="E76" s="39"/>
      <c r="F76" s="48"/>
      <c r="G76" s="48"/>
      <c r="H76" s="49" t="str">
        <f t="shared" si="10"/>
        <v/>
      </c>
      <c r="I76" s="40"/>
      <c r="J76" s="232"/>
      <c r="K76" s="233"/>
      <c r="L76" s="234"/>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148"/>
      <c r="E77" s="39"/>
      <c r="F77" s="48"/>
      <c r="G77" s="48"/>
      <c r="H77" s="49" t="str">
        <f t="shared" si="10"/>
        <v/>
      </c>
      <c r="I77" s="40"/>
      <c r="J77" s="232"/>
      <c r="K77" s="233"/>
      <c r="L77" s="234"/>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148"/>
      <c r="E78" s="39"/>
      <c r="F78" s="48"/>
      <c r="G78" s="48"/>
      <c r="H78" s="49" t="str">
        <f t="shared" si="10"/>
        <v/>
      </c>
      <c r="I78" s="40"/>
      <c r="J78" s="232"/>
      <c r="K78" s="233"/>
      <c r="L78" s="234"/>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148"/>
      <c r="E79" s="39"/>
      <c r="F79" s="48"/>
      <c r="G79" s="48"/>
      <c r="H79" s="49" t="str">
        <f t="shared" si="10"/>
        <v/>
      </c>
      <c r="I79" s="40"/>
      <c r="J79" s="232"/>
      <c r="K79" s="233"/>
      <c r="L79" s="234"/>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148"/>
      <c r="E80" s="39"/>
      <c r="F80" s="48"/>
      <c r="G80" s="48"/>
      <c r="H80" s="49" t="str">
        <f t="shared" si="10"/>
        <v/>
      </c>
      <c r="I80" s="40"/>
      <c r="J80" s="232"/>
      <c r="K80" s="233"/>
      <c r="L80" s="234"/>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148"/>
      <c r="E81" s="39"/>
      <c r="F81" s="48"/>
      <c r="G81" s="48"/>
      <c r="H81" s="49" t="str">
        <f t="shared" si="10"/>
        <v/>
      </c>
      <c r="I81" s="40"/>
      <c r="J81" s="232"/>
      <c r="K81" s="233"/>
      <c r="L81" s="234"/>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148"/>
      <c r="E82" s="39"/>
      <c r="F82" s="48"/>
      <c r="G82" s="48"/>
      <c r="H82" s="49" t="str">
        <f t="shared" si="10"/>
        <v/>
      </c>
      <c r="I82" s="40"/>
      <c r="J82" s="232"/>
      <c r="K82" s="233"/>
      <c r="L82" s="234"/>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148"/>
      <c r="E83" s="39"/>
      <c r="F83" s="48"/>
      <c r="G83" s="48"/>
      <c r="H83" s="49" t="str">
        <f t="shared" si="10"/>
        <v/>
      </c>
      <c r="I83" s="40"/>
      <c r="J83" s="232"/>
      <c r="K83" s="233"/>
      <c r="L83" s="234"/>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148"/>
      <c r="E84" s="39"/>
      <c r="F84" s="48"/>
      <c r="G84" s="48"/>
      <c r="H84" s="49" t="str">
        <f t="shared" si="10"/>
        <v/>
      </c>
      <c r="I84" s="40"/>
      <c r="J84" s="232"/>
      <c r="K84" s="233"/>
      <c r="L84" s="234"/>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148"/>
      <c r="E85" s="39"/>
      <c r="F85" s="48"/>
      <c r="G85" s="48"/>
      <c r="H85" s="49" t="str">
        <f t="shared" si="10"/>
        <v/>
      </c>
      <c r="I85" s="40"/>
      <c r="J85" s="232"/>
      <c r="K85" s="233"/>
      <c r="L85" s="234"/>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148"/>
      <c r="E86" s="39"/>
      <c r="F86" s="48"/>
      <c r="G86" s="48"/>
      <c r="H86" s="49" t="str">
        <f t="shared" si="10"/>
        <v/>
      </c>
      <c r="I86" s="40"/>
      <c r="J86" s="232"/>
      <c r="K86" s="233"/>
      <c r="L86" s="234"/>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148"/>
      <c r="E87" s="39"/>
      <c r="F87" s="48"/>
      <c r="G87" s="48"/>
      <c r="H87" s="49" t="str">
        <f t="shared" si="10"/>
        <v/>
      </c>
      <c r="I87" s="40"/>
      <c r="J87" s="232"/>
      <c r="K87" s="233"/>
      <c r="L87" s="234"/>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148"/>
      <c r="E88" s="39"/>
      <c r="F88" s="48"/>
      <c r="G88" s="48"/>
      <c r="H88" s="49" t="str">
        <f t="shared" si="10"/>
        <v/>
      </c>
      <c r="I88" s="40"/>
      <c r="J88" s="232"/>
      <c r="K88" s="233"/>
      <c r="L88" s="234"/>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148"/>
      <c r="E89" s="39"/>
      <c r="F89" s="48"/>
      <c r="G89" s="48"/>
      <c r="H89" s="49" t="str">
        <f t="shared" si="10"/>
        <v/>
      </c>
      <c r="I89" s="40"/>
      <c r="J89" s="232"/>
      <c r="K89" s="233"/>
      <c r="L89" s="234"/>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148"/>
      <c r="E90" s="39"/>
      <c r="F90" s="48"/>
      <c r="G90" s="48"/>
      <c r="H90" s="49" t="str">
        <f t="shared" si="10"/>
        <v/>
      </c>
      <c r="I90" s="40"/>
      <c r="J90" s="232"/>
      <c r="K90" s="233"/>
      <c r="L90" s="234"/>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148"/>
      <c r="E91" s="39"/>
      <c r="F91" s="48"/>
      <c r="G91" s="48"/>
      <c r="H91" s="49" t="str">
        <f t="shared" si="10"/>
        <v/>
      </c>
      <c r="I91" s="40"/>
      <c r="J91" s="232"/>
      <c r="K91" s="233"/>
      <c r="L91" s="234"/>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148"/>
      <c r="E92" s="39"/>
      <c r="F92" s="48"/>
      <c r="G92" s="48"/>
      <c r="H92" s="49" t="str">
        <f t="shared" si="10"/>
        <v/>
      </c>
      <c r="I92" s="40"/>
      <c r="J92" s="232"/>
      <c r="K92" s="233"/>
      <c r="L92" s="234"/>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148"/>
      <c r="E93" s="39"/>
      <c r="F93" s="48"/>
      <c r="G93" s="48"/>
      <c r="H93" s="49" t="str">
        <f t="shared" si="10"/>
        <v/>
      </c>
      <c r="I93" s="40"/>
      <c r="J93" s="232"/>
      <c r="K93" s="233"/>
      <c r="L93" s="234"/>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148"/>
      <c r="E94" s="39"/>
      <c r="F94" s="48"/>
      <c r="G94" s="48"/>
      <c r="H94" s="49" t="str">
        <f t="shared" si="10"/>
        <v/>
      </c>
      <c r="I94" s="40"/>
      <c r="J94" s="232"/>
      <c r="K94" s="233"/>
      <c r="L94" s="234"/>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148"/>
      <c r="E95" s="39"/>
      <c r="F95" s="48"/>
      <c r="G95" s="48"/>
      <c r="H95" s="49" t="str">
        <f t="shared" si="10"/>
        <v/>
      </c>
      <c r="I95" s="40"/>
      <c r="J95" s="232"/>
      <c r="K95" s="233"/>
      <c r="L95" s="234"/>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148"/>
      <c r="E96" s="39"/>
      <c r="F96" s="48"/>
      <c r="G96" s="48"/>
      <c r="H96" s="49" t="str">
        <f t="shared" si="10"/>
        <v/>
      </c>
      <c r="I96" s="40"/>
      <c r="J96" s="232"/>
      <c r="K96" s="233"/>
      <c r="L96" s="234"/>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148"/>
      <c r="E97" s="39"/>
      <c r="F97" s="48"/>
      <c r="G97" s="48"/>
      <c r="H97" s="49" t="str">
        <f t="shared" si="10"/>
        <v/>
      </c>
      <c r="I97" s="40"/>
      <c r="J97" s="232"/>
      <c r="K97" s="233"/>
      <c r="L97" s="234"/>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148"/>
      <c r="E98" s="39"/>
      <c r="F98" s="48"/>
      <c r="G98" s="48"/>
      <c r="H98" s="49" t="str">
        <f t="shared" si="10"/>
        <v/>
      </c>
      <c r="I98" s="40"/>
      <c r="J98" s="232"/>
      <c r="K98" s="233"/>
      <c r="L98" s="234"/>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148"/>
      <c r="E99" s="39"/>
      <c r="F99" s="48"/>
      <c r="G99" s="48"/>
      <c r="H99" s="49" t="str">
        <f t="shared" si="10"/>
        <v/>
      </c>
      <c r="I99" s="40"/>
      <c r="J99" s="232"/>
      <c r="K99" s="233"/>
      <c r="L99" s="234"/>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148"/>
      <c r="E100" s="39"/>
      <c r="F100" s="48"/>
      <c r="G100" s="48"/>
      <c r="H100" s="49" t="str">
        <f t="shared" si="10"/>
        <v/>
      </c>
      <c r="I100" s="40"/>
      <c r="J100" s="232"/>
      <c r="K100" s="233"/>
      <c r="L100" s="234"/>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148"/>
      <c r="E101" s="39"/>
      <c r="F101" s="48"/>
      <c r="G101" s="48"/>
      <c r="H101" s="49" t="str">
        <f t="shared" si="10"/>
        <v/>
      </c>
      <c r="I101" s="40"/>
      <c r="J101" s="232"/>
      <c r="K101" s="233"/>
      <c r="L101" s="234"/>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148"/>
      <c r="E102" s="39"/>
      <c r="F102" s="48"/>
      <c r="G102" s="48"/>
      <c r="H102" s="49" t="str">
        <f t="shared" si="10"/>
        <v/>
      </c>
      <c r="I102" s="40"/>
      <c r="J102" s="232"/>
      <c r="K102" s="233"/>
      <c r="L102" s="234"/>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148"/>
      <c r="E103" s="39"/>
      <c r="F103" s="48"/>
      <c r="G103" s="48"/>
      <c r="H103" s="49" t="str">
        <f t="shared" si="10"/>
        <v/>
      </c>
      <c r="I103" s="40"/>
      <c r="J103" s="232"/>
      <c r="K103" s="233"/>
      <c r="L103" s="234"/>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148"/>
      <c r="E104" s="39"/>
      <c r="F104" s="48"/>
      <c r="G104" s="48"/>
      <c r="H104" s="49" t="str">
        <f t="shared" si="10"/>
        <v/>
      </c>
      <c r="I104" s="40"/>
      <c r="J104" s="232"/>
      <c r="K104" s="233"/>
      <c r="L104" s="234"/>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148"/>
      <c r="E105" s="39"/>
      <c r="F105" s="48"/>
      <c r="G105" s="48"/>
      <c r="H105" s="49" t="str">
        <f t="shared" si="10"/>
        <v/>
      </c>
      <c r="I105" s="40"/>
      <c r="J105" s="232"/>
      <c r="K105" s="233"/>
      <c r="L105" s="234"/>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148"/>
      <c r="E106" s="39"/>
      <c r="F106" s="48"/>
      <c r="G106" s="48"/>
      <c r="H106" s="49" t="str">
        <f t="shared" si="10"/>
        <v/>
      </c>
      <c r="I106" s="40"/>
      <c r="J106" s="232"/>
      <c r="K106" s="233"/>
      <c r="L106" s="234"/>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148"/>
      <c r="E107" s="39"/>
      <c r="F107" s="48"/>
      <c r="G107" s="48"/>
      <c r="H107" s="49" t="str">
        <f t="shared" si="10"/>
        <v/>
      </c>
      <c r="I107" s="40"/>
      <c r="J107" s="232"/>
      <c r="K107" s="233"/>
      <c r="L107" s="234"/>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148"/>
      <c r="E108" s="39"/>
      <c r="F108" s="48"/>
      <c r="G108" s="48"/>
      <c r="H108" s="49" t="str">
        <f t="shared" si="10"/>
        <v/>
      </c>
      <c r="I108" s="40"/>
      <c r="J108" s="232"/>
      <c r="K108" s="233"/>
      <c r="L108" s="234"/>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148"/>
      <c r="E109" s="39"/>
      <c r="F109" s="48"/>
      <c r="G109" s="48"/>
      <c r="H109" s="49" t="str">
        <f t="shared" si="10"/>
        <v/>
      </c>
      <c r="I109" s="40"/>
      <c r="J109" s="232"/>
      <c r="K109" s="233"/>
      <c r="L109" s="234"/>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148"/>
      <c r="E110" s="39"/>
      <c r="F110" s="48"/>
      <c r="G110" s="48"/>
      <c r="H110" s="49" t="str">
        <f t="shared" si="10"/>
        <v/>
      </c>
      <c r="I110" s="40"/>
      <c r="J110" s="232"/>
      <c r="K110" s="233"/>
      <c r="L110" s="234"/>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148"/>
      <c r="E111" s="39"/>
      <c r="F111" s="48"/>
      <c r="G111" s="48"/>
      <c r="H111" s="49" t="str">
        <f t="shared" si="10"/>
        <v/>
      </c>
      <c r="I111" s="40"/>
      <c r="J111" s="232"/>
      <c r="K111" s="233"/>
      <c r="L111" s="234"/>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148"/>
      <c r="E112" s="39"/>
      <c r="F112" s="48"/>
      <c r="G112" s="48"/>
      <c r="H112" s="49" t="str">
        <f t="shared" si="10"/>
        <v/>
      </c>
      <c r="I112" s="40"/>
      <c r="J112" s="232"/>
      <c r="K112" s="233"/>
      <c r="L112" s="234"/>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148"/>
      <c r="E113" s="39"/>
      <c r="F113" s="48"/>
      <c r="G113" s="48"/>
      <c r="H113" s="49" t="str">
        <f t="shared" si="10"/>
        <v/>
      </c>
      <c r="I113" s="40"/>
      <c r="J113" s="232"/>
      <c r="K113" s="233"/>
      <c r="L113" s="234"/>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148"/>
      <c r="E114" s="39"/>
      <c r="F114" s="48"/>
      <c r="G114" s="48"/>
      <c r="H114" s="49" t="str">
        <f t="shared" si="10"/>
        <v/>
      </c>
      <c r="I114" s="40"/>
      <c r="J114" s="232"/>
      <c r="K114" s="233"/>
      <c r="L114" s="234"/>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148"/>
      <c r="E115" s="39"/>
      <c r="F115" s="48"/>
      <c r="G115" s="48"/>
      <c r="H115" s="49" t="str">
        <f t="shared" si="10"/>
        <v/>
      </c>
      <c r="I115" s="40"/>
      <c r="J115" s="232"/>
      <c r="K115" s="233"/>
      <c r="L115" s="234"/>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148"/>
      <c r="E116" s="39"/>
      <c r="F116" s="48"/>
      <c r="G116" s="48"/>
      <c r="H116" s="49" t="str">
        <f t="shared" si="10"/>
        <v/>
      </c>
      <c r="I116" s="40"/>
      <c r="J116" s="232"/>
      <c r="K116" s="233"/>
      <c r="L116" s="234"/>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148"/>
      <c r="E117" s="39"/>
      <c r="F117" s="48"/>
      <c r="G117" s="48"/>
      <c r="H117" s="49" t="str">
        <f t="shared" si="10"/>
        <v/>
      </c>
      <c r="I117" s="40"/>
      <c r="J117" s="232"/>
      <c r="K117" s="233"/>
      <c r="L117" s="234"/>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148"/>
      <c r="E118" s="39"/>
      <c r="F118" s="48"/>
      <c r="G118" s="48"/>
      <c r="H118" s="49" t="str">
        <f t="shared" si="10"/>
        <v/>
      </c>
      <c r="I118" s="40"/>
      <c r="J118" s="232"/>
      <c r="K118" s="233"/>
      <c r="L118" s="234"/>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148"/>
      <c r="E119" s="39"/>
      <c r="F119" s="48"/>
      <c r="G119" s="48"/>
      <c r="H119" s="49" t="str">
        <f t="shared" si="10"/>
        <v/>
      </c>
      <c r="I119" s="40"/>
      <c r="J119" s="232"/>
      <c r="K119" s="233"/>
      <c r="L119" s="234"/>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148"/>
      <c r="E120" s="39"/>
      <c r="F120" s="48"/>
      <c r="G120" s="48"/>
      <c r="H120" s="49" t="str">
        <f t="shared" si="10"/>
        <v/>
      </c>
      <c r="I120" s="40"/>
      <c r="J120" s="232"/>
      <c r="K120" s="233"/>
      <c r="L120" s="234"/>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148"/>
      <c r="E121" s="39"/>
      <c r="F121" s="48"/>
      <c r="G121" s="48"/>
      <c r="H121" s="49" t="str">
        <f t="shared" si="10"/>
        <v/>
      </c>
      <c r="I121" s="40"/>
      <c r="J121" s="232"/>
      <c r="K121" s="233"/>
      <c r="L121" s="234"/>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148"/>
      <c r="E122" s="39"/>
      <c r="F122" s="48"/>
      <c r="G122" s="48"/>
      <c r="H122" s="49" t="str">
        <f t="shared" si="10"/>
        <v/>
      </c>
      <c r="I122" s="40"/>
      <c r="J122" s="232"/>
      <c r="K122" s="233"/>
      <c r="L122" s="234"/>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148"/>
      <c r="E123" s="39"/>
      <c r="F123" s="48"/>
      <c r="G123" s="48"/>
      <c r="H123" s="49" t="str">
        <f t="shared" si="10"/>
        <v/>
      </c>
      <c r="I123" s="40"/>
      <c r="J123" s="232"/>
      <c r="K123" s="233"/>
      <c r="L123" s="234"/>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148"/>
      <c r="E124" s="39"/>
      <c r="F124" s="48"/>
      <c r="G124" s="48"/>
      <c r="H124" s="49" t="str">
        <f t="shared" si="10"/>
        <v/>
      </c>
      <c r="I124" s="40"/>
      <c r="J124" s="232"/>
      <c r="K124" s="233"/>
      <c r="L124" s="234"/>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148"/>
      <c r="E125" s="39"/>
      <c r="F125" s="48"/>
      <c r="G125" s="48"/>
      <c r="H125" s="49" t="str">
        <f t="shared" si="10"/>
        <v/>
      </c>
      <c r="I125" s="40"/>
      <c r="J125" s="232"/>
      <c r="K125" s="233"/>
      <c r="L125" s="234"/>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148"/>
      <c r="E126" s="39"/>
      <c r="F126" s="48"/>
      <c r="G126" s="48"/>
      <c r="H126" s="49" t="str">
        <f t="shared" si="10"/>
        <v/>
      </c>
      <c r="I126" s="40"/>
      <c r="J126" s="232"/>
      <c r="K126" s="233"/>
      <c r="L126" s="234"/>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148"/>
      <c r="E127" s="39"/>
      <c r="F127" s="48"/>
      <c r="G127" s="48"/>
      <c r="H127" s="49" t="str">
        <f t="shared" si="10"/>
        <v/>
      </c>
      <c r="I127" s="40"/>
      <c r="J127" s="232"/>
      <c r="K127" s="233"/>
      <c r="L127" s="234"/>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148"/>
      <c r="E128" s="39"/>
      <c r="F128" s="48"/>
      <c r="G128" s="48"/>
      <c r="H128" s="49" t="str">
        <f t="shared" si="10"/>
        <v/>
      </c>
      <c r="I128" s="40"/>
      <c r="J128" s="232"/>
      <c r="K128" s="233"/>
      <c r="L128" s="234"/>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148"/>
      <c r="E129" s="39"/>
      <c r="F129" s="48"/>
      <c r="G129" s="48"/>
      <c r="H129" s="49" t="str">
        <f t="shared" si="10"/>
        <v/>
      </c>
      <c r="I129" s="40"/>
      <c r="J129" s="232"/>
      <c r="K129" s="233"/>
      <c r="L129" s="234"/>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148"/>
      <c r="E130" s="39"/>
      <c r="F130" s="48"/>
      <c r="G130" s="48"/>
      <c r="H130" s="49" t="str">
        <f t="shared" si="10"/>
        <v/>
      </c>
      <c r="I130" s="40"/>
      <c r="J130" s="232"/>
      <c r="K130" s="233"/>
      <c r="L130" s="234"/>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148"/>
      <c r="E131" s="39"/>
      <c r="F131" s="48"/>
      <c r="G131" s="48"/>
      <c r="H131" s="49" t="str">
        <f t="shared" si="10"/>
        <v/>
      </c>
      <c r="I131" s="40"/>
      <c r="J131" s="232"/>
      <c r="K131" s="233"/>
      <c r="L131" s="234"/>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148"/>
      <c r="E132" s="39"/>
      <c r="F132" s="48"/>
      <c r="G132" s="48"/>
      <c r="H132" s="49" t="str">
        <f t="shared" si="10"/>
        <v/>
      </c>
      <c r="I132" s="40"/>
      <c r="J132" s="232"/>
      <c r="K132" s="233"/>
      <c r="L132" s="234"/>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148"/>
      <c r="E133" s="39"/>
      <c r="F133" s="48"/>
      <c r="G133" s="48"/>
      <c r="H133" s="49" t="str">
        <f t="shared" si="10"/>
        <v/>
      </c>
      <c r="I133" s="40"/>
      <c r="J133" s="232"/>
      <c r="K133" s="233"/>
      <c r="L133" s="234"/>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148"/>
      <c r="E134" s="39"/>
      <c r="F134" s="48"/>
      <c r="G134" s="48"/>
      <c r="H134" s="49" t="str">
        <f t="shared" si="10"/>
        <v/>
      </c>
      <c r="I134" s="40"/>
      <c r="J134" s="232"/>
      <c r="K134" s="233"/>
      <c r="L134" s="234"/>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148"/>
      <c r="E135" s="72"/>
      <c r="F135" s="48"/>
      <c r="G135" s="48"/>
      <c r="H135" s="49" t="str">
        <f t="shared" si="10"/>
        <v/>
      </c>
      <c r="I135" s="48"/>
      <c r="J135" s="235"/>
      <c r="K135" s="236"/>
      <c r="L135" s="237"/>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148"/>
      <c r="E136" s="72"/>
      <c r="F136" s="48"/>
      <c r="G136" s="48"/>
      <c r="H136" s="49" t="str">
        <f t="shared" ref="H136:H153" si="18">IF(F136="","",F136*G136)</f>
        <v/>
      </c>
      <c r="I136" s="48"/>
      <c r="J136" s="235"/>
      <c r="K136" s="236"/>
      <c r="L136" s="237"/>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148"/>
      <c r="E137" s="72"/>
      <c r="F137" s="48"/>
      <c r="G137" s="48"/>
      <c r="H137" s="49" t="str">
        <f t="shared" si="18"/>
        <v/>
      </c>
      <c r="I137" s="48"/>
      <c r="J137" s="235"/>
      <c r="K137" s="236"/>
      <c r="L137" s="237"/>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148"/>
      <c r="E138" s="72"/>
      <c r="F138" s="48"/>
      <c r="G138" s="48"/>
      <c r="H138" s="49" t="str">
        <f t="shared" si="18"/>
        <v/>
      </c>
      <c r="I138" s="48"/>
      <c r="J138" s="235"/>
      <c r="K138" s="236"/>
      <c r="L138" s="237"/>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148"/>
      <c r="E139" s="72"/>
      <c r="F139" s="48"/>
      <c r="G139" s="48"/>
      <c r="H139" s="49" t="str">
        <f t="shared" si="18"/>
        <v/>
      </c>
      <c r="I139" s="48"/>
      <c r="J139" s="235"/>
      <c r="K139" s="236"/>
      <c r="L139" s="237"/>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148"/>
      <c r="E140" s="72"/>
      <c r="F140" s="48"/>
      <c r="G140" s="48"/>
      <c r="H140" s="49" t="str">
        <f t="shared" si="18"/>
        <v/>
      </c>
      <c r="I140" s="48"/>
      <c r="J140" s="235"/>
      <c r="K140" s="236"/>
      <c r="L140" s="237"/>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148"/>
      <c r="E141" s="72"/>
      <c r="F141" s="48"/>
      <c r="G141" s="48"/>
      <c r="H141" s="49" t="str">
        <f t="shared" si="18"/>
        <v/>
      </c>
      <c r="I141" s="48"/>
      <c r="J141" s="235"/>
      <c r="K141" s="236"/>
      <c r="L141" s="237"/>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148"/>
      <c r="E142" s="72"/>
      <c r="F142" s="48"/>
      <c r="G142" s="48"/>
      <c r="H142" s="49" t="str">
        <f t="shared" si="18"/>
        <v/>
      </c>
      <c r="I142" s="48"/>
      <c r="J142" s="235"/>
      <c r="K142" s="236"/>
      <c r="L142" s="237"/>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148"/>
      <c r="E143" s="72"/>
      <c r="F143" s="48"/>
      <c r="G143" s="48"/>
      <c r="H143" s="49" t="str">
        <f t="shared" si="18"/>
        <v/>
      </c>
      <c r="I143" s="48"/>
      <c r="J143" s="235"/>
      <c r="K143" s="236"/>
      <c r="L143" s="237"/>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148"/>
      <c r="E144" s="72"/>
      <c r="F144" s="48"/>
      <c r="G144" s="48"/>
      <c r="H144" s="49" t="str">
        <f t="shared" si="18"/>
        <v/>
      </c>
      <c r="I144" s="48"/>
      <c r="J144" s="235"/>
      <c r="K144" s="236"/>
      <c r="L144" s="237"/>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148"/>
      <c r="E145" s="72"/>
      <c r="F145" s="48"/>
      <c r="G145" s="48"/>
      <c r="H145" s="49" t="str">
        <f t="shared" si="18"/>
        <v/>
      </c>
      <c r="I145" s="48"/>
      <c r="J145" s="235"/>
      <c r="K145" s="236"/>
      <c r="L145" s="237"/>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148"/>
      <c r="E146" s="72"/>
      <c r="F146" s="48"/>
      <c r="G146" s="48"/>
      <c r="H146" s="49" t="str">
        <f t="shared" si="18"/>
        <v/>
      </c>
      <c r="I146" s="48"/>
      <c r="J146" s="235"/>
      <c r="K146" s="236"/>
      <c r="L146" s="237"/>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148"/>
      <c r="E147" s="72"/>
      <c r="F147" s="48"/>
      <c r="G147" s="48"/>
      <c r="H147" s="49" t="str">
        <f t="shared" si="18"/>
        <v/>
      </c>
      <c r="I147" s="48"/>
      <c r="J147" s="235"/>
      <c r="K147" s="236"/>
      <c r="L147" s="237"/>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148"/>
      <c r="E148" s="72"/>
      <c r="F148" s="48"/>
      <c r="G148" s="48"/>
      <c r="H148" s="49" t="str">
        <f t="shared" si="18"/>
        <v/>
      </c>
      <c r="I148" s="48"/>
      <c r="J148" s="235"/>
      <c r="K148" s="236"/>
      <c r="L148" s="237"/>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148"/>
      <c r="E149" s="72"/>
      <c r="F149" s="48"/>
      <c r="G149" s="48"/>
      <c r="H149" s="49" t="str">
        <f t="shared" si="18"/>
        <v/>
      </c>
      <c r="I149" s="48"/>
      <c r="J149" s="235"/>
      <c r="K149" s="236"/>
      <c r="L149" s="237"/>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148"/>
      <c r="E150" s="72"/>
      <c r="F150" s="48"/>
      <c r="G150" s="48"/>
      <c r="H150" s="49" t="str">
        <f t="shared" si="18"/>
        <v/>
      </c>
      <c r="I150" s="48"/>
      <c r="J150" s="235"/>
      <c r="K150" s="236"/>
      <c r="L150" s="237"/>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148"/>
      <c r="E151" s="72"/>
      <c r="F151" s="48"/>
      <c r="G151" s="48"/>
      <c r="H151" s="49" t="str">
        <f t="shared" si="18"/>
        <v/>
      </c>
      <c r="I151" s="48"/>
      <c r="J151" s="235"/>
      <c r="K151" s="236"/>
      <c r="L151" s="237"/>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148"/>
      <c r="E152" s="72"/>
      <c r="F152" s="48"/>
      <c r="G152" s="48"/>
      <c r="H152" s="49" t="str">
        <f t="shared" si="18"/>
        <v/>
      </c>
      <c r="I152" s="48"/>
      <c r="J152" s="235"/>
      <c r="K152" s="236"/>
      <c r="L152" s="237"/>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148"/>
      <c r="E153" s="72"/>
      <c r="F153" s="48"/>
      <c r="G153" s="48"/>
      <c r="H153" s="49" t="str">
        <f t="shared" si="18"/>
        <v/>
      </c>
      <c r="I153" s="48"/>
      <c r="J153" s="235"/>
      <c r="K153" s="236"/>
      <c r="L153" s="237"/>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149"/>
      <c r="E154" s="73"/>
      <c r="F154" s="52"/>
      <c r="G154" s="52"/>
      <c r="H154" s="53" t="str">
        <f>IF(F154="","",F154*G154)</f>
        <v/>
      </c>
      <c r="I154" s="52"/>
      <c r="J154" s="249"/>
      <c r="K154" s="250"/>
      <c r="L154" s="251"/>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42:L142"/>
    <mergeCell ref="J143:L143"/>
    <mergeCell ref="J144:L144"/>
    <mergeCell ref="J134:L134"/>
    <mergeCell ref="J135:L135"/>
    <mergeCell ref="J129:L129"/>
    <mergeCell ref="J130:L130"/>
    <mergeCell ref="J131:L131"/>
    <mergeCell ref="J132:L132"/>
    <mergeCell ref="J133:L133"/>
    <mergeCell ref="J136:L136"/>
    <mergeCell ref="J137:L137"/>
    <mergeCell ref="J138:L138"/>
    <mergeCell ref="J139:L139"/>
    <mergeCell ref="J140:L140"/>
    <mergeCell ref="J141:L141"/>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5:L25"/>
    <mergeCell ref="J26:L26"/>
    <mergeCell ref="J27:L27"/>
    <mergeCell ref="J28:L28"/>
    <mergeCell ref="J19:L19"/>
    <mergeCell ref="J20:L20"/>
    <mergeCell ref="J21:L21"/>
    <mergeCell ref="J22:L22"/>
    <mergeCell ref="J23:L23"/>
    <mergeCell ref="J16:L16"/>
    <mergeCell ref="J17:L17"/>
    <mergeCell ref="J18:L18"/>
    <mergeCell ref="J9:L9"/>
    <mergeCell ref="J10:L10"/>
    <mergeCell ref="J11:L11"/>
    <mergeCell ref="J12:L12"/>
    <mergeCell ref="J13:L13"/>
    <mergeCell ref="J24:L24"/>
    <mergeCell ref="J7:L7"/>
    <mergeCell ref="J8:L8"/>
    <mergeCell ref="U1:U4"/>
    <mergeCell ref="O1:O3"/>
    <mergeCell ref="T1:T4"/>
    <mergeCell ref="N1:N4"/>
    <mergeCell ref="S1:S4"/>
    <mergeCell ref="J14:L14"/>
    <mergeCell ref="J15:L15"/>
    <mergeCell ref="A3:A4"/>
    <mergeCell ref="B3:B4"/>
    <mergeCell ref="C3:C4"/>
    <mergeCell ref="A1:C1"/>
    <mergeCell ref="D1:D4"/>
    <mergeCell ref="E1:E4"/>
    <mergeCell ref="A2:C2"/>
    <mergeCell ref="J5:L5"/>
    <mergeCell ref="J6:L6"/>
    <mergeCell ref="W3:AF4"/>
    <mergeCell ref="Q1:Q4"/>
    <mergeCell ref="R1:R4"/>
    <mergeCell ref="P1:P4"/>
    <mergeCell ref="M1:M3"/>
    <mergeCell ref="G1:H2"/>
    <mergeCell ref="I1:I2"/>
    <mergeCell ref="J1:L2"/>
    <mergeCell ref="F1:F3"/>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2021-10-31T01:49:05Z</dcterms:modified>
</cp:coreProperties>
</file>