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xr:revisionPtr revIDLastSave="0" documentId="13_ncr:1_{6707ED00-5770-474E-A8E6-97148D5A943E}" xr6:coauthVersionLast="45" xr6:coauthVersionMax="45" xr10:uidLastSave="{00000000-0000-0000-0000-000000000000}"/>
  <bookViews>
    <workbookView xWindow="12795" yWindow="0" windowWidth="25590" windowHeight="2160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O8" i="1" s="1"/>
  <c r="N9" i="1"/>
  <c r="O9" i="1" s="1"/>
  <c r="N10" i="1"/>
  <c r="O10" i="1" s="1"/>
  <c r="N11" i="1"/>
  <c r="O11" i="1" s="1"/>
  <c r="N12" i="1"/>
  <c r="O12" i="1" s="1"/>
  <c r="N13" i="1"/>
  <c r="O13" i="1" s="1"/>
  <c r="N14" i="1"/>
  <c r="O14" i="1" s="1"/>
  <c r="N15" i="1"/>
  <c r="O15" i="1" s="1"/>
  <c r="N16" i="1"/>
  <c r="O16" i="1" s="1"/>
  <c r="N17" i="1"/>
  <c r="N18" i="1"/>
  <c r="N19" i="1"/>
  <c r="O19" i="1" s="1"/>
  <c r="N20" i="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7" i="1"/>
  <c r="O7" i="1" s="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2" i="1" s="1"/>
  <c r="Z10" i="1"/>
  <c r="Z9" i="1"/>
  <c r="Z8" i="1"/>
  <c r="Z7"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20" i="1"/>
  <c r="O18" i="1"/>
  <c r="O17"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<sst xmlns="http://schemas.openxmlformats.org/spreadsheetml/2006/main" count="5839" uniqueCount="1606">
  <si>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</si>
  <si>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</si>
  <si>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</si>
  <si>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</si>
  <si>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</si>
  <si>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</si>
  <si>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</si>
  <si>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</si>
  <si>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</si>
  <si>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</si>
  <si>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</si>
  <si>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</si>
  <si>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</si>
  <si>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</si>
  <si>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</si>
  <si>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</si>
  <si>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</si>
  <si>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</si>
  <si>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</si>
  <si>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</si>
  <si>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</si>
  <si>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</si>
  <si>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</si>
  <si>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</si>
  <si>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</si>
  <si>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</si>
  <si>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</si>
  <si>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</si>
  <si>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</si>
  <si>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</si>
  <si>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</si>
  <si>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</si>
  <si>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</si>
  <si>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</si>
  <si>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</si>
  <si>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</si>
  <si>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</si>
  <si>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</si>
  <si>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</si>
  <si>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</si>
  <si>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</si>
  <si>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</si>
  <si>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</si>
  <si>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</si>
  <si>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</si>
  <si>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</si>
  <si>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</si>
  <si>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</si>
  <si>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</si>
  <si>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</si>
  <si>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</si>
  <si>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</si>
  <si>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</si>
  <si>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</si>
  <si>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</si>
  <si>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</si>
  <si>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</si>
  <si>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</si>
  <si>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</si>
  <si>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</si>
  <si>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</si>
  <si>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</si>
  <si>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</si>
  <si>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</si>
  <si>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</si>
  <si>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</si>
  <si>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</si>
  <si>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</si>
  <si>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</si>
  <si>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</si>
  <si>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</si>
  <si>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</si>
  <si>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</si>
  <si>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</si>
  <si>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</si>
  <si>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</si>
  <si>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</si>
  <si>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</si>
  <si>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</si>
  <si>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</si>
  <si>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</si>
  <si>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</si>
  <si>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</si>
  <si>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</si>
  <si>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</si>
  <si>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</si>
  <si>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</si>
  <si>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</si>
  <si>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</si>
  <si>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</si>
  <si>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</si>
  <si>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</si>
  <si>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</si>
  <si>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</si>
  <si>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</si>
  <si>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</si>
  <si>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</si>
  <si>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</si>
  <si>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</si>
  <si>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</si>
  <si>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</si>
  <si>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</si>
  <si>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</si>
  <si>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</si>
  <si>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</si>
  <si>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</si>
  <si>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</si>
  <si>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</si>
  <si>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</si>
  <si>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</si>
  <si>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</si>
  <si>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</si>
  <si>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</si>
  <si>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</si>
  <si>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</si>
  <si>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</si>
  <si>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</si>
  <si>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</si>
  <si>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</si>
  <si>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</si>
  <si>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</si>
  <si>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</si>
  <si>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</si>
  <si>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</si>
  <si>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</si>
  <si>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</si>
  <si>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</si>
  <si>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</si>
  <si>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</si>
  <si>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</si>
  <si>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</si>
  <si>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</si>
  <si>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</si>
  <si>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</si>
  <si>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</si>
  <si>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</si>
  <si>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</si>
  <si>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</si>
  <si>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</si>
  <si>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</si>
  <si>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</si>
  <si>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</si>
  <si>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</si>
  <si>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</si>
  <si>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</si>
  <si>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</si>
  <si>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</si>
  <si>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</si>
  <si>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</si>
  <si>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</si>
  <si>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</si>
  <si>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</si>
  <si>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</si>
  <si>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</si>
  <si>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</si>
  <si>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</si>
  <si>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</si>
  <si>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</si>
  <si>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</si>
  <si>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</si>
  <si>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</si>
  <si>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</si>
  <si>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</si>
  <si>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</si>
  <si>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</si>
  <si>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</si>
  <si>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</si>
  <si>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</si>
  <si>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</si>
  <si>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</si>
  <si>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</si>
  <si>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</si>
  <si>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</si>
  <si>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</si>
  <si>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</si>
  <si>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</si>
  <si>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</si>
  <si>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</si>
  <si>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</si>
  <si>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</si>
  <si>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</si>
  <si>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</si>
  <si>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</si>
  <si>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</si>
  <si>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</si>
  <si>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</si>
  <si>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</si>
  <si>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</si>
  <si>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</si>
  <si>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</si>
  <si>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</si>
  <si>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</si>
  <si>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</si>
  <si>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</si>
  <si>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</si>
  <si>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</si>
  <si>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</si>
  <si>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</si>
  <si>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</si>
  <si>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</si>
  <si>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</si>
  <si>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</si>
  <si>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</si>
  <si>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</si>
  <si>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</si>
  <si>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</si>
  <si>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</si>
  <si>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</si>
  <si>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</si>
  <si>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</si>
  <si>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</si>
  <si>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</si>
  <si>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</si>
  <si>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</si>
  <si>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</si>
  <si>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</si>
  <si>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</si>
  <si>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</si>
  <si>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</si>
  <si>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</si>
  <si>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</si>
  <si>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</si>
  <si>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</si>
  <si>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</si>
  <si>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</si>
  <si>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</si>
  <si>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</si>
  <si>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</si>
  <si>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</si>
  <si>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</si>
  <si>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</si>
  <si>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</si>
  <si>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</si>
  <si>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</si>
  <si>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</si>
  <si>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</si>
  <si>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</si>
  <si>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</si>
  <si>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</si>
  <si>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</si>
  <si>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</si>
  <si>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</si>
  <si>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</si>
  <si>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</si>
  <si>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</si>
  <si>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</si>
  <si>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</si>
  <si>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</si>
  <si>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</si>
  <si>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</si>
  <si>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</si>
  <si>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</si>
  <si>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</si>
  <si>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</si>
  <si>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</si>
  <si>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</si>
  <si>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</si>
  <si>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</si>
  <si>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</si>
  <si>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</si>
  <si>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</si>
  <si>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</si>
  <si>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</si>
  <si>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</si>
  <si>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</si>
  <si>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</si>
  <si>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</si>
  <si>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</si>
  <si>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</si>
  <si>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</si>
  <si>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</si>
  <si>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</si>
  <si>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</si>
  <si>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</si>
  <si>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</si>
  <si>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</si>
  <si>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</si>
  <si>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</si>
  <si>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</si>
  <si>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</si>
  <si>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</si>
  <si>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</si>
  <si>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</si>
  <si>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</si>
  <si>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</si>
  <si>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</si>
  <si>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</si>
  <si>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</si>
  <si>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</si>
  <si>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</si>
  <si>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</si>
  <si>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</si>
  <si>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</si>
  <si>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</si>
  <si>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</si>
  <si>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</si>
  <si>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</si>
  <si>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</si>
  <si>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</si>
  <si>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</si>
  <si>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</si>
  <si>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</si>
  <si>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</si>
  <si>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</si>
  <si>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</si>
  <si>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</si>
  <si>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</si>
  <si>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</si>
  <si>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</si>
  <si>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</si>
  <si>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</si>
  <si>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</si>
  <si>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</si>
  <si>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</si>
  <si>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</si>
  <si>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</si>
  <si>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</si>
  <si>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</si>
  <si>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</si>
  <si>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</si>
  <si>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</si>
  <si>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</si>
  <si>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</si>
  <si>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</si>
  <si>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</si>
  <si>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</si>
  <si>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</si>
  <si>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</si>
  <si>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</si>
  <si>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</si>
  <si>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</si>
  <si>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</si>
  <si>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</si>
  <si>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</si>
  <si>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</si>
  <si>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</si>
  <si>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</si>
  <si>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</si>
  <si>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</si>
  <si>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</si>
  <si>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</si>
  <si>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</si>
  <si>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</si>
  <si>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</si>
  <si>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</si>
  <si>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</si>
  <si>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</si>
  <si>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</si>
  <si>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</si>
  <si>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</si>
  <si>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</si>
  <si>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</si>
  <si>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</si>
  <si>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</si>
  <si>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</si>
  <si>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</si>
  <si>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</si>
  <si>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</si>
  <si>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</si>
  <si>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</si>
  <si>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</si>
  <si>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</si>
  <si>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</si>
  <si>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</si>
  <si>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</si>
  <si>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</si>
  <si>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</si>
  <si>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</si>
  <si>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</si>
  <si>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</si>
  <si>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</si>
  <si>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</si>
  <si>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</si>
  <si>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</si>
  <si>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</si>
  <si>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</si>
  <si>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</si>
  <si>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</si>
  <si>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</si>
  <si>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</si>
  <si>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</si>
  <si>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</si>
  <si>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</si>
  <si>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</si>
  <si>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</si>
  <si>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</si>
  <si>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</si>
  <si>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</si>
  <si>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</si>
  <si>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</si>
  <si>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</si>
  <si>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</si>
  <si>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</si>
  <si>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</si>
  <si>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</si>
  <si>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</si>
  <si>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</si>
  <si>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</si>
  <si>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</si>
  <si>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</si>
  <si>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</si>
  <si>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</si>
  <si>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</si>
  <si>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</si>
  <si>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</si>
  <si>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</si>
  <si>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</si>
  <si>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</si>
  <si>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</si>
  <si>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</si>
  <si>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</si>
  <si>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</si>
  <si>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</si>
  <si>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</si>
  <si>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</si>
  <si>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</si>
  <si>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</si>
  <si>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</si>
  <si>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</si>
  <si>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</si>
  <si>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</si>
  <si>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</si>
  <si>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</si>
  <si>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</si>
  <si>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</si>
  <si>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</si>
  <si>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</si>
  <si>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</si>
  <si>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</si>
  <si>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</si>
  <si>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</si>
  <si>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</si>
  <si>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</si>
  <si>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</si>
  <si>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</si>
  <si>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</si>
  <si>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</si>
  <si>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</si>
  <si>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</si>
  <si>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</si>
  <si>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</si>
  <si>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</si>
  <si>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</si>
  <si>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</si>
  <si>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</si>
  <si>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</si>
  <si>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</si>
  <si>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</si>
  <si>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</si>
  <si>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</si>
  <si>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</si>
  <si>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</si>
  <si>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</si>
  <si>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</si>
  <si>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</si>
  <si>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</si>
  <si>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</si>
  <si>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</si>
  <si>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</si>
  <si>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</si>
  <si>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</si>
  <si>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</si>
  <si>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</si>
  <si>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</si>
  <si>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</si>
  <si>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</si>
  <si>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</si>
  <si>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</si>
  <si>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</si>
  <si>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</si>
  <si>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</si>
  <si>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</si>
  <si>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</si>
  <si>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</si>
  <si>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</si>
  <si>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</si>
  <si>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</si>
  <si>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</si>
  <si>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</si>
  <si>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</si>
  <si>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</si>
  <si>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</si>
  <si>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</si>
  <si>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</si>
  <si>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</si>
  <si>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</si>
  <si>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</si>
  <si>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</si>
  <si>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</si>
  <si>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</si>
  <si>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</si>
  <si>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</si>
  <si>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</si>
  <si>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</si>
  <si>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</si>
  <si>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</si>
  <si>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</si>
  <si>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</si>
  <si>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</si>
  <si>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</si>
  <si>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</si>
  <si>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</si>
  <si>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</si>
  <si>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</si>
  <si>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</si>
  <si>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</si>
  <si>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</si>
  <si>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</si>
  <si>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</si>
  <si>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</si>
  <si>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</si>
  <si>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</si>
  <si>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</si>
  <si>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</si>
  <si>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</si>
  <si>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</si>
  <si>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</si>
  <si>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</si>
  <si>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</si>
  <si>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</si>
  <si>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</si>
  <si>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</si>
  <si>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</si>
  <si>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</si>
  <si>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</si>
  <si>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</si>
  <si>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</si>
  <si>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</si>
  <si>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</si>
  <si>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</si>
  <si>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</si>
  <si>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</si>
  <si>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</si>
  <si>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</si>
  <si>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</si>
  <si>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</si>
  <si>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</si>
  <si>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</si>
  <si>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</si>
  <si>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</si>
  <si>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</si>
  <si>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</si>
  <si>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</si>
  <si>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</si>
  <si>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</si>
  <si>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</si>
  <si>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</si>
  <si>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</si>
  <si>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</si>
  <si>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</si>
  <si>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</si>
  <si>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</si>
  <si>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</si>
  <si>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</si>
  <si>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</si>
  <si>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</si>
  <si>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</si>
  <si>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</si>
  <si>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</si>
  <si>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</si>
  <si>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</si>
  <si>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</si>
  <si>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</si>
  <si>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</si>
  <si>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</si>
  <si>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</si>
  <si>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</si>
  <si>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</si>
  <si>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</si>
  <si>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</si>
  <si>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</si>
  <si>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</si>
  <si>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</si>
  <si>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</si>
  <si>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</si>
  <si>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</si>
  <si>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</si>
  <si>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</si>
  <si>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</si>
  <si>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</si>
  <si>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</si>
  <si>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</si>
  <si>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</si>
  <si>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</si>
  <si>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</si>
  <si>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</si>
  <si>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</si>
  <si>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</si>
  <si>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</si>
  <si>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</si>
  <si>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</si>
  <si>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</si>
  <si>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</si>
  <si>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</si>
  <si>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</si>
  <si>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</si>
  <si>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</si>
  <si>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</si>
  <si>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</si>
  <si>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</si>
  <si>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</si>
  <si>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</si>
  <si>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</si>
  <si>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</si>
  <si>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</si>
  <si>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</si>
  <si>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</si>
  <si>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</si>
  <si>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</si>
  <si>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</si>
  <si>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</si>
  <si>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</si>
  <si>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</si>
  <si>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</si>
  <si>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</si>
  <si>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</si>
  <si>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</si>
  <si>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</si>
  <si>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</si>
  <si>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</si>
  <si>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</si>
  <si>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</si>
  <si>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</si>
  <si>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</si>
  <si>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</si>
  <si>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</si>
  <si>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</si>
  <si>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</si>
  <si>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</si>
  <si>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</si>
  <si>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</si>
  <si>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</si>
  <si>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</si>
  <si>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</si>
  <si>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</si>
  <si>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</si>
  <si>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</si>
  <si>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</si>
  <si>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</si>
  <si>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</si>
  <si>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</si>
  <si>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</si>
  <si>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</si>
  <si>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</si>
  <si>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</si>
  <si>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</si>
  <si>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</si>
  <si>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</si>
  <si>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</si>
  <si>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</si>
  <si>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</si>
  <si>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</si>
  <si>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</si>
  <si>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</si>
  <si>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</si>
  <si>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</si>
  <si>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</si>
  <si>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</si>
  <si>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</si>
  <si>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</si>
  <si>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</si>
  <si>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</si>
  <si>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</si>
  <si>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</si>
  <si>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</si>
  <si>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</si>
  <si>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</si>
  <si>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</si>
  <si>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</si>
  <si>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</si>
  <si>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</si>
  <si>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</si>
  <si>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</si>
  <si>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</si>
  <si>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</si>
  <si>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</si>
  <si>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</si>
  <si>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</si>
  <si>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</si>
  <si>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</si>
  <si>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</si>
  <si>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</si>
  <si>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</si>
  <si>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</si>
  <si>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</si>
  <si>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</si>
  <si>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</si>
  <si>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</si>
  <si>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</si>
  <si>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</si>
  <si>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</si>
  <si>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</si>
  <si>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</si>
  <si>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</si>
  <si>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</si>
  <si>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</si>
  <si>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</si>
  <si>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</si>
  <si>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</si>
  <si>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</si>
  <si>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</si>
  <si>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</si>
  <si>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</si>
  <si>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</si>
  <si>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</si>
  <si>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</si>
  <si>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</si>
  <si>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</si>
  <si>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</si>
  <si>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</si>
  <si>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</si>
  <si>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</si>
  <si>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</si>
  <si>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</si>
  <si>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</si>
  <si>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</si>
  <si>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</si>
  <si>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</si>
  <si>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</si>
  <si>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</si>
  <si>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</si>
  <si>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</si>
  <si>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</si>
  <si>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</si>
  <si>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</si>
  <si>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</si>
  <si>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</si>
  <si>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</si>
  <si>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</si>
  <si>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</si>
  <si>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</si>
  <si>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</si>
  <si>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</si>
  <si>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</si>
  <si>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</si>
  <si>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</si>
  <si>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</si>
  <si>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</si>
  <si>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</si>
  <si>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</si>
  <si>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</si>
  <si>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</si>
  <si>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</si>
  <si>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</si>
  <si>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</si>
  <si>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</si>
  <si>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</si>
  <si>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</si>
  <si>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</si>
  <si>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</si>
  <si>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</si>
  <si>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</si>
  <si>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</si>
  <si>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</si>
  <si>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</si>
  <si>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</si>
  <si>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</si>
  <si>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</si>
  <si>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</si>
  <si>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</si>
  <si>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</si>
  <si>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</si>
  <si>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</si>
  <si>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</si>
  <si>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</si>
  <si>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</si>
  <si>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</si>
  <si>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</si>
  <si>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</si>
  <si>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</si>
  <si>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</si>
  <si>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</si>
  <si>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</si>
  <si>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</si>
  <si>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</si>
  <si>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</si>
  <si>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</si>
  <si>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</si>
  <si>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</si>
  <si>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</si>
  <si>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</si>
  <si>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</si>
  <si>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</si>
  <si>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</si>
  <si>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</si>
  <si>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</si>
  <si>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</si>
  <si>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</si>
  <si>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</si>
  <si>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</si>
  <si>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</si>
  <si>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</si>
  <si>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</si>
  <si>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</si>
  <si>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</si>
  <si>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</si>
  <si>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</si>
  <si>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</si>
  <si>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</si>
  <si>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</si>
  <si>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</si>
  <si>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</si>
  <si>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</si>
  <si>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</si>
  <si>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</si>
  <si>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</si>
  <si>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</si>
  <si>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</si>
  <si>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</si>
  <si>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</si>
  <si>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</si>
  <si>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</si>
  <si>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</si>
  <si>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</si>
  <si>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</si>
  <si>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</si>
  <si>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</si>
  <si>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</si>
  <si>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</si>
  <si>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</si>
  <si>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</si>
  <si>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</si>
  <si>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</si>
  <si>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</si>
  <si>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</si>
  <si>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</si>
  <si>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</si>
  <si>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</si>
  <si>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</si>
  <si>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</si>
  <si>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</si>
  <si>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</si>
  <si>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</si>
  <si>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</si>
  <si>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</si>
  <si>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</si>
  <si>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</si>
  <si>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</si>
  <si>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</si>
  <si>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</si>
  <si>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</si>
  <si>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</si>
  <si>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</si>
  <si>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</si>
  <si>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</si>
  <si>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</si>
  <si>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</si>
  <si>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</si>
  <si>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</si>
  <si>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</si>
  <si>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</si>
  <si>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</si>
  <si>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</si>
  <si>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</si>
  <si>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</si>
  <si>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</si>
  <si>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</si>
  <si>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</si>
  <si>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</si>
  <si>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</si>
  <si>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</si>
  <si>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</si>
  <si>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</si>
  <si>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</si>
  <si>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</si>
  <si>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</si>
  <si>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</si>
  <si>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</si>
  <si>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</si>
  <si>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</si>
  <si>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</si>
  <si>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</si>
  <si>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</si>
  <si>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</si>
  <si>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</si>
  <si>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</si>
  <si>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</si>
  <si>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</si>
  <si>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</si>
  <si>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</si>
  <si>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</si>
  <si>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</si>
  <si>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</si>
  <si>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</si>
  <si>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</si>
  <si>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</si>
  <si>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</si>
  <si>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</si>
  <si>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</si>
  <si>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</si>
  <si>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</si>
  <si>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</si>
  <si>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</si>
  <si>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</si>
  <si>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</si>
  <si>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</si>
  <si>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</si>
  <si>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</si>
  <si>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</si>
  <si>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</si>
  <si>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</si>
  <si>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</si>
  <si>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</si>
  <si>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</si>
  <si>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</si>
  <si>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</si>
  <si>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</si>
  <si>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</si>
  <si>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</si>
  <si>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</si>
  <si>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</si>
  <si>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</si>
  <si>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</si>
  <si>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</si>
  <si>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</si>
  <si>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</si>
  <si>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</si>
  <si>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</si>
  <si>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</si>
  <si>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</si>
  <si>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</si>
  <si>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</si>
  <si>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</si>
  <si>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</si>
  <si>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</si>
  <si>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</si>
  <si>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</si>
  <si>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</si>
  <si>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</si>
  <si>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</si>
  <si>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</si>
  <si>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</si>
  <si>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</si>
  <si>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</si>
  <si>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</si>
  <si>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</si>
  <si>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</si>
  <si>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</si>
  <si>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</si>
  <si>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</si>
  <si>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</si>
  <si>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</si>
  <si>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</si>
  <si>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</si>
  <si>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</si>
  <si>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</si>
  <si>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</si>
  <si>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</si>
  <si>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</si>
  <si>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</si>
  <si>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</si>
  <si>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</si>
  <si>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</si>
  <si>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</si>
  <si>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</si>
  <si>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</si>
  <si>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</si>
  <si>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</si>
  <si>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</si>
  <si>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</si>
  <si>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</si>
  <si>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</si>
  <si>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</si>
  <si>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</si>
  <si>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</si>
  <si>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</si>
  <si>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</si>
  <si>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</si>
  <si>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</si>
  <si>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</si>
  <si>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</si>
  <si>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</si>
  <si>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</si>
  <si>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</si>
  <si>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</si>
  <si>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</si>
  <si>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</si>
  <si>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</si>
  <si>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</si>
  <si>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</si>
  <si>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</si>
  <si>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</si>
  <si>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</si>
  <si>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</si>
  <si>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</si>
  <si>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</si>
  <si>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</si>
  <si>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</si>
  <si>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</si>
  <si>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</si>
  <si>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</si>
  <si>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</si>
  <si>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</si>
  <si>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</si>
  <si>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</si>
  <si>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</si>
  <si>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</si>
  <si>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</si>
  <si>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</si>
  <si>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</si>
  <si>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</si>
  <si>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</si>
  <si>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</si>
  <si>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</si>
  <si>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</si>
  <si>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</si>
  <si>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</si>
  <si>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</si>
  <si>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</si>
  <si>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</si>
  <si>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</si>
  <si>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</si>
  <si>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</si>
  <si>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</si>
  <si>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</si>
  <si>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</si>
  <si>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</si>
  <si>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</si>
  <si>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</si>
  <si>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</si>
  <si>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</si>
  <si>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</si>
  <si>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</si>
  <si>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</si>
  <si>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</si>
  <si>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</si>
  <si>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</si>
  <si>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</si>
  <si>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</si>
  <si>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</si>
  <si>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</si>
  <si>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</si>
  <si>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</si>
  <si>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</si>
  <si>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</si>
  <si>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</si>
  <si>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</si>
  <si>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</si>
  <si>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</si>
  <si>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</si>
  <si>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</si>
  <si>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</si>
  <si>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</si>
  <si>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</si>
  <si>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</si>
  <si>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</si>
  <si>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</si>
  <si>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</si>
  <si>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</si>
  <si>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</si>
  <si>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</si>
  <si>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</si>
  <si>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</si>
  <si>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</si>
  <si>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</si>
  <si>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</si>
  <si>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</si>
  <si>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</si>
  <si>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</si>
  <si>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</si>
  <si>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</si>
  <si>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</si>
  <si>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</si>
  <si>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</si>
  <si>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</si>
  <si>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</si>
  <si>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</si>
  <si>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</si>
  <si>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</si>
  <si>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</si>
  <si>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</si>
  <si>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</si>
  <si>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</si>
  <si>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</si>
  <si>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</si>
  <si>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</si>
  <si>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</si>
  <si>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</si>
  <si>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</si>
  <si>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</si>
  <si>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</si>
  <si>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</si>
  <si>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</si>
  <si>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</si>
  <si>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</si>
  <si>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</si>
  <si>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</si>
  <si>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</si>
  <si>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</si>
  <si>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</si>
  <si>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</si>
  <si>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</si>
  <si>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</si>
  <si>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</si>
  <si>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</si>
  <si>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</si>
  <si>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</si>
  <si>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</si>
  <si>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</si>
  <si>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</si>
  <si>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</si>
  <si>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</si>
  <si>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</si>
  <si>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</si>
  <si>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</si>
  <si>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</si>
  <si>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</si>
  <si>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</si>
  <si>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</si>
  <si>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</si>
  <si>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</si>
  <si>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</si>
  <si>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</si>
  <si>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</si>
  <si>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</si>
  <si>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</si>
  <si>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</si>
  <si>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</si>
  <si>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</si>
  <si>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</si>
  <si>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</si>
  <si>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</si>
  <si>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</si>
  <si>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</si>
  <si>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</si>
  <si>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</si>
  <si>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</si>
  <si>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</si>
  <si>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</si>
  <si>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</si>
  <si>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</si>
  <si>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</si>
  <si>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</si>
  <si>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</si>
  <si>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</si>
  <si>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</si>
  <si>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</si>
  <si>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</si>
  <si>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</si>
  <si>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</si>
  <si>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</si>
  <si>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</si>
  <si>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</si>
  <si>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</si>
  <si>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</si>
  <si>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</si>
  <si>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</si>
  <si>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</si>
  <si>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</si>
  <si>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</si>
  <si>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</si>
  <si>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</si>
  <si>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</si>
  <si>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</si>
  <si>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</si>
  <si>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</si>
  <si>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</si>
  <si>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</si>
  <si>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</si>
  <si>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</si>
  <si>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</si>
  <si>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</si>
  <si>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</si>
  <si>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</si>
  <si>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</si>
  <si>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</si>
  <si>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</si>
  <si>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</si>
  <si>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</si>
  <si>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</si>
  <si>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</si>
  <si>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</si>
  <si>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</si>
  <si>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</si>
  <si>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</si>
  <si>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</si>
  <si>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</si>
  <si>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</si>
  <si>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</si>
  <si>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</si>
  <si>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</si>
  <si>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</si>
  <si>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</si>
  <si>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</si>
  <si>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</si>
  <si>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</si>
  <si>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</si>
  <si>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</si>
  <si>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</si>
  <si>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</si>
  <si>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</si>
  <si>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</si>
  <si>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</si>
  <si>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</si>
  <si>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</si>
  <si>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</si>
  <si>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</si>
  <si>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</si>
  <si>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</si>
  <si>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</si>
  <si>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</si>
  <si>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</si>
  <si>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</si>
  <si>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</si>
  <si>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</si>
  <si>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</si>
  <si>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</si>
  <si>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</si>
  <si>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</si>
  <si>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</si>
  <si>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</si>
  <si>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</si>
  <si>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</si>
  <si>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</si>
  <si>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</si>
  <si>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</si>
  <si>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</si>
  <si>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</si>
  <si>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</si>
  <si>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</si>
  <si>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</si>
  <si>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</si>
  <si>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</si>
  <si>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</si>
  <si>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</si>
  <si>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</si>
  <si>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</si>
  <si>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</si>
  <si>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</si>
  <si>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</si>
  <si>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</si>
  <si>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</si>
  <si>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</si>
  <si>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</si>
  <si>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</si>
  <si>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</si>
  <si>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</si>
  <si>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</si>
  <si>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</si>
  <si>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</si>
  <si>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</si>
  <si>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</si>
  <si>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</si>
  <si>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</si>
  <si>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</si>
  <si>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</si>
  <si>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</si>
  <si>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</si>
  <si>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</si>
  <si>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</si>
  <si>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</si>
  <si>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</si>
  <si>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</si>
  <si>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</si>
  <si>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</si>
  <si>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</si>
  <si>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</si>
  <si>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</si>
  <si>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</si>
  <si>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</si>
  <si>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</si>
  <si>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</si>
  <si>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</si>
  <si>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</si>
  <si>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</si>
  <si>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</si>
  <si>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</si>
  <si>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</si>
  <si>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</si>
  <si>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</si>
  <si>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</si>
  <si>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</si>
  <si>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</si>
  <si>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</si>
  <si>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</si>
  <si>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</si>
  <si>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</si>
  <si>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</si>
  <si>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</si>
  <si>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</si>
  <si>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</si>
  <si>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</si>
  <si>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</si>
  <si>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</si>
  <si>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</si>
  <si>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</si>
  <si>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</si>
  <si>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</si>
  <si>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</si>
  <si>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</si>
  <si>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</si>
  <si>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</si>
  <si>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</si>
  <si>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</si>
  <si>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</si>
  <si>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</si>
  <si>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</si>
  <si>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</si>
  <si>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</si>
  <si>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</si>
  <si>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</si>
  <si>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</si>
  <si>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</si>
  <si>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</si>
  <si>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</si>
  <si>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</si>
  <si>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</si>
  <si>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</si>
  <si>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</si>
  <si>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</si>
  <si>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</si>
  <si>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</si>
  <si>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</si>
  <si>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</si>
  <si>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</si>
  <si>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</si>
  <si>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</si>
  <si>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</si>
  <si>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</si>
  <si>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</si>
  <si>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</si>
  <si>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</si>
  <si>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</si>
  <si>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</si>
  <si>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</si>
  <si>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</si>
  <si>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</si>
  <si>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</si>
  <si>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</si>
  <si>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</si>
  <si>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</si>
  <si>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</si>
  <si>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</si>
  <si>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</si>
  <si>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</si>
  <si>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</si>
  <si>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</si>
  <si>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</si>
  <si>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</si>
  <si>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</si>
  <si>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</si>
  <si>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</si>
  <si>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</si>
  <si>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</si>
  <si>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</si>
  <si>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</si>
  <si>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</si>
  <si>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</si>
  <si>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</si>
  <si>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</si>
  <si>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</si>
  <si>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</si>
  <si>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</si>
  <si>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</si>
  <si>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</si>
  <si>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</si>
  <si>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</si>
  <si>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</si>
  <si>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</si>
  <si>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</si>
  <si>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</si>
  <si>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</si>
  <si>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</si>
  <si>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</si>
  <si>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</si>
  <si>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</si>
  <si>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</si>
  <si>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</si>
  <si>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</si>
  <si>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</si>
  <si>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</si>
  <si>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</si>
  <si>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</si>
  <si>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</si>
  <si>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</si>
  <si>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</si>
  <si>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</si>
  <si>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</si>
  <si>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</si>
  <si>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</si>
  <si>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</si>
  <si>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</si>
  <si>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</si>
  <si>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</si>
  <si>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</si>
  <si>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</si>
  <si>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</si>
  <si>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</si>
  <si>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</si>
  <si>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</si>
  <si>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</si>
  <si>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</si>
  <si>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</si>
  <si>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</si>
  <si>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</si>
  <si>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</si>
  <si>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</si>
  <si>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</si>
  <si>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</si>
  <si>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</si>
  <si>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</si>
  <si>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</si>
  <si>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</si>
  <si>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</si>
  <si>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</si>
  <si>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</si>
  <si>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</si>
  <si>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</si>
  <si>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</si>
  <si>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</si>
  <si>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</si>
  <si>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</si>
  <si>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</si>
  <si>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</si>
  <si>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</si>
  <si>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</si>
  <si>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</si>
  <si>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</si>
  <si>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</si>
  <si>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</si>
  <si>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</si>
  <si>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</si>
  <si>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</si>
  <si>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</si>
  <si>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</si>
  <si>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</si>
  <si>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</si>
  <si>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</si>
  <si>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</si>
  <si>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</si>
  <si>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</si>
  <si>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</si>
  <si>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</si>
  <si>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</si>
  <si>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</si>
  <si>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</si>
  <si>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</si>
  <si>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</si>
  <si>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</si>
  <si>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</si>
  <si>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</si>
  <si>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</si>
  <si>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</si>
  <si>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</si>
  <si>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</si>
  <si>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</si>
  <si>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</si>
  <si>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</si>
  <si>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</si>
  <si>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</si>
  <si>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</si>
  <si>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</si>
  <si>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</si>
  <si>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</si>
  <si>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</si>
  <si>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</si>
  <si>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</si>
  <si>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</si>
  <si>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</si>
  <si>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</si>
  <si>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</si>
  <si>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</si>
  <si>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</si>
  <si>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</si>
  <si>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</si>
  <si>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</si>
  <si>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</si>
  <si>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</si>
  <si>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</si>
  <si>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</si>
  <si>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</si>
  <si>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</si>
  <si>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</si>
  <si>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</si>
  <si>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</si>
  <si>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</si>
  <si>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</si>
  <si>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</si>
  <si>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</si>
  <si>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</si>
  <si>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</si>
  <si>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</si>
  <si>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</si>
  <si>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</si>
  <si>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</si>
  <si>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</si>
  <si>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</si>
  <si>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</si>
  <si>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</si>
  <si>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</si>
  <si>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</si>
  <si>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</si>
  <si>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</si>
  <si>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</si>
  <si>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</si>
  <si>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</si>
  <si>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</si>
  <si>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</si>
  <si>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</si>
  <si>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</si>
  <si>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</si>
  <si>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</si>
  <si>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</si>
  <si>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</si>
  <si>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</si>
  <si>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</si>
  <si>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</si>
  <si>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</si>
  <si>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</si>
  <si>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</si>
  <si>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</si>
  <si>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</si>
  <si>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</si>
  <si>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</si>
  <si>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</si>
  <si>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</si>
  <si>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</si>
  <si>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</si>
  <si>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</si>
  <si>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</si>
  <si>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</si>
  <si>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</si>
  <si>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</si>
  <si>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</si>
  <si>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</si>
  <si>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</si>
  <si>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</si>
  <si>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</si>
  <si>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</si>
  <si>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</si>
  <si>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</si>
  <si>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HIROSE</t>
  </si>
  <si>
    <t>厚膜チップ抵抗</t>
  </si>
  <si>
    <t>MAC8</t>
  </si>
  <si>
    <t>テストポイント</t>
  </si>
  <si>
    <t>Panasonic</t>
  </si>
  <si>
    <t>アルミ固体コンデンサ</t>
  </si>
  <si>
    <t>SSM</t>
  </si>
  <si>
    <t>薄膜チップ抵抗</t>
  </si>
  <si>
    <t>RR0816P-104-D</t>
  </si>
  <si>
    <t>TI</t>
  </si>
  <si>
    <t>TOSHIBA</t>
  </si>
  <si>
    <t>C-MOS</t>
  </si>
  <si>
    <t>ショットキーダイオード</t>
  </si>
  <si>
    <t>1SS226</t>
  </si>
  <si>
    <t>村田製作所</t>
  </si>
  <si>
    <t>積層セラミックコンデンサ</t>
  </si>
  <si>
    <t>DIP</t>
  </si>
  <si>
    <t>実装</t>
  </si>
  <si>
    <t>SMD</t>
  </si>
  <si>
    <t>COPAL</t>
  </si>
  <si>
    <t>単回転ポテンショ</t>
  </si>
  <si>
    <t>CT-6EP5kohm</t>
  </si>
  <si>
    <t>R11,R21</t>
  </si>
  <si>
    <t>DF11コネクタ(PLUG)</t>
  </si>
  <si>
    <t>DF11-12DP-2DSA(24)</t>
  </si>
  <si>
    <t>CN1</t>
  </si>
  <si>
    <t>TP2,TP4</t>
  </si>
  <si>
    <t>C9</t>
  </si>
  <si>
    <t>RR0816P-102-D</t>
  </si>
  <si>
    <t>R22</t>
  </si>
  <si>
    <t>RR0816P-103-D</t>
  </si>
  <si>
    <t>R34,R35,R36,R37,R38</t>
  </si>
  <si>
    <t>RR0816P-164-D</t>
  </si>
  <si>
    <t>R8,R25</t>
  </si>
  <si>
    <t>RR0816P-512-D</t>
  </si>
  <si>
    <t>R12</t>
  </si>
  <si>
    <t>RR0816P-513-D</t>
  </si>
  <si>
    <t>R6,R7,R9,R15,R16,R23,R24,R26</t>
  </si>
  <si>
    <t>RR0816P-683-D</t>
  </si>
  <si>
    <t>R31,R33</t>
  </si>
  <si>
    <t>アナログスイッチ</t>
  </si>
  <si>
    <t>TS5A23159DGS</t>
  </si>
  <si>
    <t>U3,U5</t>
  </si>
  <si>
    <t>オペアンプ</t>
  </si>
  <si>
    <t>OPA2344EA</t>
  </si>
  <si>
    <t>U1,U2,U4</t>
  </si>
  <si>
    <t>電圧レギュレータ</t>
  </si>
  <si>
    <t>TPS79933DDC</t>
  </si>
  <si>
    <t>U23</t>
  </si>
  <si>
    <t>TC74VHC4052AFT</t>
  </si>
  <si>
    <t>U7</t>
  </si>
  <si>
    <t>D1</t>
  </si>
  <si>
    <t>GRM1882C1H102J</t>
  </si>
  <si>
    <t>C2,C4,C6</t>
  </si>
  <si>
    <t>C1,C8</t>
  </si>
  <si>
    <t>C18</t>
  </si>
  <si>
    <t>C16</t>
  </si>
  <si>
    <t>釜屋</t>
  </si>
  <si>
    <t>R3,R4,R5,R14</t>
  </si>
  <si>
    <t>R32</t>
  </si>
  <si>
    <t>CGA3E3X5R1E105K</t>
  </si>
  <si>
    <t>10SEP56M</t>
  </si>
  <si>
    <t>LC-33-G</t>
  </si>
  <si>
    <t>R20</t>
  </si>
  <si>
    <t>R19</t>
  </si>
  <si>
    <t>RR0816P-822-D</t>
  </si>
  <si>
    <t>R13</t>
  </si>
  <si>
    <t>TDK</t>
  </si>
  <si>
    <t>C1608X5R1E475K</t>
  </si>
  <si>
    <t>RMC1/16K470F</t>
  </si>
  <si>
    <t>C10,C11,C12,C13,C14,C15,C17</t>
  </si>
  <si>
    <t>GRM155B31H103K</t>
  </si>
  <si>
    <t>R1,R2,R10,R18</t>
  </si>
  <si>
    <t>RR0816P-113-D</t>
  </si>
  <si>
    <t>RR0816P-132-D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</si>
</sst>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Yu Gothic"/>
      <family val="3"/>
      <charset val="128"/>
      <scheme val="minor"/>
    </font>
    <font>
      <b/>
      <sz val="11"/>
      <name val="Yu Gothic"/>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6">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protection locked="0"/>
    </xf>
    <xf numFmtId="0" fontId="42" fillId="0" borderId="22"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protection locked="0"/>
    </xf>
    <xf numFmtId="15" fontId="42" fillId="0" borderId="22" xfId="0" quotePrefix="1" applyNumberFormat="1" applyFont="1" applyBorder="1" applyAlignment="1" applyProtection="1">
      <alignment horizontal="center" vertical="center" wrapText="1"/>
      <protection locked="0"/>
    </xf>
    <xf numFmtId="15" fontId="42" fillId="0" borderId="22" xfId="0" applyNumberFormat="1" applyFont="1" applyBorder="1" applyAlignment="1" applyProtection="1">
      <alignment horizontal="center" vertical="center" wrapText="1"/>
      <protection locked="0"/>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0" fillId="0" borderId="22" xfId="0" applyFont="1" applyBorder="1" applyAlignment="1">
      <alignment horizontal="left"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0" fillId="0" borderId="13" xfId="0" applyFont="1" applyBorder="1" applyAlignment="1">
      <alignment horizontal="left" vertical="center" wrapText="1"/>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0" borderId="29"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008" name="グループ化 1">
          <a:extLst>
            <a:ext uri="{FF2B5EF4-FFF2-40B4-BE49-F238E27FC236}">
              <a16:creationId xmlns:a16="http://schemas.microsoft.com/office/drawing/2014/main" id="{FA505BB9-3E13-43E5-9D23-E1DBB3D1CB49}"/>
            </a:ext>
          </a:extLst>
        </xdr:cNvPr>
        <xdr:cNvGrpSpPr>
          <a:grpSpLocks/>
        </xdr:cNvGrpSpPr>
      </xdr:nvGrpSpPr>
      <xdr:grpSpPr bwMode="auto">
        <a:xfrm>
          <a:off x="981075" y="11649075"/>
          <a:ext cx="1181100" cy="2057400"/>
          <a:chOff x="1717865" y="19968881"/>
          <a:chExt cx="1179981" cy="1594038"/>
        </a:xfrm>
      </xdr:grpSpPr>
      <xdr:grpSp>
        <xdr:nvGrpSpPr>
          <xdr:cNvPr id="29074" name="Group 10">
            <a:extLst>
              <a:ext uri="{FF2B5EF4-FFF2-40B4-BE49-F238E27FC236}">
                <a16:creationId xmlns:a16="http://schemas.microsoft.com/office/drawing/2014/main" id="{576569E2-17A8-40C0-87FA-A1DC39F3CC0A}"/>
              </a:ext>
            </a:extLst>
          </xdr:cNvPr>
          <xdr:cNvGrpSpPr>
            <a:grpSpLocks/>
          </xdr:cNvGrpSpPr>
        </xdr:nvGrpSpPr>
        <xdr:grpSpPr bwMode="auto">
          <a:xfrm>
            <a:off x="1994651" y="19968881"/>
            <a:ext cx="890308" cy="265020"/>
            <a:chOff x="0" y="0"/>
            <a:chExt cx="1800" cy="480"/>
          </a:xfrm>
        </xdr:grpSpPr>
        <xdr:sp macro="" textlink="">
          <xdr:nvSpPr>
            <xdr:cNvPr id="29087" name="Rectangle 11">
              <a:extLst>
                <a:ext uri="{FF2B5EF4-FFF2-40B4-BE49-F238E27FC236}">
                  <a16:creationId xmlns:a16="http://schemas.microsoft.com/office/drawing/2014/main" id="{7F53E9DB-CB0E-4BBB-AE82-3B2D2A753312}"/>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088" name="Line 12">
              <a:extLst>
                <a:ext uri="{FF2B5EF4-FFF2-40B4-BE49-F238E27FC236}">
                  <a16:creationId xmlns:a16="http://schemas.microsoft.com/office/drawing/2014/main" id="{BB164A42-218D-486C-8968-96AE10B63468}"/>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9" name="Line 13">
              <a:extLst>
                <a:ext uri="{FF2B5EF4-FFF2-40B4-BE49-F238E27FC236}">
                  <a16:creationId xmlns:a16="http://schemas.microsoft.com/office/drawing/2014/main" id="{996B7A36-2B3C-484D-AAD1-38ADC5EA11F3}"/>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0" name="Line 14">
              <a:extLst>
                <a:ext uri="{FF2B5EF4-FFF2-40B4-BE49-F238E27FC236}">
                  <a16:creationId xmlns:a16="http://schemas.microsoft.com/office/drawing/2014/main" id="{7042C150-2957-4C07-A237-E09A8CB7DA2E}"/>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1" name="Line 15">
              <a:extLst>
                <a:ext uri="{FF2B5EF4-FFF2-40B4-BE49-F238E27FC236}">
                  <a16:creationId xmlns:a16="http://schemas.microsoft.com/office/drawing/2014/main" id="{A9F90196-25A3-4102-8333-07E7C7E1358A}"/>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2" name="Line 16">
              <a:extLst>
                <a:ext uri="{FF2B5EF4-FFF2-40B4-BE49-F238E27FC236}">
                  <a16:creationId xmlns:a16="http://schemas.microsoft.com/office/drawing/2014/main" id="{27AB547E-DEB1-4708-B171-E0069EB7A928}"/>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3" name="Line 17">
              <a:extLst>
                <a:ext uri="{FF2B5EF4-FFF2-40B4-BE49-F238E27FC236}">
                  <a16:creationId xmlns:a16="http://schemas.microsoft.com/office/drawing/2014/main" id="{429C969C-3790-4F9B-9864-99C91469CA6C}"/>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4" name="Line 18">
              <a:extLst>
                <a:ext uri="{FF2B5EF4-FFF2-40B4-BE49-F238E27FC236}">
                  <a16:creationId xmlns:a16="http://schemas.microsoft.com/office/drawing/2014/main" id="{4B5AC1DC-8948-46EF-834C-56D2124264BE}"/>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5" name="Line 19">
              <a:extLst>
                <a:ext uri="{FF2B5EF4-FFF2-40B4-BE49-F238E27FC236}">
                  <a16:creationId xmlns:a16="http://schemas.microsoft.com/office/drawing/2014/main" id="{FEC2F091-5DCC-4029-8EF8-91DC74A6C4C9}"/>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6" name="Line 20">
              <a:extLst>
                <a:ext uri="{FF2B5EF4-FFF2-40B4-BE49-F238E27FC236}">
                  <a16:creationId xmlns:a16="http://schemas.microsoft.com/office/drawing/2014/main" id="{5E9B7098-4070-47CA-8D18-B91E8B4403D0}"/>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7" name="Line 21">
              <a:extLst>
                <a:ext uri="{FF2B5EF4-FFF2-40B4-BE49-F238E27FC236}">
                  <a16:creationId xmlns:a16="http://schemas.microsoft.com/office/drawing/2014/main" id="{555F6131-0EE3-49DC-B3FC-9EBFD994FD91}"/>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075" name="グループ化 3">
            <a:extLst>
              <a:ext uri="{FF2B5EF4-FFF2-40B4-BE49-F238E27FC236}">
                <a16:creationId xmlns:a16="http://schemas.microsoft.com/office/drawing/2014/main" id="{777F2D28-DD65-42F5-BBCA-3CFA4E4D31CD}"/>
              </a:ext>
            </a:extLst>
          </xdr:cNvPr>
          <xdr:cNvGrpSpPr>
            <a:grpSpLocks/>
          </xdr:cNvGrpSpPr>
        </xdr:nvGrpSpPr>
        <xdr:grpSpPr bwMode="auto">
          <a:xfrm>
            <a:off x="1717865" y="20529176"/>
            <a:ext cx="1179981" cy="1033743"/>
            <a:chOff x="1247213" y="20529176"/>
            <a:chExt cx="1179981" cy="1033743"/>
          </a:xfrm>
        </xdr:grpSpPr>
        <xdr:sp macro="" textlink="">
          <xdr:nvSpPr>
            <xdr:cNvPr id="29076" name="Rectangle 26">
              <a:extLst>
                <a:ext uri="{FF2B5EF4-FFF2-40B4-BE49-F238E27FC236}">
                  <a16:creationId xmlns:a16="http://schemas.microsoft.com/office/drawing/2014/main" id="{3466A1B1-7FEE-49D8-B4C8-C30AC1EF2F51}"/>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77" name="Line 27">
              <a:extLst>
                <a:ext uri="{FF2B5EF4-FFF2-40B4-BE49-F238E27FC236}">
                  <a16:creationId xmlns:a16="http://schemas.microsoft.com/office/drawing/2014/main" id="{6BB71BB7-8D02-49BA-A0E6-331FD1D030F4}"/>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8" name="Line 28">
              <a:extLst>
                <a:ext uri="{FF2B5EF4-FFF2-40B4-BE49-F238E27FC236}">
                  <a16:creationId xmlns:a16="http://schemas.microsoft.com/office/drawing/2014/main" id="{26E00F13-5B26-4B2C-9341-5F255C9B0BB1}"/>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9" name="Line 32">
              <a:extLst>
                <a:ext uri="{FF2B5EF4-FFF2-40B4-BE49-F238E27FC236}">
                  <a16:creationId xmlns:a16="http://schemas.microsoft.com/office/drawing/2014/main" id="{A21C18AA-A7A7-4231-BD54-3E0E8B25BCD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0" name="Line 33">
              <a:extLst>
                <a:ext uri="{FF2B5EF4-FFF2-40B4-BE49-F238E27FC236}">
                  <a16:creationId xmlns:a16="http://schemas.microsoft.com/office/drawing/2014/main" id="{74C983CF-9B72-4124-842F-9D18FBC067D5}"/>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1" name="Line 34">
              <a:extLst>
                <a:ext uri="{FF2B5EF4-FFF2-40B4-BE49-F238E27FC236}">
                  <a16:creationId xmlns:a16="http://schemas.microsoft.com/office/drawing/2014/main" id="{DC75D1A3-5300-491E-A4C2-08AEECB75628}"/>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2" name="Line 35">
              <a:extLst>
                <a:ext uri="{FF2B5EF4-FFF2-40B4-BE49-F238E27FC236}">
                  <a16:creationId xmlns:a16="http://schemas.microsoft.com/office/drawing/2014/main" id="{64B009A0-5514-4520-9161-8FECAD4A02C5}"/>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3" name="Line 36">
              <a:extLst>
                <a:ext uri="{FF2B5EF4-FFF2-40B4-BE49-F238E27FC236}">
                  <a16:creationId xmlns:a16="http://schemas.microsoft.com/office/drawing/2014/main" id="{3AF7F154-27FB-46E0-BD6A-5D11D7367F12}"/>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84" name="Line 37">
              <a:extLst>
                <a:ext uri="{FF2B5EF4-FFF2-40B4-BE49-F238E27FC236}">
                  <a16:creationId xmlns:a16="http://schemas.microsoft.com/office/drawing/2014/main" id="{EB99DA57-B980-475F-8C19-2029F829D1D9}"/>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F600564-1893-4F80-9859-3C58FE3A921B}"/>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5CC606B5-F4E7-4A2A-8F56-5CED7D31E422}"/>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009" name="Group 40">
          <a:extLst>
            <a:ext uri="{FF2B5EF4-FFF2-40B4-BE49-F238E27FC236}">
              <a16:creationId xmlns:a16="http://schemas.microsoft.com/office/drawing/2014/main" id="{717D85E9-DA65-42CC-8B5D-75B127308EFB}"/>
            </a:ext>
          </a:extLst>
        </xdr:cNvPr>
        <xdr:cNvGrpSpPr>
          <a:grpSpLocks/>
        </xdr:cNvGrpSpPr>
      </xdr:nvGrpSpPr>
      <xdr:grpSpPr bwMode="auto">
        <a:xfrm>
          <a:off x="866775" y="14354175"/>
          <a:ext cx="1447800" cy="2819400"/>
          <a:chOff x="0" y="9"/>
          <a:chExt cx="137" cy="187"/>
        </a:xfrm>
      </xdr:grpSpPr>
      <xdr:sp macro="" textlink="">
        <xdr:nvSpPr>
          <xdr:cNvPr id="29051" name="Rectangle 41">
            <a:extLst>
              <a:ext uri="{FF2B5EF4-FFF2-40B4-BE49-F238E27FC236}">
                <a16:creationId xmlns:a16="http://schemas.microsoft.com/office/drawing/2014/main" id="{388DA358-1D05-4238-A125-7A11789C8D6A}"/>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2" name="Rectangle 42">
            <a:extLst>
              <a:ext uri="{FF2B5EF4-FFF2-40B4-BE49-F238E27FC236}">
                <a16:creationId xmlns:a16="http://schemas.microsoft.com/office/drawing/2014/main" id="{305BE7DB-D43E-4E70-B170-7EB7CB15794B}"/>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3" name="Rectangle 43">
            <a:extLst>
              <a:ext uri="{FF2B5EF4-FFF2-40B4-BE49-F238E27FC236}">
                <a16:creationId xmlns:a16="http://schemas.microsoft.com/office/drawing/2014/main" id="{2C9EC6DD-F350-40D2-B031-A875AADD529A}"/>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4" name="Line 46">
            <a:extLst>
              <a:ext uri="{FF2B5EF4-FFF2-40B4-BE49-F238E27FC236}">
                <a16:creationId xmlns:a16="http://schemas.microsoft.com/office/drawing/2014/main" id="{3543EE9D-E3C1-4905-9EA6-B477CA00828D}"/>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5" name="Line 49">
            <a:extLst>
              <a:ext uri="{FF2B5EF4-FFF2-40B4-BE49-F238E27FC236}">
                <a16:creationId xmlns:a16="http://schemas.microsoft.com/office/drawing/2014/main" id="{667F7CDB-F88A-4CAE-A84C-E39E0EDB237C}"/>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6" name="Line 50">
            <a:extLst>
              <a:ext uri="{FF2B5EF4-FFF2-40B4-BE49-F238E27FC236}">
                <a16:creationId xmlns:a16="http://schemas.microsoft.com/office/drawing/2014/main" id="{C1BCBB36-B0F6-45FB-AD4C-A172BB0C3C68}"/>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7" name="Line 51">
            <a:extLst>
              <a:ext uri="{FF2B5EF4-FFF2-40B4-BE49-F238E27FC236}">
                <a16:creationId xmlns:a16="http://schemas.microsoft.com/office/drawing/2014/main" id="{94CCD0DB-6EEF-42A8-9D63-8A9FA6059B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8" name="Line 52">
            <a:extLst>
              <a:ext uri="{FF2B5EF4-FFF2-40B4-BE49-F238E27FC236}">
                <a16:creationId xmlns:a16="http://schemas.microsoft.com/office/drawing/2014/main" id="{55AA296E-DC6B-4BFC-B822-7C050BCE31FA}"/>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9" name="Line 53">
            <a:extLst>
              <a:ext uri="{FF2B5EF4-FFF2-40B4-BE49-F238E27FC236}">
                <a16:creationId xmlns:a16="http://schemas.microsoft.com/office/drawing/2014/main" id="{FB5D5853-0D18-4A6A-B2F5-DF3A2A213D5B}"/>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0" name="Line 54">
            <a:extLst>
              <a:ext uri="{FF2B5EF4-FFF2-40B4-BE49-F238E27FC236}">
                <a16:creationId xmlns:a16="http://schemas.microsoft.com/office/drawing/2014/main" id="{CC691597-290B-4687-BF37-6520A3B50B64}"/>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1" name="Line 55">
            <a:extLst>
              <a:ext uri="{FF2B5EF4-FFF2-40B4-BE49-F238E27FC236}">
                <a16:creationId xmlns:a16="http://schemas.microsoft.com/office/drawing/2014/main" id="{79B5DC75-7BDC-4536-90D2-831D57B51385}"/>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2" name="Line 56">
            <a:extLst>
              <a:ext uri="{FF2B5EF4-FFF2-40B4-BE49-F238E27FC236}">
                <a16:creationId xmlns:a16="http://schemas.microsoft.com/office/drawing/2014/main" id="{B09FE567-F221-4C42-9C72-D06580E0C671}"/>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3" name="Line 57">
            <a:extLst>
              <a:ext uri="{FF2B5EF4-FFF2-40B4-BE49-F238E27FC236}">
                <a16:creationId xmlns:a16="http://schemas.microsoft.com/office/drawing/2014/main" id="{B19B0BD1-F9C2-4A2D-88F9-02BFC1AAD759}"/>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4" name="Line 58">
            <a:extLst>
              <a:ext uri="{FF2B5EF4-FFF2-40B4-BE49-F238E27FC236}">
                <a16:creationId xmlns:a16="http://schemas.microsoft.com/office/drawing/2014/main" id="{2787BB84-0CD0-4F03-988E-0DAFA366AF6F}"/>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5" name="Line 59">
            <a:extLst>
              <a:ext uri="{FF2B5EF4-FFF2-40B4-BE49-F238E27FC236}">
                <a16:creationId xmlns:a16="http://schemas.microsoft.com/office/drawing/2014/main" id="{874DE551-FC58-438D-BBDF-846491D7CD7D}"/>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6" name="Line 61">
            <a:extLst>
              <a:ext uri="{FF2B5EF4-FFF2-40B4-BE49-F238E27FC236}">
                <a16:creationId xmlns:a16="http://schemas.microsoft.com/office/drawing/2014/main" id="{A1D1C91D-89F0-43D0-9620-95D327065E5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7" name="Line 62">
            <a:extLst>
              <a:ext uri="{FF2B5EF4-FFF2-40B4-BE49-F238E27FC236}">
                <a16:creationId xmlns:a16="http://schemas.microsoft.com/office/drawing/2014/main" id="{78F016A7-4DEE-4FDC-8911-08A3AF995600}"/>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8" name="Line 63">
            <a:extLst>
              <a:ext uri="{FF2B5EF4-FFF2-40B4-BE49-F238E27FC236}">
                <a16:creationId xmlns:a16="http://schemas.microsoft.com/office/drawing/2014/main" id="{CA3DF006-E420-49E2-A9E5-8A7794573C0F}"/>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9" name="Line 64">
            <a:extLst>
              <a:ext uri="{FF2B5EF4-FFF2-40B4-BE49-F238E27FC236}">
                <a16:creationId xmlns:a16="http://schemas.microsoft.com/office/drawing/2014/main" id="{5C6ABBBC-0C28-49FF-AA2A-6BF42E42E191}"/>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0" name="Line 65">
            <a:extLst>
              <a:ext uri="{FF2B5EF4-FFF2-40B4-BE49-F238E27FC236}">
                <a16:creationId xmlns:a16="http://schemas.microsoft.com/office/drawing/2014/main" id="{8FCE5EEF-AD56-4BD5-92DC-0EECCDBCBBA8}"/>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71" name="Line 66">
            <a:extLst>
              <a:ext uri="{FF2B5EF4-FFF2-40B4-BE49-F238E27FC236}">
                <a16:creationId xmlns:a16="http://schemas.microsoft.com/office/drawing/2014/main" id="{163725E9-418F-4611-A2A8-89E69E157823}"/>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327295B8-1F5F-46C3-AB66-B2FD3CB73894}"/>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F18409F1-72C6-4346-B9B7-9EAEE259D892}"/>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010" name="Group 69">
          <a:extLst>
            <a:ext uri="{FF2B5EF4-FFF2-40B4-BE49-F238E27FC236}">
              <a16:creationId xmlns:a16="http://schemas.microsoft.com/office/drawing/2014/main" id="{8C79928A-563B-4C69-B3E6-3D8F267A58FB}"/>
            </a:ext>
          </a:extLst>
        </xdr:cNvPr>
        <xdr:cNvGrpSpPr>
          <a:grpSpLocks/>
        </xdr:cNvGrpSpPr>
      </xdr:nvGrpSpPr>
      <xdr:grpSpPr bwMode="auto">
        <a:xfrm>
          <a:off x="866775" y="17783175"/>
          <a:ext cx="1590675" cy="3514725"/>
          <a:chOff x="0" y="30"/>
          <a:chExt cx="157" cy="264"/>
        </a:xfrm>
      </xdr:grpSpPr>
      <xdr:sp macro="" textlink="">
        <xdr:nvSpPr>
          <xdr:cNvPr id="29020" name="Rectangle 70">
            <a:extLst>
              <a:ext uri="{FF2B5EF4-FFF2-40B4-BE49-F238E27FC236}">
                <a16:creationId xmlns:a16="http://schemas.microsoft.com/office/drawing/2014/main" id="{0D6CE302-E8B3-40A2-A2DB-4C2D4A26D9E7}"/>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021" name="Rectangle 71">
            <a:extLst>
              <a:ext uri="{FF2B5EF4-FFF2-40B4-BE49-F238E27FC236}">
                <a16:creationId xmlns:a16="http://schemas.microsoft.com/office/drawing/2014/main" id="{47E8EB65-26CD-4339-9701-7B615A57D1B2}"/>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022" name="AutoShape 72">
            <a:extLst>
              <a:ext uri="{FF2B5EF4-FFF2-40B4-BE49-F238E27FC236}">
                <a16:creationId xmlns:a16="http://schemas.microsoft.com/office/drawing/2014/main" id="{E1E1DE9C-B1AD-4663-9EAF-FDFE1AB31A7E}"/>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023" name="Rectangle 73">
            <a:extLst>
              <a:ext uri="{FF2B5EF4-FFF2-40B4-BE49-F238E27FC236}">
                <a16:creationId xmlns:a16="http://schemas.microsoft.com/office/drawing/2014/main" id="{9882DE6A-3BCE-49C0-9764-EE240B95A002}"/>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4" name="Line 74">
            <a:extLst>
              <a:ext uri="{FF2B5EF4-FFF2-40B4-BE49-F238E27FC236}">
                <a16:creationId xmlns:a16="http://schemas.microsoft.com/office/drawing/2014/main" id="{461AD929-21F8-4CDD-8113-F5D7287EFFAD}"/>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25" name="AutoShape 75">
            <a:extLst>
              <a:ext uri="{FF2B5EF4-FFF2-40B4-BE49-F238E27FC236}">
                <a16:creationId xmlns:a16="http://schemas.microsoft.com/office/drawing/2014/main" id="{F8349255-B9E6-40EA-A2D4-1D439EB1DAFA}"/>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026" name="Rectangle 76">
            <a:extLst>
              <a:ext uri="{FF2B5EF4-FFF2-40B4-BE49-F238E27FC236}">
                <a16:creationId xmlns:a16="http://schemas.microsoft.com/office/drawing/2014/main" id="{AD052C14-2E50-4FC7-A61C-FFDC3229B9D1}"/>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7" name="Line 77">
            <a:extLst>
              <a:ext uri="{FF2B5EF4-FFF2-40B4-BE49-F238E27FC236}">
                <a16:creationId xmlns:a16="http://schemas.microsoft.com/office/drawing/2014/main" id="{7DBF5AAB-9E5B-49AA-8B0F-D79BC5702389}"/>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028" name="Group 78">
            <a:extLst>
              <a:ext uri="{FF2B5EF4-FFF2-40B4-BE49-F238E27FC236}">
                <a16:creationId xmlns:a16="http://schemas.microsoft.com/office/drawing/2014/main" id="{F8AAA0A8-8A6B-4123-970D-227492CC56F0}"/>
              </a:ext>
            </a:extLst>
          </xdr:cNvPr>
          <xdr:cNvGrpSpPr>
            <a:grpSpLocks/>
          </xdr:cNvGrpSpPr>
        </xdr:nvGrpSpPr>
        <xdr:grpSpPr bwMode="auto">
          <a:xfrm>
            <a:off x="41" y="164"/>
            <a:ext cx="98" cy="86"/>
            <a:chOff x="0" y="0"/>
            <a:chExt cx="98" cy="86"/>
          </a:xfrm>
        </xdr:grpSpPr>
        <xdr:sp macro="" textlink="">
          <xdr:nvSpPr>
            <xdr:cNvPr id="29045" name="Line 79">
              <a:extLst>
                <a:ext uri="{FF2B5EF4-FFF2-40B4-BE49-F238E27FC236}">
                  <a16:creationId xmlns:a16="http://schemas.microsoft.com/office/drawing/2014/main" id="{8DD35B22-8DA8-4DAB-80A4-2F19AAFA894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6" name="Line 80">
              <a:extLst>
                <a:ext uri="{FF2B5EF4-FFF2-40B4-BE49-F238E27FC236}">
                  <a16:creationId xmlns:a16="http://schemas.microsoft.com/office/drawing/2014/main" id="{F8C93F3C-A0C2-448E-AA4C-1C446287E2C3}"/>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7" name="Line 81">
              <a:extLst>
                <a:ext uri="{FF2B5EF4-FFF2-40B4-BE49-F238E27FC236}">
                  <a16:creationId xmlns:a16="http://schemas.microsoft.com/office/drawing/2014/main" id="{3D79FECC-CC00-4A50-A7E2-42A05A78F0E6}"/>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8" name="Line 82">
              <a:extLst>
                <a:ext uri="{FF2B5EF4-FFF2-40B4-BE49-F238E27FC236}">
                  <a16:creationId xmlns:a16="http://schemas.microsoft.com/office/drawing/2014/main" id="{783D698C-B483-4F23-9CE6-60768C35ABB9}"/>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9" name="Line 83">
              <a:extLst>
                <a:ext uri="{FF2B5EF4-FFF2-40B4-BE49-F238E27FC236}">
                  <a16:creationId xmlns:a16="http://schemas.microsoft.com/office/drawing/2014/main" id="{16C1CF2C-03DD-4FDA-8D80-A5E623BE13B5}"/>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0" name="Line 84">
              <a:extLst>
                <a:ext uri="{FF2B5EF4-FFF2-40B4-BE49-F238E27FC236}">
                  <a16:creationId xmlns:a16="http://schemas.microsoft.com/office/drawing/2014/main" id="{1949F9B9-3B85-4372-89DD-6727B9E03E8D}"/>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029" name="Rectangle 87">
            <a:extLst>
              <a:ext uri="{FF2B5EF4-FFF2-40B4-BE49-F238E27FC236}">
                <a16:creationId xmlns:a16="http://schemas.microsoft.com/office/drawing/2014/main" id="{56602E5E-D41D-42C9-BABE-0A87C23676B3}"/>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030" name="Rectangle 88">
            <a:extLst>
              <a:ext uri="{FF2B5EF4-FFF2-40B4-BE49-F238E27FC236}">
                <a16:creationId xmlns:a16="http://schemas.microsoft.com/office/drawing/2014/main" id="{FDAA107E-C760-4CC7-92F7-F68ED8F6399F}"/>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031" name="Line 92">
            <a:extLst>
              <a:ext uri="{FF2B5EF4-FFF2-40B4-BE49-F238E27FC236}">
                <a16:creationId xmlns:a16="http://schemas.microsoft.com/office/drawing/2014/main" id="{169095EE-A363-4CED-90DE-57D1F3DC0B1C}"/>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2" name="Line 93">
            <a:extLst>
              <a:ext uri="{FF2B5EF4-FFF2-40B4-BE49-F238E27FC236}">
                <a16:creationId xmlns:a16="http://schemas.microsoft.com/office/drawing/2014/main" id="{0242494E-5E12-462D-A9F5-8A16E3CB8176}"/>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3" name="Line 94">
            <a:extLst>
              <a:ext uri="{FF2B5EF4-FFF2-40B4-BE49-F238E27FC236}">
                <a16:creationId xmlns:a16="http://schemas.microsoft.com/office/drawing/2014/main" id="{26133B2B-13AC-492C-9832-78EDB7EE3925}"/>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4" name="Line 95">
            <a:extLst>
              <a:ext uri="{FF2B5EF4-FFF2-40B4-BE49-F238E27FC236}">
                <a16:creationId xmlns:a16="http://schemas.microsoft.com/office/drawing/2014/main" id="{2505D535-41CF-47A5-ABB4-5D399C45F78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35" name="Line 96">
            <a:extLst>
              <a:ext uri="{FF2B5EF4-FFF2-40B4-BE49-F238E27FC236}">
                <a16:creationId xmlns:a16="http://schemas.microsoft.com/office/drawing/2014/main" id="{8B821191-2A81-4343-B0FC-F2350582CC19}"/>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39540398-53B5-45B4-9140-49C025E67D9D}"/>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06D9248B-28E8-463B-97AA-245B28905B9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038" name="Line 99">
            <a:extLst>
              <a:ext uri="{FF2B5EF4-FFF2-40B4-BE49-F238E27FC236}">
                <a16:creationId xmlns:a16="http://schemas.microsoft.com/office/drawing/2014/main" id="{52BBA816-3A80-4F15-A0C3-61EA5054E29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9" name="Line 100">
            <a:extLst>
              <a:ext uri="{FF2B5EF4-FFF2-40B4-BE49-F238E27FC236}">
                <a16:creationId xmlns:a16="http://schemas.microsoft.com/office/drawing/2014/main" id="{5D043D53-B953-4B22-8CD3-6C4B2B75AB03}"/>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0" name="Line 101">
            <a:extLst>
              <a:ext uri="{FF2B5EF4-FFF2-40B4-BE49-F238E27FC236}">
                <a16:creationId xmlns:a16="http://schemas.microsoft.com/office/drawing/2014/main" id="{2242079C-545F-4F91-AB72-CF87CBD03950}"/>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1" name="Line 102">
            <a:extLst>
              <a:ext uri="{FF2B5EF4-FFF2-40B4-BE49-F238E27FC236}">
                <a16:creationId xmlns:a16="http://schemas.microsoft.com/office/drawing/2014/main" id="{44CA4EB6-3F35-4629-9993-6ECF70ED5718}"/>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E4161E13-0C65-47CC-81C5-0C46AA21C47D}"/>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043" name="Rectangle 104">
            <a:extLst>
              <a:ext uri="{FF2B5EF4-FFF2-40B4-BE49-F238E27FC236}">
                <a16:creationId xmlns:a16="http://schemas.microsoft.com/office/drawing/2014/main" id="{5DBA85CC-F2CE-4178-B454-586FE980D000}"/>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44" name="Rectangle 105">
            <a:extLst>
              <a:ext uri="{FF2B5EF4-FFF2-40B4-BE49-F238E27FC236}">
                <a16:creationId xmlns:a16="http://schemas.microsoft.com/office/drawing/2014/main" id="{375B4D63-F976-4C71-A2FC-ED79CAD0B6F8}"/>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011" name="グループ化 82">
          <a:extLst>
            <a:ext uri="{FF2B5EF4-FFF2-40B4-BE49-F238E27FC236}">
              <a16:creationId xmlns:a16="http://schemas.microsoft.com/office/drawing/2014/main" id="{A7DF6444-E7EE-4181-AA30-FA4BFF1882F2}"/>
            </a:ext>
          </a:extLst>
        </xdr:cNvPr>
        <xdr:cNvGrpSpPr>
          <a:grpSpLocks/>
        </xdr:cNvGrpSpPr>
      </xdr:nvGrpSpPr>
      <xdr:grpSpPr bwMode="auto">
        <a:xfrm>
          <a:off x="381000" y="22202775"/>
          <a:ext cx="7467600" cy="5857875"/>
          <a:chOff x="319928" y="14506576"/>
          <a:chExt cx="7529792" cy="4215651"/>
        </a:xfrm>
      </xdr:grpSpPr>
      <xdr:pic>
        <xdr:nvPicPr>
          <xdr:cNvPr id="29012" name="Picture 1" descr="sample">
            <a:extLst>
              <a:ext uri="{FF2B5EF4-FFF2-40B4-BE49-F238E27FC236}">
                <a16:creationId xmlns:a16="http://schemas.microsoft.com/office/drawing/2014/main" id="{8EF83F73-6D96-430F-946F-66E90CBBC5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3" name="Oval 2">
            <a:extLst>
              <a:ext uri="{FF2B5EF4-FFF2-40B4-BE49-F238E27FC236}">
                <a16:creationId xmlns:a16="http://schemas.microsoft.com/office/drawing/2014/main" id="{D2F94292-6A65-457E-9C4E-E5FF481535FC}"/>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4" name="Oval 3">
            <a:extLst>
              <a:ext uri="{FF2B5EF4-FFF2-40B4-BE49-F238E27FC236}">
                <a16:creationId xmlns:a16="http://schemas.microsoft.com/office/drawing/2014/main" id="{EC0582F2-BED2-48C4-82DB-453ABA1F5700}"/>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5" name="Line 4">
            <a:extLst>
              <a:ext uri="{FF2B5EF4-FFF2-40B4-BE49-F238E27FC236}">
                <a16:creationId xmlns:a16="http://schemas.microsoft.com/office/drawing/2014/main" id="{0A3661F6-9D05-48B9-904B-892B61BFC6B4}"/>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016" name="Line 5">
            <a:extLst>
              <a:ext uri="{FF2B5EF4-FFF2-40B4-BE49-F238E27FC236}">
                <a16:creationId xmlns:a16="http://schemas.microsoft.com/office/drawing/2014/main" id="{81B88766-069A-4ECD-9B67-B37C924693ED}"/>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017" name="Picture 6" descr="image">
            <a:extLst>
              <a:ext uri="{FF2B5EF4-FFF2-40B4-BE49-F238E27FC236}">
                <a16:creationId xmlns:a16="http://schemas.microsoft.com/office/drawing/2014/main" id="{BD989BE1-DD90-4893-96D8-9B53C6B232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8" name="Oval 7">
            <a:extLst>
              <a:ext uri="{FF2B5EF4-FFF2-40B4-BE49-F238E27FC236}">
                <a16:creationId xmlns:a16="http://schemas.microsoft.com/office/drawing/2014/main" id="{5A87BB51-9D18-4CC7-9F07-26CDF389CE97}"/>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9" name="Line 8">
            <a:extLst>
              <a:ext uri="{FF2B5EF4-FFF2-40B4-BE49-F238E27FC236}">
                <a16:creationId xmlns:a16="http://schemas.microsoft.com/office/drawing/2014/main" id="{48ED6ACC-8EE5-4A71-B96E-B32DD0890260}"/>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E146" sqref="E146"/>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67</v>
      </c>
    </row>
    <row r="3" spans="2:11" ht="19.5" thickBot="1"/>
    <row r="4" spans="2:11" ht="18.75" customHeight="1">
      <c r="B4" s="152" t="s">
        <v>59</v>
      </c>
      <c r="C4" s="153"/>
      <c r="D4" s="153"/>
      <c r="E4" s="154" t="s">
        <v>63</v>
      </c>
      <c r="F4" s="154"/>
      <c r="G4" s="154"/>
      <c r="H4" s="154"/>
      <c r="I4" s="154"/>
      <c r="J4" s="154"/>
      <c r="K4" s="155"/>
    </row>
    <row r="5" spans="2:11" ht="18.75" customHeight="1">
      <c r="B5" s="160" t="s">
        <v>58</v>
      </c>
      <c r="C5" s="161"/>
      <c r="D5" s="161"/>
      <c r="E5" s="158" t="s">
        <v>81</v>
      </c>
      <c r="F5" s="158"/>
      <c r="G5" s="158"/>
      <c r="H5" s="158"/>
      <c r="I5" s="158"/>
      <c r="J5" s="158"/>
      <c r="K5" s="159"/>
    </row>
    <row r="6" spans="2:11" ht="72.75" customHeight="1">
      <c r="B6" s="162" t="s">
        <v>55</v>
      </c>
      <c r="C6" s="163"/>
      <c r="D6" s="163"/>
      <c r="E6" s="164" t="s">
        <v>80</v>
      </c>
      <c r="F6" s="165"/>
      <c r="G6" s="165"/>
      <c r="H6" s="165"/>
      <c r="I6" s="165"/>
      <c r="J6" s="165"/>
      <c r="K6" s="166"/>
    </row>
    <row r="7" spans="2:11" ht="72.75" customHeight="1">
      <c r="B7" s="156" t="s">
        <v>54</v>
      </c>
      <c r="C7" s="157"/>
      <c r="D7" s="157"/>
      <c r="E7" s="158" t="s">
        <v>1521</v>
      </c>
      <c r="F7" s="158"/>
      <c r="G7" s="158"/>
      <c r="H7" s="158"/>
      <c r="I7" s="158"/>
      <c r="J7" s="158"/>
      <c r="K7" s="159"/>
    </row>
    <row r="8" spans="2:11" ht="18.75" customHeight="1">
      <c r="B8" s="156" t="s">
        <v>57</v>
      </c>
      <c r="C8" s="157"/>
      <c r="D8" s="157"/>
      <c r="E8" s="158" t="s">
        <v>69</v>
      </c>
      <c r="F8" s="158"/>
      <c r="G8" s="158"/>
      <c r="H8" s="158"/>
      <c r="I8" s="158"/>
      <c r="J8" s="158"/>
      <c r="K8" s="159"/>
    </row>
    <row r="9" spans="2:11" ht="54" customHeight="1">
      <c r="B9" s="156" t="s">
        <v>56</v>
      </c>
      <c r="C9" s="157"/>
      <c r="D9" s="157"/>
      <c r="E9" s="158" t="s">
        <v>70</v>
      </c>
      <c r="F9" s="158"/>
      <c r="G9" s="158"/>
      <c r="H9" s="158"/>
      <c r="I9" s="158"/>
      <c r="J9" s="158"/>
      <c r="K9" s="159"/>
    </row>
    <row r="10" spans="2:11" ht="47.25" customHeight="1">
      <c r="B10" s="156" t="s">
        <v>72</v>
      </c>
      <c r="C10" s="157"/>
      <c r="D10" s="157"/>
      <c r="E10" s="167" t="s">
        <v>73</v>
      </c>
      <c r="F10" s="168"/>
      <c r="G10" s="168"/>
      <c r="H10" s="168"/>
      <c r="I10" s="168"/>
      <c r="J10" s="168"/>
      <c r="K10" s="169"/>
    </row>
    <row r="11" spans="2:11" ht="18.75" customHeight="1">
      <c r="B11" s="175" t="s">
        <v>17</v>
      </c>
      <c r="C11" s="176" t="s">
        <v>60</v>
      </c>
      <c r="D11" s="176"/>
      <c r="E11" s="168" t="s">
        <v>74</v>
      </c>
      <c r="F11" s="168"/>
      <c r="G11" s="168"/>
      <c r="H11" s="168"/>
      <c r="I11" s="168"/>
      <c r="J11" s="168"/>
      <c r="K11" s="169"/>
    </row>
    <row r="12" spans="2:11" ht="18.75" customHeight="1">
      <c r="B12" s="175"/>
      <c r="C12" s="176" t="s">
        <v>61</v>
      </c>
      <c r="D12" s="176"/>
      <c r="E12" s="168" t="s">
        <v>71</v>
      </c>
      <c r="F12" s="168"/>
      <c r="G12" s="168"/>
      <c r="H12" s="168"/>
      <c r="I12" s="168"/>
      <c r="J12" s="168"/>
      <c r="K12" s="169"/>
    </row>
    <row r="13" spans="2:11" ht="86.25" customHeight="1">
      <c r="B13" s="175"/>
      <c r="C13" s="177" t="s">
        <v>62</v>
      </c>
      <c r="D13" s="178"/>
      <c r="E13" s="167" t="s">
        <v>75</v>
      </c>
      <c r="F13" s="167"/>
      <c r="G13" s="167"/>
      <c r="H13" s="167"/>
      <c r="I13" s="167"/>
      <c r="J13" s="167"/>
      <c r="K13" s="170"/>
    </row>
    <row r="14" spans="2:11" ht="101.25" customHeight="1">
      <c r="B14" s="186" t="s">
        <v>65</v>
      </c>
      <c r="C14" s="187"/>
      <c r="D14" s="187"/>
      <c r="E14" s="173" t="s">
        <v>1461</v>
      </c>
      <c r="F14" s="173"/>
      <c r="G14" s="173"/>
      <c r="H14" s="173"/>
      <c r="I14" s="173"/>
      <c r="J14" s="173"/>
      <c r="K14" s="174"/>
    </row>
    <row r="15" spans="2:11" ht="14.25" customHeight="1">
      <c r="B15" s="186"/>
      <c r="C15" s="187"/>
      <c r="D15" s="187"/>
      <c r="E15" s="184" t="s">
        <v>1460</v>
      </c>
      <c r="F15" s="184"/>
      <c r="G15" s="184"/>
      <c r="H15" s="184"/>
      <c r="I15" s="184"/>
      <c r="J15" s="184"/>
      <c r="K15" s="185"/>
    </row>
    <row r="16" spans="2:11" ht="66" customHeight="1">
      <c r="B16" s="171" t="s">
        <v>66</v>
      </c>
      <c r="C16" s="172"/>
      <c r="D16" s="172"/>
      <c r="E16" s="167" t="s">
        <v>76</v>
      </c>
      <c r="F16" s="167"/>
      <c r="G16" s="167"/>
      <c r="H16" s="167"/>
      <c r="I16" s="167"/>
      <c r="J16" s="167"/>
      <c r="K16" s="170"/>
    </row>
    <row r="17" spans="2:11" ht="36" customHeight="1">
      <c r="B17" s="160" t="s">
        <v>64</v>
      </c>
      <c r="C17" s="161"/>
      <c r="D17" s="161"/>
      <c r="E17" s="167" t="s">
        <v>79</v>
      </c>
      <c r="F17" s="167"/>
      <c r="G17" s="167"/>
      <c r="H17" s="167"/>
      <c r="I17" s="167"/>
      <c r="J17" s="167"/>
      <c r="K17" s="170"/>
    </row>
    <row r="18" spans="2:11" ht="36" customHeight="1">
      <c r="B18" s="160" t="s">
        <v>77</v>
      </c>
      <c r="C18" s="161"/>
      <c r="D18" s="161"/>
      <c r="E18" s="167" t="s">
        <v>78</v>
      </c>
      <c r="F18" s="167"/>
      <c r="G18" s="167"/>
      <c r="H18" s="167"/>
      <c r="I18" s="167"/>
      <c r="J18" s="167"/>
      <c r="K18" s="170"/>
    </row>
    <row r="19" spans="2:11" ht="36" customHeight="1">
      <c r="B19" s="160" t="s">
        <v>1428</v>
      </c>
      <c r="C19" s="161"/>
      <c r="D19" s="161"/>
      <c r="E19" s="167" t="s">
        <v>1431</v>
      </c>
      <c r="F19" s="167"/>
      <c r="G19" s="167"/>
      <c r="H19" s="167"/>
      <c r="I19" s="167"/>
      <c r="J19" s="167"/>
      <c r="K19" s="170"/>
    </row>
    <row r="20" spans="2:11" ht="36" customHeight="1" thickBot="1">
      <c r="B20" s="179" t="s">
        <v>1434</v>
      </c>
      <c r="C20" s="180"/>
      <c r="D20" s="181"/>
      <c r="E20" s="182" t="s">
        <v>1435</v>
      </c>
      <c r="F20" s="182"/>
      <c r="G20" s="182"/>
      <c r="H20" s="182"/>
      <c r="I20" s="182"/>
      <c r="J20" s="182"/>
      <c r="K20" s="183"/>
    </row>
    <row r="23" spans="2:11" ht="24">
      <c r="B23" s="3" t="s">
        <v>68</v>
      </c>
    </row>
    <row r="24" spans="2:11">
      <c r="B24" s="2" t="s">
        <v>36</v>
      </c>
    </row>
    <row r="25" spans="2:11" ht="19.5" thickBot="1">
      <c r="B25" s="1"/>
      <c r="G25" s="1" t="s">
        <v>19</v>
      </c>
    </row>
    <row r="26" spans="2:11" ht="26.25" customHeight="1" thickBot="1">
      <c r="B26" s="1"/>
      <c r="E26" s="7" t="s">
        <v>50</v>
      </c>
      <c r="F26" s="8" t="s">
        <v>20</v>
      </c>
      <c r="G26" s="9" t="s">
        <v>21</v>
      </c>
    </row>
    <row r="27" spans="2:11" ht="20.25" thickTop="1" thickBot="1">
      <c r="B27" s="1"/>
      <c r="E27" s="10" t="s">
        <v>45</v>
      </c>
      <c r="F27" s="4">
        <v>1.6</v>
      </c>
      <c r="G27" s="11">
        <v>0.8</v>
      </c>
    </row>
    <row r="28" spans="2:11" ht="20.25" thickTop="1" thickBot="1">
      <c r="B28" s="1"/>
      <c r="E28" s="10" t="s">
        <v>46</v>
      </c>
      <c r="F28" s="4">
        <v>2</v>
      </c>
      <c r="G28" s="11">
        <v>1.25</v>
      </c>
    </row>
    <row r="29" spans="2:11" ht="20.25" thickTop="1" thickBot="1">
      <c r="B29" s="1"/>
      <c r="E29" s="10" t="s">
        <v>47</v>
      </c>
      <c r="F29" s="4">
        <v>3.2</v>
      </c>
      <c r="G29" s="11">
        <v>1.6</v>
      </c>
    </row>
    <row r="30" spans="2:11" ht="20.25" thickTop="1" thickBot="1">
      <c r="B30" s="1"/>
      <c r="E30" s="10" t="s">
        <v>48</v>
      </c>
      <c r="F30" s="4">
        <v>3.2</v>
      </c>
      <c r="G30" s="11">
        <v>2.5</v>
      </c>
    </row>
    <row r="31" spans="2:11" ht="20.2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5" thickBot="1">
      <c r="B36" s="1"/>
      <c r="F36" s="2"/>
      <c r="G36" s="1" t="s">
        <v>19</v>
      </c>
      <c r="H36" s="1"/>
      <c r="I36" s="2"/>
    </row>
    <row r="37" spans="2:9" ht="19.5" thickBot="1">
      <c r="B37" s="1"/>
      <c r="E37" s="7" t="s">
        <v>22</v>
      </c>
      <c r="F37" s="8" t="s">
        <v>20</v>
      </c>
      <c r="G37" s="9" t="s">
        <v>21</v>
      </c>
      <c r="I37" s="2"/>
    </row>
    <row r="38" spans="2:9" ht="20.25" thickTop="1" thickBot="1">
      <c r="B38" s="1"/>
      <c r="E38" s="10" t="s">
        <v>23</v>
      </c>
      <c r="F38" s="4">
        <v>3.2</v>
      </c>
      <c r="G38" s="11">
        <v>1.6</v>
      </c>
      <c r="I38" s="2"/>
    </row>
    <row r="39" spans="2:9" ht="20.25" thickTop="1" thickBot="1">
      <c r="B39" s="1"/>
      <c r="E39" s="10" t="s">
        <v>24</v>
      </c>
      <c r="F39" s="4">
        <v>3.5</v>
      </c>
      <c r="G39" s="11">
        <v>2.8</v>
      </c>
      <c r="I39" s="2"/>
    </row>
    <row r="40" spans="2:9" ht="20.25" thickTop="1" thickBot="1">
      <c r="B40" s="1"/>
      <c r="E40" s="10" t="s">
        <v>25</v>
      </c>
      <c r="F40" s="4">
        <v>4.7</v>
      </c>
      <c r="G40" s="11">
        <v>2.6</v>
      </c>
      <c r="I40" s="2"/>
    </row>
    <row r="41" spans="2:9" ht="20.25" thickTop="1" thickBot="1">
      <c r="B41" s="1"/>
      <c r="E41" s="10" t="s">
        <v>26</v>
      </c>
      <c r="F41" s="4">
        <v>6</v>
      </c>
      <c r="G41" s="11">
        <v>3.2</v>
      </c>
      <c r="I41" s="2"/>
    </row>
    <row r="42" spans="2:9" ht="20.25" thickTop="1" thickBot="1">
      <c r="B42" s="1"/>
      <c r="E42" s="10" t="s">
        <v>27</v>
      </c>
      <c r="F42" s="4">
        <v>5.8</v>
      </c>
      <c r="G42" s="11">
        <v>4.5999999999999996</v>
      </c>
      <c r="I42" s="2"/>
    </row>
    <row r="43" spans="2:9" ht="20.2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5" thickBot="1">
      <c r="F50" s="2"/>
      <c r="G50" s="2"/>
      <c r="H50" s="1" t="s">
        <v>19</v>
      </c>
      <c r="I50" s="2"/>
    </row>
    <row r="51" spans="2:9" ht="19.5" thickBot="1">
      <c r="E51" s="7" t="s">
        <v>22</v>
      </c>
      <c r="F51" s="8" t="s">
        <v>20</v>
      </c>
      <c r="G51" s="15" t="s">
        <v>21</v>
      </c>
      <c r="H51" s="16" t="s">
        <v>29</v>
      </c>
    </row>
    <row r="52" spans="2:9" ht="20.25" thickTop="1" thickBot="1">
      <c r="E52" s="10" t="s">
        <v>30</v>
      </c>
      <c r="F52" s="4">
        <v>3.3</v>
      </c>
      <c r="G52" s="5">
        <v>3.3</v>
      </c>
      <c r="H52" s="17" t="s">
        <v>39</v>
      </c>
    </row>
    <row r="53" spans="2:9" ht="20.25" thickTop="1" thickBot="1">
      <c r="E53" s="10" t="s">
        <v>31</v>
      </c>
      <c r="F53" s="4">
        <v>4.3</v>
      </c>
      <c r="G53" s="5">
        <v>4.3</v>
      </c>
      <c r="H53" s="17" t="s">
        <v>40</v>
      </c>
    </row>
    <row r="54" spans="2:9" ht="20.25" thickTop="1" thickBot="1">
      <c r="E54" s="10" t="s">
        <v>32</v>
      </c>
      <c r="F54" s="4">
        <v>5.3</v>
      </c>
      <c r="G54" s="5">
        <v>5.3</v>
      </c>
      <c r="H54" s="17" t="s">
        <v>41</v>
      </c>
    </row>
    <row r="55" spans="2:9" ht="20.25" thickTop="1" thickBot="1">
      <c r="E55" s="10" t="s">
        <v>33</v>
      </c>
      <c r="F55" s="4">
        <v>6.6</v>
      </c>
      <c r="G55" s="5">
        <v>6.6</v>
      </c>
      <c r="H55" s="17" t="s">
        <v>42</v>
      </c>
    </row>
    <row r="56" spans="2:9" ht="20.25" thickTop="1" thickBot="1">
      <c r="E56" s="10" t="s">
        <v>34</v>
      </c>
      <c r="F56" s="4">
        <v>8.3000000000000007</v>
      </c>
      <c r="G56" s="5">
        <v>8.3000000000000007</v>
      </c>
      <c r="H56" s="17" t="s">
        <v>43</v>
      </c>
    </row>
    <row r="57" spans="2:9" ht="20.25" thickTop="1" thickBot="1">
      <c r="E57" s="12" t="s">
        <v>35</v>
      </c>
      <c r="F57" s="13">
        <v>10.3</v>
      </c>
      <c r="G57" s="18">
        <v>10.3</v>
      </c>
      <c r="H57" s="19" t="s">
        <v>44</v>
      </c>
    </row>
    <row r="66" spans="2:8" ht="24">
      <c r="B66" s="3" t="s">
        <v>53</v>
      </c>
    </row>
    <row r="67" spans="2:8">
      <c r="B67" s="2" t="s">
        <v>51</v>
      </c>
      <c r="H67" s="2" t="s">
        <v>52</v>
      </c>
    </row>
    <row r="95" spans="2:2" s="94" customFormat="1" ht="14.25"/>
    <row r="96" spans="2:2" s="94" customFormat="1" ht="14.25">
      <c r="B96" s="95" t="s">
        <v>1402</v>
      </c>
    </row>
    <row r="97" spans="2:5" s="94" customFormat="1" ht="14.25">
      <c r="B97" s="96">
        <v>41671</v>
      </c>
      <c r="C97" s="94" t="s">
        <v>224</v>
      </c>
      <c r="D97" s="94" t="s">
        <v>220</v>
      </c>
      <c r="E97" s="94" t="s">
        <v>219</v>
      </c>
    </row>
    <row r="98" spans="2:5" s="94" customFormat="1" ht="14.25">
      <c r="E98" s="94" t="s">
        <v>221</v>
      </c>
    </row>
    <row r="99" spans="2:5" s="94" customFormat="1" ht="14.25">
      <c r="E99" s="94" t="s">
        <v>222</v>
      </c>
    </row>
    <row r="100" spans="2:5" s="94" customFormat="1" ht="14.25">
      <c r="B100" s="96">
        <v>41709</v>
      </c>
      <c r="C100" s="94" t="s">
        <v>230</v>
      </c>
      <c r="D100" s="94" t="s">
        <v>220</v>
      </c>
      <c r="E100" s="94" t="s">
        <v>1440</v>
      </c>
    </row>
    <row r="101" spans="2:5" s="94" customFormat="1" ht="14.25">
      <c r="E101" s="94" t="s">
        <v>1441</v>
      </c>
    </row>
    <row r="102" spans="2:5" s="94" customFormat="1" ht="14.25">
      <c r="E102" s="94" t="s">
        <v>1442</v>
      </c>
    </row>
    <row r="103" spans="2:5" s="94" customFormat="1" ht="14.25">
      <c r="E103" s="94" t="s">
        <v>1443</v>
      </c>
    </row>
    <row r="104" spans="2:5" s="94" customFormat="1" ht="14.25">
      <c r="B104" s="96">
        <v>41802</v>
      </c>
      <c r="C104" s="94" t="s">
        <v>231</v>
      </c>
      <c r="D104" s="94" t="s">
        <v>220</v>
      </c>
      <c r="E104" s="94" t="s">
        <v>232</v>
      </c>
    </row>
    <row r="105" spans="2:5" s="94" customFormat="1" ht="14.25">
      <c r="E105" s="94" t="s">
        <v>233</v>
      </c>
    </row>
    <row r="106" spans="2:5" s="94" customFormat="1" ht="14.25">
      <c r="E106" s="94" t="s">
        <v>234</v>
      </c>
    </row>
    <row r="107" spans="2:5" s="94" customFormat="1" ht="14.25">
      <c r="B107" s="96">
        <v>42094</v>
      </c>
      <c r="C107" s="94" t="s">
        <v>1391</v>
      </c>
      <c r="D107" s="94" t="s">
        <v>220</v>
      </c>
      <c r="E107" s="94" t="s">
        <v>1394</v>
      </c>
    </row>
    <row r="108" spans="2:5" s="94" customFormat="1" ht="14.25">
      <c r="B108" s="96"/>
      <c r="E108" s="94" t="s">
        <v>1401</v>
      </c>
    </row>
    <row r="109" spans="2:5" s="94" customFormat="1" ht="14.25">
      <c r="E109" s="94" t="s">
        <v>1395</v>
      </c>
    </row>
    <row r="110" spans="2:5" s="94" customFormat="1" ht="14.25">
      <c r="E110" s="94" t="s">
        <v>1397</v>
      </c>
    </row>
    <row r="111" spans="2:5" s="94" customFormat="1" ht="14.25">
      <c r="E111" s="94" t="s">
        <v>1404</v>
      </c>
    </row>
    <row r="112" spans="2:5" s="94" customFormat="1" ht="14.25">
      <c r="B112" s="96">
        <v>42174</v>
      </c>
      <c r="C112" s="94" t="s">
        <v>1430</v>
      </c>
      <c r="D112" s="94" t="s">
        <v>220</v>
      </c>
      <c r="E112" s="94" t="s">
        <v>1407</v>
      </c>
    </row>
    <row r="113" spans="2:5" s="94" customFormat="1" ht="14.25">
      <c r="E113" s="94" t="s">
        <v>1436</v>
      </c>
    </row>
    <row r="114" spans="2:5" s="94" customFormat="1" ht="14.25">
      <c r="E114" s="94" t="s">
        <v>1429</v>
      </c>
    </row>
    <row r="115" spans="2:5" s="94" customFormat="1" ht="14.25">
      <c r="E115" s="94" t="s">
        <v>1437</v>
      </c>
    </row>
    <row r="116" spans="2:5" s="94" customFormat="1" ht="14.25">
      <c r="B116" s="96">
        <v>42230</v>
      </c>
      <c r="C116" s="94" t="s">
        <v>1444</v>
      </c>
      <c r="D116" s="94" t="s">
        <v>220</v>
      </c>
      <c r="E116" s="94" t="s">
        <v>1439</v>
      </c>
    </row>
    <row r="117" spans="2:5" s="94" customFormat="1" ht="14.25">
      <c r="E117" s="94" t="s">
        <v>1438</v>
      </c>
    </row>
    <row r="118" spans="2:5" s="94" customFormat="1" ht="14.25">
      <c r="B118" s="96">
        <v>42313</v>
      </c>
      <c r="C118" s="94" t="s">
        <v>1446</v>
      </c>
      <c r="D118" s="94" t="s">
        <v>1447</v>
      </c>
      <c r="E118" s="94" t="s">
        <v>1448</v>
      </c>
    </row>
    <row r="119" spans="2:5" s="94" customFormat="1" ht="14.25">
      <c r="B119" s="96">
        <v>42317</v>
      </c>
      <c r="C119" s="94" t="s">
        <v>1449</v>
      </c>
      <c r="D119" s="94" t="s">
        <v>1447</v>
      </c>
      <c r="E119" s="94" t="s">
        <v>1450</v>
      </c>
    </row>
    <row r="120" spans="2:5" s="94" customFormat="1" ht="14.25">
      <c r="B120" s="96">
        <v>42384</v>
      </c>
      <c r="C120" s="94" t="s">
        <v>1451</v>
      </c>
      <c r="D120" s="94" t="s">
        <v>1452</v>
      </c>
      <c r="E120" s="94" t="s">
        <v>1453</v>
      </c>
    </row>
    <row r="121" spans="2:5" s="94" customFormat="1" ht="14.25">
      <c r="E121" s="94" t="s">
        <v>1454</v>
      </c>
    </row>
    <row r="122" spans="2:5" s="94" customFormat="1" ht="14.25">
      <c r="B122" s="96">
        <v>42396</v>
      </c>
      <c r="C122" s="94" t="s">
        <v>1457</v>
      </c>
      <c r="D122" s="94" t="s">
        <v>1452</v>
      </c>
      <c r="E122" s="94" t="s">
        <v>1458</v>
      </c>
    </row>
    <row r="123" spans="2:5" s="94" customFormat="1" ht="14.25">
      <c r="B123" s="96">
        <v>42608</v>
      </c>
      <c r="C123" s="94" t="s">
        <v>1463</v>
      </c>
      <c r="D123" s="94" t="s">
        <v>220</v>
      </c>
      <c r="E123" s="94" t="s">
        <v>1462</v>
      </c>
    </row>
    <row r="124" spans="2:5" s="94" customFormat="1" ht="14.25">
      <c r="B124" s="96">
        <v>42689</v>
      </c>
      <c r="C124" s="94" t="s">
        <v>1464</v>
      </c>
      <c r="D124" s="94" t="s">
        <v>220</v>
      </c>
      <c r="E124" s="94" t="s">
        <v>1465</v>
      </c>
    </row>
    <row r="125" spans="2:5" s="94" customFormat="1" ht="14.25">
      <c r="E125" s="94" t="s">
        <v>1469</v>
      </c>
    </row>
    <row r="126" spans="2:5" s="94" customFormat="1" ht="14.25">
      <c r="E126" s="94" t="s">
        <v>1470</v>
      </c>
    </row>
    <row r="127" spans="2:5" s="94" customFormat="1" ht="14.25">
      <c r="B127" s="96">
        <v>42815</v>
      </c>
      <c r="C127" s="94" t="s">
        <v>1473</v>
      </c>
      <c r="D127" s="94" t="s">
        <v>220</v>
      </c>
      <c r="E127" s="94" t="s">
        <v>1474</v>
      </c>
    </row>
    <row r="128" spans="2:5" s="94" customFormat="1" ht="14.25">
      <c r="E128" s="94" t="s">
        <v>1475</v>
      </c>
    </row>
    <row r="129" spans="2:7" s="94" customFormat="1" ht="14.25">
      <c r="E129" s="94" t="s">
        <v>1476</v>
      </c>
    </row>
    <row r="130" spans="2:7" s="94" customFormat="1" ht="14.25">
      <c r="B130" s="96">
        <v>42915</v>
      </c>
      <c r="C130" s="94" t="s">
        <v>1477</v>
      </c>
      <c r="D130" s="94" t="s">
        <v>220</v>
      </c>
      <c r="E130" s="94" t="s">
        <v>1478</v>
      </c>
    </row>
    <row r="131" spans="2:7" s="94" customFormat="1" ht="14.25">
      <c r="B131" s="96">
        <v>42935</v>
      </c>
      <c r="C131" s="94" t="s">
        <v>1479</v>
      </c>
      <c r="D131" s="94" t="s">
        <v>220</v>
      </c>
      <c r="E131" s="94" t="s">
        <v>1480</v>
      </c>
    </row>
    <row r="132" spans="2:7" s="94" customFormat="1" ht="14.2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20:D20"/>
    <mergeCell ref="E20:K20"/>
    <mergeCell ref="E16:K16"/>
    <mergeCell ref="E15:K15"/>
    <mergeCell ref="B14:D15"/>
    <mergeCell ref="B18:D18"/>
    <mergeCell ref="E19:K19"/>
    <mergeCell ref="B19:D19"/>
    <mergeCell ref="E12:K12"/>
    <mergeCell ref="E11:K11"/>
    <mergeCell ref="E18:K18"/>
    <mergeCell ref="B16:D16"/>
    <mergeCell ref="E17:K17"/>
    <mergeCell ref="E14:K14"/>
    <mergeCell ref="E13:K13"/>
    <mergeCell ref="B17:D17"/>
    <mergeCell ref="B11:B13"/>
    <mergeCell ref="C11:D11"/>
    <mergeCell ref="C12:D12"/>
    <mergeCell ref="C13:D13"/>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13" activePane="bottomRight" state="frozen"/>
      <selection pane="topRight" activeCell="G1" sqref="G1"/>
      <selection pane="bottomLeft" activeCell="A7" sqref="A7"/>
      <selection pane="bottomRight" activeCell="B7" sqref="B7:G33"/>
    </sheetView>
  </sheetViews>
  <sheetFormatPr defaultColWidth="13" defaultRowHeight="15.75"/>
  <cols>
    <col min="1" max="1" width="5.125" style="55" customWidth="1"/>
    <col min="2" max="2" width="10" style="55" customWidth="1"/>
    <col min="3" max="3" width="19.875" style="55" customWidth="1"/>
    <col min="4" max="5" width="23.125" style="55" customWidth="1"/>
    <col min="6" max="6" width="8.875" style="55" customWidth="1"/>
    <col min="7" max="7" width="5.5" style="55" customWidth="1"/>
    <col min="8" max="8" width="7.125" style="55" customWidth="1"/>
    <col min="9" max="9" width="8.625" style="56" customWidth="1"/>
    <col min="10" max="11" width="6" style="57" customWidth="1"/>
    <col min="12" max="12" width="8.625" style="57" customWidth="1"/>
    <col min="13" max="13" width="11.125" style="55" customWidth="1"/>
    <col min="14" max="14" width="1.125" style="67" hidden="1" customWidth="1"/>
    <col min="15" max="16" width="8.875" style="56" customWidth="1"/>
    <col min="17" max="17" width="14.625" style="56" customWidth="1"/>
    <col min="18" max="18" width="17.625" style="55" customWidth="1"/>
    <col min="19" max="19" width="20.5" style="55" bestFit="1" customWidth="1"/>
    <col min="20" max="20" width="8.625" style="55" customWidth="1"/>
    <col min="21" max="21" width="12.375" style="55" customWidth="1"/>
    <col min="22" max="22" width="0.625" style="56" customWidth="1"/>
    <col min="23" max="24" width="10.125" style="20" customWidth="1"/>
    <col min="25" max="26" width="10.125" style="58" hidden="1" customWidth="1"/>
    <col min="27" max="28" width="10.125" style="20" customWidth="1"/>
    <col min="29" max="29" width="24.625" style="20" customWidth="1"/>
    <col min="30" max="30" width="10.125" style="20" customWidth="1"/>
    <col min="31" max="31" width="10.125" style="58" customWidth="1"/>
    <col min="32" max="32" width="16.375" style="55" customWidth="1"/>
    <col min="33" max="33" width="12.375" style="55" customWidth="1"/>
    <col min="34" max="16384" width="13" style="55"/>
  </cols>
  <sheetData>
    <row r="1" spans="1:32" s="20" customFormat="1" ht="29.25" customHeight="1">
      <c r="A1" s="211" t="s">
        <v>1528</v>
      </c>
      <c r="B1" s="212"/>
      <c r="C1" s="213"/>
      <c r="D1" s="214" t="s">
        <v>225</v>
      </c>
      <c r="E1" s="216" t="s">
        <v>1523</v>
      </c>
      <c r="F1" s="206" t="s">
        <v>4</v>
      </c>
      <c r="G1" s="236" t="s">
        <v>226</v>
      </c>
      <c r="H1" s="236"/>
      <c r="I1" s="237" t="s">
        <v>11</v>
      </c>
      <c r="J1" s="239" t="s">
        <v>213</v>
      </c>
      <c r="K1" s="240"/>
      <c r="L1" s="241"/>
      <c r="M1" s="234" t="s">
        <v>227</v>
      </c>
      <c r="N1" s="251" t="s">
        <v>1392</v>
      </c>
      <c r="O1" s="247" t="s">
        <v>1432</v>
      </c>
      <c r="P1" s="232" t="s">
        <v>228</v>
      </c>
      <c r="Q1" s="226" t="s">
        <v>229</v>
      </c>
      <c r="R1" s="229" t="s">
        <v>1508</v>
      </c>
      <c r="S1" s="253" t="s">
        <v>1433</v>
      </c>
      <c r="T1" s="249" t="s">
        <v>0</v>
      </c>
      <c r="U1" s="245" t="s">
        <v>211</v>
      </c>
      <c r="V1" s="81"/>
      <c r="Y1" s="21"/>
      <c r="Z1" s="21"/>
      <c r="AE1" s="21"/>
    </row>
    <row r="2" spans="1:32" s="20" customFormat="1" ht="33.75" customHeight="1" thickBot="1">
      <c r="A2" s="217" t="str">
        <f ca="1">MID(CELL("filename",A2),
FIND("[",CELL("filename",A2))+1,
FIND("]",CELL("filename",A2))-FIND("[",CELL("filename",A2))-1)</f>
        <v>DR20000114_04_ReTHMOSC_14kHz_parts_list_PBAN.xlsx</v>
      </c>
      <c r="B2" s="218"/>
      <c r="C2" s="219"/>
      <c r="D2" s="214"/>
      <c r="E2" s="216"/>
      <c r="F2" s="207"/>
      <c r="G2" s="216"/>
      <c r="H2" s="216"/>
      <c r="I2" s="238"/>
      <c r="J2" s="242"/>
      <c r="K2" s="243"/>
      <c r="L2" s="244"/>
      <c r="M2" s="235"/>
      <c r="N2" s="252"/>
      <c r="O2" s="233"/>
      <c r="P2" s="233"/>
      <c r="Q2" s="227"/>
      <c r="R2" s="230"/>
      <c r="S2" s="254"/>
      <c r="T2" s="250"/>
      <c r="U2" s="246"/>
      <c r="V2" s="81"/>
      <c r="Y2" s="132" t="s">
        <v>1472</v>
      </c>
      <c r="Z2" s="133">
        <f>SUM(Z7:Z154)</f>
        <v>0</v>
      </c>
      <c r="AE2" s="21"/>
    </row>
    <row r="3" spans="1:32" s="20" customFormat="1" ht="27.75" customHeight="1" thickBot="1">
      <c r="A3" s="209" t="s">
        <v>6</v>
      </c>
      <c r="B3" s="210" t="s">
        <v>214</v>
      </c>
      <c r="C3" s="210" t="s">
        <v>5</v>
      </c>
      <c r="D3" s="215"/>
      <c r="E3" s="216"/>
      <c r="F3" s="208"/>
      <c r="G3" s="22" t="s">
        <v>1</v>
      </c>
      <c r="H3" s="22" t="s">
        <v>2</v>
      </c>
      <c r="I3" s="23" t="s">
        <v>13</v>
      </c>
      <c r="J3" s="24" t="s">
        <v>15</v>
      </c>
      <c r="K3" s="24" t="s">
        <v>16</v>
      </c>
      <c r="L3" s="24" t="s">
        <v>18</v>
      </c>
      <c r="M3" s="235"/>
      <c r="N3" s="252"/>
      <c r="O3" s="248"/>
      <c r="P3" s="233"/>
      <c r="Q3" s="227"/>
      <c r="R3" s="230"/>
      <c r="S3" s="254"/>
      <c r="T3" s="250"/>
      <c r="U3" s="246"/>
      <c r="V3" s="81"/>
      <c r="W3" s="220" t="s">
        <v>1471</v>
      </c>
      <c r="X3" s="221"/>
      <c r="Y3" s="221"/>
      <c r="Z3" s="221"/>
      <c r="AA3" s="221"/>
      <c r="AB3" s="221"/>
      <c r="AC3" s="221"/>
      <c r="AD3" s="221"/>
      <c r="AE3" s="221"/>
      <c r="AF3" s="222"/>
    </row>
    <row r="4" spans="1:32" s="20" customFormat="1" ht="36" customHeight="1" thickTop="1" thickBot="1">
      <c r="A4" s="209"/>
      <c r="B4" s="210"/>
      <c r="C4" s="210"/>
      <c r="D4" s="215"/>
      <c r="E4" s="216"/>
      <c r="F4" s="113">
        <f>SUM(F7:F154)</f>
        <v>295</v>
      </c>
      <c r="G4" s="113">
        <f>SUM(G7:G154)</f>
        <v>94</v>
      </c>
      <c r="H4" s="113">
        <f>SUM(H7:H154)</f>
        <v>900</v>
      </c>
      <c r="I4" s="113">
        <f>SUMIFS(F7:F154,I7:I154,"実装")</f>
        <v>295</v>
      </c>
      <c r="J4" s="113">
        <f>SUMIFS($F7:$F154,$J7:$J154,"SMD",$I7:$I154,"実装")</f>
        <v>265</v>
      </c>
      <c r="K4" s="113">
        <f>SUMIFS($F7:$F154,$J7:$J154,"DIP",$I7:$I154,"実装")</f>
        <v>30</v>
      </c>
      <c r="L4" s="127">
        <f>SUMIFS($F7:$F154,$J7:$J154,"特殊（BGA等）",$I7:$I154,"実装")</f>
        <v>0</v>
      </c>
      <c r="M4" s="114">
        <v>1</v>
      </c>
      <c r="N4" s="252"/>
      <c r="O4" s="25" t="s">
        <v>3</v>
      </c>
      <c r="P4" s="228"/>
      <c r="Q4" s="228"/>
      <c r="R4" s="231"/>
      <c r="S4" s="255"/>
      <c r="T4" s="250"/>
      <c r="U4" s="246"/>
      <c r="V4" s="81"/>
      <c r="W4" s="223"/>
      <c r="X4" s="224"/>
      <c r="Y4" s="224"/>
      <c r="Z4" s="224"/>
      <c r="AA4" s="224"/>
      <c r="AB4" s="224"/>
      <c r="AC4" s="224"/>
      <c r="AD4" s="224"/>
      <c r="AE4" s="224"/>
      <c r="AF4" s="225"/>
    </row>
    <row r="5" spans="1:32" s="20" customFormat="1" ht="45" customHeight="1">
      <c r="A5" s="115" t="s">
        <v>7</v>
      </c>
      <c r="B5" s="116" t="s">
        <v>8</v>
      </c>
      <c r="C5" s="117" t="s">
        <v>9</v>
      </c>
      <c r="D5" s="118" t="s">
        <v>10</v>
      </c>
      <c r="E5" s="119" t="s">
        <v>12</v>
      </c>
      <c r="F5" s="119">
        <v>4</v>
      </c>
      <c r="G5" s="119">
        <v>2</v>
      </c>
      <c r="H5" s="120">
        <f>F5*G5</f>
        <v>8</v>
      </c>
      <c r="I5" s="121" t="s">
        <v>14</v>
      </c>
      <c r="J5" s="200" t="s">
        <v>1393</v>
      </c>
      <c r="K5" s="201"/>
      <c r="L5" s="202"/>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03"/>
      <c r="K6" s="204"/>
      <c r="L6" s="205"/>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1550</v>
      </c>
      <c r="C7" s="38" t="s">
        <v>1551</v>
      </c>
      <c r="D7" s="146" t="s">
        <v>1552</v>
      </c>
      <c r="E7" s="146" t="s">
        <v>1553</v>
      </c>
      <c r="F7" s="147">
        <v>10</v>
      </c>
      <c r="G7" s="147">
        <v>3</v>
      </c>
      <c r="H7" s="41">
        <f>IF(F7="","",F7*G7)</f>
        <v>30</v>
      </c>
      <c r="I7" s="147" t="s">
        <v>1548</v>
      </c>
      <c r="J7" s="197" t="s">
        <v>1547</v>
      </c>
      <c r="K7" s="198"/>
      <c r="L7" s="199"/>
      <c r="M7" s="41">
        <f>IF(I7="実装",F7*$M$4,IF(I7="未実装",0,""))</f>
        <v>10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47" t="s">
        <v>1531</v>
      </c>
      <c r="C8" s="47" t="s">
        <v>1554</v>
      </c>
      <c r="D8" s="148" t="s">
        <v>1555</v>
      </c>
      <c r="E8" s="146" t="s">
        <v>1556</v>
      </c>
      <c r="F8" s="149">
        <v>5</v>
      </c>
      <c r="G8" s="149">
        <v>12</v>
      </c>
      <c r="H8" s="49">
        <f t="shared" ref="H8:H71" si="2">IF(F8="","",F8*G8)</f>
        <v>60</v>
      </c>
      <c r="I8" s="147" t="s">
        <v>1548</v>
      </c>
      <c r="J8" s="197" t="s">
        <v>1547</v>
      </c>
      <c r="K8" s="198"/>
      <c r="L8" s="199"/>
      <c r="M8" s="41">
        <f t="shared" ref="M8:M71" si="3">IF(I8="実装",F8*$M$4,IF(I8="未実装",0,""))</f>
        <v>5</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47" t="s">
        <v>238</v>
      </c>
      <c r="C9" s="47" t="s">
        <v>1532</v>
      </c>
      <c r="D9" s="148" t="s">
        <v>237</v>
      </c>
      <c r="E9" s="146" t="s">
        <v>1589</v>
      </c>
      <c r="F9" s="149">
        <v>20</v>
      </c>
      <c r="G9" s="149">
        <v>2</v>
      </c>
      <c r="H9" s="49">
        <f>IF(F9="","",F9*G9)</f>
        <v>40</v>
      </c>
      <c r="I9" s="147" t="s">
        <v>1548</v>
      </c>
      <c r="J9" s="197" t="s">
        <v>1549</v>
      </c>
      <c r="K9" s="198"/>
      <c r="L9" s="199"/>
      <c r="M9" s="41">
        <f t="shared" si="3"/>
        <v>20</v>
      </c>
      <c r="N9" s="66" t="str">
        <f>IFERROR(VLOOKUP(SUBSTITUTE(SUBSTITUTE(D9," ",""),"　",""),無償提供部品一覧!$A$3:$B$923,2,FALSE),"")</f>
        <v>○</v>
      </c>
      <c r="O9" s="101" t="str">
        <f t="shared" si="4"/>
        <v>○</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47" t="s">
        <v>1533</v>
      </c>
      <c r="C10" s="47" t="s">
        <v>1534</v>
      </c>
      <c r="D10" s="150" t="s">
        <v>1593</v>
      </c>
      <c r="E10" s="146" t="s">
        <v>1557</v>
      </c>
      <c r="F10" s="149">
        <v>10</v>
      </c>
      <c r="G10" s="149">
        <v>1</v>
      </c>
      <c r="H10" s="49">
        <f t="shared" si="2"/>
        <v>10</v>
      </c>
      <c r="I10" s="147" t="s">
        <v>1548</v>
      </c>
      <c r="J10" s="197" t="s">
        <v>1547</v>
      </c>
      <c r="K10" s="198"/>
      <c r="L10" s="199"/>
      <c r="M10" s="41">
        <f t="shared" si="3"/>
        <v>10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1535</v>
      </c>
      <c r="C11" s="47" t="s">
        <v>1536</v>
      </c>
      <c r="D11" s="151" t="s">
        <v>1592</v>
      </c>
      <c r="E11" s="146" t="s">
        <v>1558</v>
      </c>
      <c r="F11" s="149">
        <v>5</v>
      </c>
      <c r="G11" s="149">
        <v>2</v>
      </c>
      <c r="H11" s="49">
        <f t="shared" si="2"/>
        <v>10</v>
      </c>
      <c r="I11" s="147" t="s">
        <v>1548</v>
      </c>
      <c r="J11" s="197" t="s">
        <v>16</v>
      </c>
      <c r="K11" s="198"/>
      <c r="L11" s="199"/>
      <c r="M11" s="41">
        <f t="shared" si="3"/>
        <v>5</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1537</v>
      </c>
      <c r="C12" s="47" t="s">
        <v>1538</v>
      </c>
      <c r="D12" s="148" t="s">
        <v>1559</v>
      </c>
      <c r="E12" s="146" t="s">
        <v>1560</v>
      </c>
      <c r="F12" s="149">
        <v>5</v>
      </c>
      <c r="G12" s="149">
        <v>2</v>
      </c>
      <c r="H12" s="49">
        <f t="shared" si="2"/>
        <v>10</v>
      </c>
      <c r="I12" s="147" t="s">
        <v>1548</v>
      </c>
      <c r="J12" s="197" t="s">
        <v>1549</v>
      </c>
      <c r="K12" s="198"/>
      <c r="L12" s="199"/>
      <c r="M12" s="41">
        <f t="shared" si="3"/>
        <v>5</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1537</v>
      </c>
      <c r="C13" s="47" t="s">
        <v>1538</v>
      </c>
      <c r="D13" s="148" t="s">
        <v>1561</v>
      </c>
      <c r="E13" s="146" t="s">
        <v>1603</v>
      </c>
      <c r="F13" s="149">
        <v>20</v>
      </c>
      <c r="G13" s="149">
        <v>2</v>
      </c>
      <c r="H13" s="49">
        <f t="shared" si="2"/>
        <v>40</v>
      </c>
      <c r="I13" s="147" t="s">
        <v>1548</v>
      </c>
      <c r="J13" s="197" t="s">
        <v>1549</v>
      </c>
      <c r="K13" s="198"/>
      <c r="L13" s="199"/>
      <c r="M13" s="41">
        <f t="shared" si="3"/>
        <v>20</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1537</v>
      </c>
      <c r="C14" s="47" t="s">
        <v>1538</v>
      </c>
      <c r="D14" s="148" t="s">
        <v>1539</v>
      </c>
      <c r="E14" s="146" t="s">
        <v>1562</v>
      </c>
      <c r="F14" s="149">
        <v>25</v>
      </c>
      <c r="G14" s="149">
        <v>2</v>
      </c>
      <c r="H14" s="49">
        <f t="shared" si="2"/>
        <v>50</v>
      </c>
      <c r="I14" s="147" t="s">
        <v>1548</v>
      </c>
      <c r="J14" s="197" t="s">
        <v>1549</v>
      </c>
      <c r="K14" s="198"/>
      <c r="L14" s="199"/>
      <c r="M14" s="41">
        <f t="shared" si="3"/>
        <v>25</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1537</v>
      </c>
      <c r="C15" s="47" t="s">
        <v>1538</v>
      </c>
      <c r="D15" s="148" t="s">
        <v>1604</v>
      </c>
      <c r="E15" s="146" t="s">
        <v>1597</v>
      </c>
      <c r="F15" s="149">
        <v>5</v>
      </c>
      <c r="G15" s="149">
        <v>2</v>
      </c>
      <c r="H15" s="49">
        <f t="shared" si="2"/>
        <v>10</v>
      </c>
      <c r="I15" s="147" t="s">
        <v>1548</v>
      </c>
      <c r="J15" s="197" t="s">
        <v>1549</v>
      </c>
      <c r="K15" s="198"/>
      <c r="L15" s="199"/>
      <c r="M15" s="41">
        <f t="shared" si="3"/>
        <v>5</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1537</v>
      </c>
      <c r="C16" s="47" t="s">
        <v>1538</v>
      </c>
      <c r="D16" s="148" t="s">
        <v>1605</v>
      </c>
      <c r="E16" s="146" t="s">
        <v>1595</v>
      </c>
      <c r="F16" s="149">
        <v>5</v>
      </c>
      <c r="G16" s="149">
        <v>2</v>
      </c>
      <c r="H16" s="49">
        <f t="shared" si="2"/>
        <v>10</v>
      </c>
      <c r="I16" s="147" t="s">
        <v>1548</v>
      </c>
      <c r="J16" s="197" t="s">
        <v>1549</v>
      </c>
      <c r="K16" s="198"/>
      <c r="L16" s="199"/>
      <c r="M16" s="41">
        <f t="shared" si="3"/>
        <v>5</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1537</v>
      </c>
      <c r="C17" s="47" t="s">
        <v>1538</v>
      </c>
      <c r="D17" s="148" t="s">
        <v>1563</v>
      </c>
      <c r="E17" s="146" t="s">
        <v>1564</v>
      </c>
      <c r="F17" s="149">
        <v>10</v>
      </c>
      <c r="G17" s="149">
        <v>2</v>
      </c>
      <c r="H17" s="49">
        <f t="shared" si="2"/>
        <v>20</v>
      </c>
      <c r="I17" s="147" t="s">
        <v>1548</v>
      </c>
      <c r="J17" s="197" t="s">
        <v>1549</v>
      </c>
      <c r="K17" s="198"/>
      <c r="L17" s="199"/>
      <c r="M17" s="41">
        <f t="shared" si="3"/>
        <v>10</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1537</v>
      </c>
      <c r="C18" s="47" t="s">
        <v>1538</v>
      </c>
      <c r="D18" s="148" t="s">
        <v>1565</v>
      </c>
      <c r="E18" s="146" t="s">
        <v>1566</v>
      </c>
      <c r="F18" s="149">
        <v>5</v>
      </c>
      <c r="G18" s="149">
        <v>2</v>
      </c>
      <c r="H18" s="49">
        <f t="shared" si="2"/>
        <v>10</v>
      </c>
      <c r="I18" s="147" t="s">
        <v>1548</v>
      </c>
      <c r="J18" s="197" t="s">
        <v>1549</v>
      </c>
      <c r="K18" s="198"/>
      <c r="L18" s="199"/>
      <c r="M18" s="41">
        <f t="shared" si="3"/>
        <v>5</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t="s">
        <v>1537</v>
      </c>
      <c r="C19" s="47" t="s">
        <v>1538</v>
      </c>
      <c r="D19" s="148" t="s">
        <v>1567</v>
      </c>
      <c r="E19" s="146" t="s">
        <v>1568</v>
      </c>
      <c r="F19" s="149">
        <v>40</v>
      </c>
      <c r="G19" s="149">
        <v>2</v>
      </c>
      <c r="H19" s="49">
        <f t="shared" si="2"/>
        <v>80</v>
      </c>
      <c r="I19" s="147" t="s">
        <v>1548</v>
      </c>
      <c r="J19" s="197" t="s">
        <v>1549</v>
      </c>
      <c r="K19" s="198"/>
      <c r="L19" s="199"/>
      <c r="M19" s="41">
        <f t="shared" si="3"/>
        <v>40</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t="s">
        <v>1537</v>
      </c>
      <c r="C20" s="47" t="s">
        <v>1538</v>
      </c>
      <c r="D20" s="148" t="s">
        <v>1569</v>
      </c>
      <c r="E20" s="146" t="s">
        <v>1570</v>
      </c>
      <c r="F20" s="149">
        <v>10</v>
      </c>
      <c r="G20" s="149">
        <v>2</v>
      </c>
      <c r="H20" s="49">
        <f t="shared" si="2"/>
        <v>20</v>
      </c>
      <c r="I20" s="147" t="s">
        <v>1548</v>
      </c>
      <c r="J20" s="197" t="s">
        <v>1549</v>
      </c>
      <c r="K20" s="198"/>
      <c r="L20" s="199"/>
      <c r="M20" s="41">
        <f t="shared" si="3"/>
        <v>10</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t="s">
        <v>1537</v>
      </c>
      <c r="C21" s="47" t="s">
        <v>1538</v>
      </c>
      <c r="D21" s="148" t="s">
        <v>1596</v>
      </c>
      <c r="E21" s="146" t="s">
        <v>1594</v>
      </c>
      <c r="F21" s="149">
        <v>5</v>
      </c>
      <c r="G21" s="149">
        <v>2</v>
      </c>
      <c r="H21" s="49">
        <f t="shared" si="2"/>
        <v>10</v>
      </c>
      <c r="I21" s="147" t="s">
        <v>1548</v>
      </c>
      <c r="J21" s="197" t="s">
        <v>1549</v>
      </c>
      <c r="K21" s="198"/>
      <c r="L21" s="199"/>
      <c r="M21" s="41">
        <f t="shared" si="3"/>
        <v>5</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t="s">
        <v>1598</v>
      </c>
      <c r="C22" s="47" t="s">
        <v>1546</v>
      </c>
      <c r="D22" s="148" t="s">
        <v>1599</v>
      </c>
      <c r="E22" s="146" t="s">
        <v>1587</v>
      </c>
      <c r="F22" s="149">
        <v>5</v>
      </c>
      <c r="G22" s="149">
        <v>2</v>
      </c>
      <c r="H22" s="49">
        <f t="shared" si="2"/>
        <v>10</v>
      </c>
      <c r="I22" s="147" t="s">
        <v>1548</v>
      </c>
      <c r="J22" s="197" t="s">
        <v>1549</v>
      </c>
      <c r="K22" s="198"/>
      <c r="L22" s="199"/>
      <c r="M22" s="41">
        <f t="shared" si="3"/>
        <v>5</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t="s">
        <v>1598</v>
      </c>
      <c r="C23" s="47" t="s">
        <v>1546</v>
      </c>
      <c r="D23" s="148" t="s">
        <v>1591</v>
      </c>
      <c r="E23" s="146" t="s">
        <v>1585</v>
      </c>
      <c r="F23" s="149">
        <v>10</v>
      </c>
      <c r="G23" s="149">
        <v>2</v>
      </c>
      <c r="H23" s="49">
        <f t="shared" si="2"/>
        <v>20</v>
      </c>
      <c r="I23" s="147" t="s">
        <v>1548</v>
      </c>
      <c r="J23" s="197" t="s">
        <v>1549</v>
      </c>
      <c r="K23" s="198"/>
      <c r="L23" s="199"/>
      <c r="M23" s="41">
        <f t="shared" si="3"/>
        <v>10</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t="s">
        <v>1540</v>
      </c>
      <c r="C24" s="47" t="s">
        <v>1574</v>
      </c>
      <c r="D24" s="148" t="s">
        <v>1575</v>
      </c>
      <c r="E24" s="146" t="s">
        <v>1576</v>
      </c>
      <c r="F24" s="149">
        <v>15</v>
      </c>
      <c r="G24" s="149">
        <v>8</v>
      </c>
      <c r="H24" s="49">
        <f t="shared" si="2"/>
        <v>120</v>
      </c>
      <c r="I24" s="147" t="s">
        <v>1548</v>
      </c>
      <c r="J24" s="197" t="s">
        <v>1549</v>
      </c>
      <c r="K24" s="198"/>
      <c r="L24" s="199"/>
      <c r="M24" s="41">
        <f t="shared" si="3"/>
        <v>15</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t="s">
        <v>1540</v>
      </c>
      <c r="C25" s="47" t="s">
        <v>1577</v>
      </c>
      <c r="D25" s="148" t="s">
        <v>1578</v>
      </c>
      <c r="E25" s="146" t="s">
        <v>1579</v>
      </c>
      <c r="F25" s="149">
        <v>5</v>
      </c>
      <c r="G25" s="149">
        <v>5</v>
      </c>
      <c r="H25" s="49">
        <f t="shared" si="2"/>
        <v>25</v>
      </c>
      <c r="I25" s="147" t="s">
        <v>1548</v>
      </c>
      <c r="J25" s="197" t="s">
        <v>1549</v>
      </c>
      <c r="K25" s="198"/>
      <c r="L25" s="199"/>
      <c r="M25" s="41">
        <f t="shared" si="3"/>
        <v>5</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t="s">
        <v>1540</v>
      </c>
      <c r="C26" s="47" t="s">
        <v>1571</v>
      </c>
      <c r="D26" s="148" t="s">
        <v>1572</v>
      </c>
      <c r="E26" s="146" t="s">
        <v>1573</v>
      </c>
      <c r="F26" s="149">
        <v>10</v>
      </c>
      <c r="G26" s="149">
        <v>10</v>
      </c>
      <c r="H26" s="49">
        <f t="shared" si="2"/>
        <v>100</v>
      </c>
      <c r="I26" s="147" t="s">
        <v>1548</v>
      </c>
      <c r="J26" s="197" t="s">
        <v>1549</v>
      </c>
      <c r="K26" s="198"/>
      <c r="L26" s="199"/>
      <c r="M26" s="41">
        <f t="shared" si="3"/>
        <v>10</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t="s">
        <v>1541</v>
      </c>
      <c r="C27" s="47" t="s">
        <v>1542</v>
      </c>
      <c r="D27" s="148" t="s">
        <v>1580</v>
      </c>
      <c r="E27" s="146" t="s">
        <v>1581</v>
      </c>
      <c r="F27" s="149">
        <v>5</v>
      </c>
      <c r="G27" s="149">
        <v>16</v>
      </c>
      <c r="H27" s="49">
        <f t="shared" si="2"/>
        <v>80</v>
      </c>
      <c r="I27" s="147" t="s">
        <v>1548</v>
      </c>
      <c r="J27" s="197" t="s">
        <v>1549</v>
      </c>
      <c r="K27" s="198"/>
      <c r="L27" s="199"/>
      <c r="M27" s="41">
        <f t="shared" si="3"/>
        <v>5</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t="s">
        <v>1541</v>
      </c>
      <c r="C28" s="47" t="s">
        <v>1543</v>
      </c>
      <c r="D28" s="148" t="s">
        <v>1544</v>
      </c>
      <c r="E28" s="146" t="s">
        <v>1582</v>
      </c>
      <c r="F28" s="149">
        <v>5</v>
      </c>
      <c r="G28" s="149">
        <v>3</v>
      </c>
      <c r="H28" s="49">
        <f t="shared" si="2"/>
        <v>15</v>
      </c>
      <c r="I28" s="147" t="s">
        <v>1548</v>
      </c>
      <c r="J28" s="197" t="s">
        <v>1549</v>
      </c>
      <c r="K28" s="198"/>
      <c r="L28" s="199"/>
      <c r="M28" s="41">
        <f t="shared" si="3"/>
        <v>5</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t="s">
        <v>1588</v>
      </c>
      <c r="C29" s="47" t="s">
        <v>1532</v>
      </c>
      <c r="D29" s="148" t="s">
        <v>1600</v>
      </c>
      <c r="E29" s="146" t="s">
        <v>1590</v>
      </c>
      <c r="F29" s="149">
        <v>5</v>
      </c>
      <c r="G29" s="149">
        <v>2</v>
      </c>
      <c r="H29" s="49">
        <f t="shared" si="2"/>
        <v>10</v>
      </c>
      <c r="I29" s="147" t="s">
        <v>1548</v>
      </c>
      <c r="J29" s="197" t="s">
        <v>1549</v>
      </c>
      <c r="K29" s="198"/>
      <c r="L29" s="199"/>
      <c r="M29" s="41">
        <f t="shared" si="3"/>
        <v>5</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t="s">
        <v>1545</v>
      </c>
      <c r="C30" s="47" t="s">
        <v>1546</v>
      </c>
      <c r="D30" s="148" t="s">
        <v>1503</v>
      </c>
      <c r="E30" s="146" t="s">
        <v>1601</v>
      </c>
      <c r="F30" s="149">
        <v>35</v>
      </c>
      <c r="G30" s="149">
        <v>2</v>
      </c>
      <c r="H30" s="49">
        <f t="shared" si="2"/>
        <v>70</v>
      </c>
      <c r="I30" s="147" t="s">
        <v>1548</v>
      </c>
      <c r="J30" s="197" t="s">
        <v>1549</v>
      </c>
      <c r="K30" s="198"/>
      <c r="L30" s="199"/>
      <c r="M30" s="41">
        <f t="shared" si="3"/>
        <v>35</v>
      </c>
      <c r="N30" s="66" t="str">
        <f>IFERROR(VLOOKUP(SUBSTITUTE(SUBSTITUTE(D30," ",""),"　",""),無償提供部品一覧!$A$3:$B$923,2,FALSE),"")</f>
        <v>○</v>
      </c>
      <c r="O30" s="101" t="str">
        <f t="shared" si="4"/>
        <v>○</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t="s">
        <v>1545</v>
      </c>
      <c r="C31" s="47" t="s">
        <v>1546</v>
      </c>
      <c r="D31" s="72" t="s">
        <v>1602</v>
      </c>
      <c r="E31" s="39" t="s">
        <v>1586</v>
      </c>
      <c r="F31" s="48">
        <v>5</v>
      </c>
      <c r="G31" s="48">
        <v>2</v>
      </c>
      <c r="H31" s="49">
        <f t="shared" si="2"/>
        <v>10</v>
      </c>
      <c r="I31" s="147" t="s">
        <v>1548</v>
      </c>
      <c r="J31" s="197" t="s">
        <v>1549</v>
      </c>
      <c r="K31" s="198"/>
      <c r="L31" s="199"/>
      <c r="M31" s="41">
        <f t="shared" si="3"/>
        <v>5</v>
      </c>
      <c r="N31" s="66" t="str">
        <f>IFERROR(VLOOKUP(SUBSTITUTE(SUBSTITUTE(D31," ",""),"　",""),無償提供部品一覧!$A$3:$B$923,2,FALSE),"")</f>
        <v>○</v>
      </c>
      <c r="O31" s="101" t="str">
        <f t="shared" si="4"/>
        <v>○</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t="s">
        <v>1545</v>
      </c>
      <c r="C32" s="47" t="s">
        <v>1546</v>
      </c>
      <c r="D32" s="72" t="s">
        <v>1583</v>
      </c>
      <c r="E32" s="39" t="s">
        <v>1584</v>
      </c>
      <c r="F32" s="48">
        <v>15</v>
      </c>
      <c r="G32" s="48">
        <v>2</v>
      </c>
      <c r="H32" s="49">
        <f t="shared" si="2"/>
        <v>30</v>
      </c>
      <c r="I32" s="147" t="s">
        <v>1548</v>
      </c>
      <c r="J32" s="197" t="s">
        <v>1549</v>
      </c>
      <c r="K32" s="198"/>
      <c r="L32" s="199"/>
      <c r="M32" s="41">
        <f t="shared" si="3"/>
        <v>15</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147"/>
      <c r="J33" s="197"/>
      <c r="K33" s="198"/>
      <c r="L33" s="199"/>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194"/>
      <c r="K34" s="195"/>
      <c r="L34" s="196"/>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194"/>
      <c r="K35" s="195"/>
      <c r="L35" s="196"/>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194"/>
      <c r="K36" s="195"/>
      <c r="L36" s="196"/>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194"/>
      <c r="K37" s="195"/>
      <c r="L37" s="196"/>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194"/>
      <c r="K38" s="195"/>
      <c r="L38" s="196"/>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72"/>
      <c r="E39" s="39"/>
      <c r="F39" s="48"/>
      <c r="G39" s="48"/>
      <c r="H39" s="49" t="str">
        <f t="shared" si="2"/>
        <v/>
      </c>
      <c r="I39" s="40"/>
      <c r="J39" s="194"/>
      <c r="K39" s="195"/>
      <c r="L39" s="196"/>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194"/>
      <c r="K40" s="195"/>
      <c r="L40" s="196"/>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194"/>
      <c r="K41" s="195"/>
      <c r="L41" s="196"/>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194"/>
      <c r="K42" s="195"/>
      <c r="L42" s="196"/>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194"/>
      <c r="K43" s="195"/>
      <c r="L43" s="196"/>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194"/>
      <c r="K44" s="195"/>
      <c r="L44" s="196"/>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194"/>
      <c r="K45" s="195"/>
      <c r="L45" s="196"/>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194"/>
      <c r="K46" s="195"/>
      <c r="L46" s="196"/>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194"/>
      <c r="K47" s="195"/>
      <c r="L47" s="196"/>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194"/>
      <c r="K48" s="195"/>
      <c r="L48" s="196"/>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194"/>
      <c r="K49" s="195"/>
      <c r="L49" s="196"/>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194"/>
      <c r="K50" s="195"/>
      <c r="L50" s="196"/>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194"/>
      <c r="K51" s="195"/>
      <c r="L51" s="196"/>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194"/>
      <c r="K52" s="195"/>
      <c r="L52" s="196"/>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194"/>
      <c r="K53" s="195"/>
      <c r="L53" s="196"/>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194"/>
      <c r="K54" s="195"/>
      <c r="L54" s="196"/>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194"/>
      <c r="K55" s="195"/>
      <c r="L55" s="196"/>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194"/>
      <c r="K56" s="195"/>
      <c r="L56" s="196"/>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194"/>
      <c r="K57" s="195"/>
      <c r="L57" s="196"/>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194"/>
      <c r="K58" s="195"/>
      <c r="L58" s="196"/>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194"/>
      <c r="K59" s="195"/>
      <c r="L59" s="196"/>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194"/>
      <c r="K60" s="195"/>
      <c r="L60" s="196"/>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194"/>
      <c r="K61" s="195"/>
      <c r="L61" s="196"/>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194"/>
      <c r="K62" s="195"/>
      <c r="L62" s="196"/>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194"/>
      <c r="K63" s="195"/>
      <c r="L63" s="196"/>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194"/>
      <c r="K64" s="195"/>
      <c r="L64" s="196"/>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194"/>
      <c r="K65" s="195"/>
      <c r="L65" s="196"/>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194"/>
      <c r="K66" s="195"/>
      <c r="L66" s="196"/>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194"/>
      <c r="K67" s="195"/>
      <c r="L67" s="196"/>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194"/>
      <c r="K68" s="195"/>
      <c r="L68" s="196"/>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194"/>
      <c r="K69" s="195"/>
      <c r="L69" s="196"/>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194"/>
      <c r="K70" s="195"/>
      <c r="L70" s="196"/>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194"/>
      <c r="K71" s="195"/>
      <c r="L71" s="196"/>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194"/>
      <c r="K72" s="195"/>
      <c r="L72" s="196"/>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194"/>
      <c r="K73" s="195"/>
      <c r="L73" s="196"/>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194"/>
      <c r="K74" s="195"/>
      <c r="L74" s="196"/>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194"/>
      <c r="K75" s="195"/>
      <c r="L75" s="196"/>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194"/>
      <c r="K76" s="195"/>
      <c r="L76" s="196"/>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194"/>
      <c r="K77" s="195"/>
      <c r="L77" s="196"/>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194"/>
      <c r="K78" s="195"/>
      <c r="L78" s="196"/>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194"/>
      <c r="K79" s="195"/>
      <c r="L79" s="196"/>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194"/>
      <c r="K80" s="195"/>
      <c r="L80" s="196"/>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194"/>
      <c r="K81" s="195"/>
      <c r="L81" s="196"/>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194"/>
      <c r="K82" s="195"/>
      <c r="L82" s="196"/>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194"/>
      <c r="K83" s="195"/>
      <c r="L83" s="196"/>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194"/>
      <c r="K84" s="195"/>
      <c r="L84" s="196"/>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194"/>
      <c r="K85" s="195"/>
      <c r="L85" s="196"/>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194"/>
      <c r="K86" s="195"/>
      <c r="L86" s="196"/>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194"/>
      <c r="K87" s="195"/>
      <c r="L87" s="196"/>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194"/>
      <c r="K88" s="195"/>
      <c r="L88" s="196"/>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194"/>
      <c r="K89" s="195"/>
      <c r="L89" s="196"/>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194"/>
      <c r="K90" s="195"/>
      <c r="L90" s="196"/>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194"/>
      <c r="K91" s="195"/>
      <c r="L91" s="196"/>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194"/>
      <c r="K92" s="195"/>
      <c r="L92" s="196"/>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194"/>
      <c r="K93" s="195"/>
      <c r="L93" s="196"/>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194"/>
      <c r="K94" s="195"/>
      <c r="L94" s="196"/>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194"/>
      <c r="K95" s="195"/>
      <c r="L95" s="196"/>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194"/>
      <c r="K96" s="195"/>
      <c r="L96" s="196"/>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194"/>
      <c r="K97" s="195"/>
      <c r="L97" s="196"/>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194"/>
      <c r="K98" s="195"/>
      <c r="L98" s="196"/>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194"/>
      <c r="K99" s="195"/>
      <c r="L99" s="196"/>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194"/>
      <c r="K100" s="195"/>
      <c r="L100" s="196"/>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194"/>
      <c r="K101" s="195"/>
      <c r="L101" s="196"/>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194"/>
      <c r="K102" s="195"/>
      <c r="L102" s="196"/>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194"/>
      <c r="K103" s="195"/>
      <c r="L103" s="196"/>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194"/>
      <c r="K104" s="195"/>
      <c r="L104" s="196"/>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194"/>
      <c r="K105" s="195"/>
      <c r="L105" s="196"/>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194"/>
      <c r="K106" s="195"/>
      <c r="L106" s="196"/>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194"/>
      <c r="K107" s="195"/>
      <c r="L107" s="196"/>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194"/>
      <c r="K108" s="195"/>
      <c r="L108" s="196"/>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194"/>
      <c r="K109" s="195"/>
      <c r="L109" s="196"/>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194"/>
      <c r="K110" s="195"/>
      <c r="L110" s="196"/>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194"/>
      <c r="K111" s="195"/>
      <c r="L111" s="196"/>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194"/>
      <c r="K112" s="195"/>
      <c r="L112" s="196"/>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194"/>
      <c r="K113" s="195"/>
      <c r="L113" s="196"/>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194"/>
      <c r="K114" s="195"/>
      <c r="L114" s="196"/>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194"/>
      <c r="K115" s="195"/>
      <c r="L115" s="196"/>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194"/>
      <c r="K116" s="195"/>
      <c r="L116" s="196"/>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194"/>
      <c r="K117" s="195"/>
      <c r="L117" s="196"/>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194"/>
      <c r="K118" s="195"/>
      <c r="L118" s="196"/>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194"/>
      <c r="K119" s="195"/>
      <c r="L119" s="196"/>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194"/>
      <c r="K120" s="195"/>
      <c r="L120" s="196"/>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194"/>
      <c r="K121" s="195"/>
      <c r="L121" s="196"/>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194"/>
      <c r="K122" s="195"/>
      <c r="L122" s="196"/>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194"/>
      <c r="K123" s="195"/>
      <c r="L123" s="196"/>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194"/>
      <c r="K124" s="195"/>
      <c r="L124" s="196"/>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194"/>
      <c r="K125" s="195"/>
      <c r="L125" s="196"/>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194"/>
      <c r="K126" s="195"/>
      <c r="L126" s="196"/>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194"/>
      <c r="K127" s="195"/>
      <c r="L127" s="196"/>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194"/>
      <c r="K128" s="195"/>
      <c r="L128" s="196"/>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194"/>
      <c r="K129" s="195"/>
      <c r="L129" s="196"/>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194"/>
      <c r="K130" s="195"/>
      <c r="L130" s="196"/>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194"/>
      <c r="K131" s="195"/>
      <c r="L131" s="196"/>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194"/>
      <c r="K132" s="195"/>
      <c r="L132" s="196"/>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194"/>
      <c r="K133" s="195"/>
      <c r="L133" s="196"/>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194"/>
      <c r="K134" s="195"/>
      <c r="L134" s="196"/>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188"/>
      <c r="K135" s="189"/>
      <c r="L135" s="190"/>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72"/>
      <c r="E136" s="72"/>
      <c r="F136" s="48"/>
      <c r="G136" s="48"/>
      <c r="H136" s="49" t="str">
        <f t="shared" ref="H136:H153" si="18">IF(F136="","",F136*G136)</f>
        <v/>
      </c>
      <c r="I136" s="48"/>
      <c r="J136" s="188"/>
      <c r="K136" s="189"/>
      <c r="L136" s="190"/>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72"/>
      <c r="E137" s="72"/>
      <c r="F137" s="48"/>
      <c r="G137" s="48"/>
      <c r="H137" s="49" t="str">
        <f t="shared" si="18"/>
        <v/>
      </c>
      <c r="I137" s="48"/>
      <c r="J137" s="188"/>
      <c r="K137" s="189"/>
      <c r="L137" s="190"/>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72"/>
      <c r="E138" s="72"/>
      <c r="F138" s="48"/>
      <c r="G138" s="48"/>
      <c r="H138" s="49" t="str">
        <f t="shared" si="18"/>
        <v/>
      </c>
      <c r="I138" s="48"/>
      <c r="J138" s="188"/>
      <c r="K138" s="189"/>
      <c r="L138" s="190"/>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72"/>
      <c r="E139" s="72"/>
      <c r="F139" s="48"/>
      <c r="G139" s="48"/>
      <c r="H139" s="49" t="str">
        <f t="shared" si="18"/>
        <v/>
      </c>
      <c r="I139" s="48"/>
      <c r="J139" s="188"/>
      <c r="K139" s="189"/>
      <c r="L139" s="190"/>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72"/>
      <c r="E140" s="72"/>
      <c r="F140" s="48"/>
      <c r="G140" s="48"/>
      <c r="H140" s="49" t="str">
        <f t="shared" si="18"/>
        <v/>
      </c>
      <c r="I140" s="48"/>
      <c r="J140" s="188"/>
      <c r="K140" s="189"/>
      <c r="L140" s="190"/>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72"/>
      <c r="E141" s="72"/>
      <c r="F141" s="48"/>
      <c r="G141" s="48"/>
      <c r="H141" s="49" t="str">
        <f t="shared" si="18"/>
        <v/>
      </c>
      <c r="I141" s="48"/>
      <c r="J141" s="188"/>
      <c r="K141" s="189"/>
      <c r="L141" s="190"/>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72"/>
      <c r="E142" s="72"/>
      <c r="F142" s="48"/>
      <c r="G142" s="48"/>
      <c r="H142" s="49" t="str">
        <f t="shared" si="18"/>
        <v/>
      </c>
      <c r="I142" s="48"/>
      <c r="J142" s="188"/>
      <c r="K142" s="189"/>
      <c r="L142" s="190"/>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72"/>
      <c r="E143" s="72"/>
      <c r="F143" s="48"/>
      <c r="G143" s="48"/>
      <c r="H143" s="49" t="str">
        <f t="shared" si="18"/>
        <v/>
      </c>
      <c r="I143" s="48"/>
      <c r="J143" s="188"/>
      <c r="K143" s="189"/>
      <c r="L143" s="190"/>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72"/>
      <c r="E144" s="72"/>
      <c r="F144" s="48"/>
      <c r="G144" s="48"/>
      <c r="H144" s="49" t="str">
        <f t="shared" si="18"/>
        <v/>
      </c>
      <c r="I144" s="48"/>
      <c r="J144" s="188"/>
      <c r="K144" s="189"/>
      <c r="L144" s="190"/>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72"/>
      <c r="E145" s="72"/>
      <c r="F145" s="48"/>
      <c r="G145" s="48"/>
      <c r="H145" s="49" t="str">
        <f t="shared" si="18"/>
        <v/>
      </c>
      <c r="I145" s="48"/>
      <c r="J145" s="188"/>
      <c r="K145" s="189"/>
      <c r="L145" s="190"/>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72"/>
      <c r="E146" s="72"/>
      <c r="F146" s="48"/>
      <c r="G146" s="48"/>
      <c r="H146" s="49" t="str">
        <f t="shared" si="18"/>
        <v/>
      </c>
      <c r="I146" s="48"/>
      <c r="J146" s="188"/>
      <c r="K146" s="189"/>
      <c r="L146" s="190"/>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72"/>
      <c r="E147" s="72"/>
      <c r="F147" s="48"/>
      <c r="G147" s="48"/>
      <c r="H147" s="49" t="str">
        <f t="shared" si="18"/>
        <v/>
      </c>
      <c r="I147" s="48"/>
      <c r="J147" s="188"/>
      <c r="K147" s="189"/>
      <c r="L147" s="190"/>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72"/>
      <c r="E148" s="72"/>
      <c r="F148" s="48"/>
      <c r="G148" s="48"/>
      <c r="H148" s="49" t="str">
        <f t="shared" si="18"/>
        <v/>
      </c>
      <c r="I148" s="48"/>
      <c r="J148" s="188"/>
      <c r="K148" s="189"/>
      <c r="L148" s="190"/>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72"/>
      <c r="E149" s="72"/>
      <c r="F149" s="48"/>
      <c r="G149" s="48"/>
      <c r="H149" s="49" t="str">
        <f t="shared" si="18"/>
        <v/>
      </c>
      <c r="I149" s="48"/>
      <c r="J149" s="188"/>
      <c r="K149" s="189"/>
      <c r="L149" s="190"/>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72"/>
      <c r="E150" s="72"/>
      <c r="F150" s="48"/>
      <c r="G150" s="48"/>
      <c r="H150" s="49" t="str">
        <f t="shared" si="18"/>
        <v/>
      </c>
      <c r="I150" s="48"/>
      <c r="J150" s="188"/>
      <c r="K150" s="189"/>
      <c r="L150" s="190"/>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72"/>
      <c r="E151" s="72"/>
      <c r="F151" s="48"/>
      <c r="G151" s="48"/>
      <c r="H151" s="49" t="str">
        <f t="shared" si="18"/>
        <v/>
      </c>
      <c r="I151" s="48"/>
      <c r="J151" s="188"/>
      <c r="K151" s="189"/>
      <c r="L151" s="190"/>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72"/>
      <c r="E152" s="72"/>
      <c r="F152" s="48"/>
      <c r="G152" s="48"/>
      <c r="H152" s="49" t="str">
        <f t="shared" si="18"/>
        <v/>
      </c>
      <c r="I152" s="48"/>
      <c r="J152" s="188"/>
      <c r="K152" s="189"/>
      <c r="L152" s="190"/>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72"/>
      <c r="E153" s="72"/>
      <c r="F153" s="48"/>
      <c r="G153" s="48"/>
      <c r="H153" s="49" t="str">
        <f t="shared" si="18"/>
        <v/>
      </c>
      <c r="I153" s="48"/>
      <c r="J153" s="188"/>
      <c r="K153" s="189"/>
      <c r="L153" s="190"/>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73"/>
      <c r="E154" s="73"/>
      <c r="F154" s="52"/>
      <c r="G154" s="52"/>
      <c r="H154" s="53" t="str">
        <f>IF(F154="","",F154*G154)</f>
        <v/>
      </c>
      <c r="I154" s="52"/>
      <c r="J154" s="191"/>
      <c r="K154" s="192"/>
      <c r="L154" s="193"/>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W3:AF4"/>
    <mergeCell ref="Q1:Q4"/>
    <mergeCell ref="R1:R4"/>
    <mergeCell ref="P1:P4"/>
    <mergeCell ref="M1:M3"/>
    <mergeCell ref="G1:H2"/>
    <mergeCell ref="I1:I2"/>
    <mergeCell ref="J1:L2"/>
    <mergeCell ref="U1:U4"/>
    <mergeCell ref="O1:O3"/>
    <mergeCell ref="T1:T4"/>
    <mergeCell ref="N1:N4"/>
    <mergeCell ref="S1:S4"/>
    <mergeCell ref="F1:F3"/>
    <mergeCell ref="A3:A4"/>
    <mergeCell ref="B3:B4"/>
    <mergeCell ref="C3:C4"/>
    <mergeCell ref="A1:C1"/>
    <mergeCell ref="D1:D4"/>
    <mergeCell ref="E1:E4"/>
    <mergeCell ref="A2:C2"/>
    <mergeCell ref="J9:L9"/>
    <mergeCell ref="J10:L10"/>
    <mergeCell ref="J11:L11"/>
    <mergeCell ref="J12:L12"/>
    <mergeCell ref="J13:L13"/>
    <mergeCell ref="J5:L5"/>
    <mergeCell ref="J6:L6"/>
    <mergeCell ref="J7:L7"/>
    <mergeCell ref="J8:L8"/>
    <mergeCell ref="J19:L19"/>
    <mergeCell ref="J20:L20"/>
    <mergeCell ref="J21:L21"/>
    <mergeCell ref="J22:L22"/>
    <mergeCell ref="J23:L23"/>
    <mergeCell ref="J14:L14"/>
    <mergeCell ref="J15:L15"/>
    <mergeCell ref="J16:L16"/>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0:L50"/>
    <mergeCell ref="J51:L51"/>
    <mergeCell ref="J52:L52"/>
    <mergeCell ref="J53:L53"/>
    <mergeCell ref="J44:L44"/>
    <mergeCell ref="J45:L45"/>
    <mergeCell ref="J46:L46"/>
    <mergeCell ref="J47:L47"/>
    <mergeCell ref="J48:L48"/>
    <mergeCell ref="J59:L59"/>
    <mergeCell ref="J60:L60"/>
    <mergeCell ref="J61:L61"/>
    <mergeCell ref="J62:L62"/>
    <mergeCell ref="J63:L63"/>
    <mergeCell ref="J54:L54"/>
    <mergeCell ref="J55:L55"/>
    <mergeCell ref="J56:L56"/>
    <mergeCell ref="J57:L57"/>
    <mergeCell ref="J58:L58"/>
    <mergeCell ref="J69:L69"/>
    <mergeCell ref="J70:L70"/>
    <mergeCell ref="J71:L71"/>
    <mergeCell ref="J72:L72"/>
    <mergeCell ref="J73:L73"/>
    <mergeCell ref="J64:L64"/>
    <mergeCell ref="J65:L65"/>
    <mergeCell ref="J66:L66"/>
    <mergeCell ref="J67:L67"/>
    <mergeCell ref="J68:L68"/>
    <mergeCell ref="J79:L79"/>
    <mergeCell ref="J80:L80"/>
    <mergeCell ref="J81:L81"/>
    <mergeCell ref="J82:L82"/>
    <mergeCell ref="J83:L83"/>
    <mergeCell ref="J74:L74"/>
    <mergeCell ref="J75:L75"/>
    <mergeCell ref="J76:L76"/>
    <mergeCell ref="J77:L77"/>
    <mergeCell ref="J78:L78"/>
    <mergeCell ref="J89:L89"/>
    <mergeCell ref="J90:L90"/>
    <mergeCell ref="J91:L91"/>
    <mergeCell ref="J92:L92"/>
    <mergeCell ref="J93:L93"/>
    <mergeCell ref="J84:L84"/>
    <mergeCell ref="J85:L85"/>
    <mergeCell ref="J86:L86"/>
    <mergeCell ref="J87:L87"/>
    <mergeCell ref="J88:L88"/>
    <mergeCell ref="J99:L99"/>
    <mergeCell ref="J100:L100"/>
    <mergeCell ref="J101:L101"/>
    <mergeCell ref="J102:L102"/>
    <mergeCell ref="J103:L103"/>
    <mergeCell ref="J94:L94"/>
    <mergeCell ref="J95:L95"/>
    <mergeCell ref="J96:L96"/>
    <mergeCell ref="J97:L97"/>
    <mergeCell ref="J98:L98"/>
    <mergeCell ref="J109:L109"/>
    <mergeCell ref="J110:L110"/>
    <mergeCell ref="J111:L111"/>
    <mergeCell ref="J112:L112"/>
    <mergeCell ref="J113:L113"/>
    <mergeCell ref="J104:L104"/>
    <mergeCell ref="J105:L105"/>
    <mergeCell ref="J106:L106"/>
    <mergeCell ref="J107:L107"/>
    <mergeCell ref="J108:L108"/>
    <mergeCell ref="J119:L119"/>
    <mergeCell ref="J120:L120"/>
    <mergeCell ref="J121:L121"/>
    <mergeCell ref="J122:L122"/>
    <mergeCell ref="J123:L123"/>
    <mergeCell ref="J114:L114"/>
    <mergeCell ref="J115:L115"/>
    <mergeCell ref="J116:L116"/>
    <mergeCell ref="J117:L117"/>
    <mergeCell ref="J118:L118"/>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36:L136"/>
    <mergeCell ref="J137:L137"/>
    <mergeCell ref="J138:L138"/>
    <mergeCell ref="J139:L139"/>
    <mergeCell ref="J140:L140"/>
    <mergeCell ref="J141:L141"/>
    <mergeCell ref="J142:L142"/>
    <mergeCell ref="J143:L143"/>
    <mergeCell ref="J144:L144"/>
    <mergeCell ref="J145:L145"/>
    <mergeCell ref="J154:L154"/>
    <mergeCell ref="J148:L148"/>
    <mergeCell ref="J149:L149"/>
    <mergeCell ref="J150:L150"/>
    <mergeCell ref="J151:L151"/>
    <mergeCell ref="J152:L152"/>
    <mergeCell ref="J153:L153"/>
    <mergeCell ref="J146:L146"/>
    <mergeCell ref="J147:L147"/>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portrait"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61" bestFit="1" customWidth="1"/>
    <col min="2" max="2" width="3" style="61" bestFit="1" customWidth="1"/>
    <col min="3" max="3" width="9.875" style="61" bestFit="1" customWidth="1"/>
    <col min="4" max="4" width="8.625" style="61" bestFit="1" customWidth="1"/>
    <col min="5" max="6" width="9.125" style="61" bestFit="1" customWidth="1"/>
    <col min="7" max="7" width="7.125" style="61" bestFit="1" customWidth="1"/>
    <col min="8" max="16384" width="13" style="61"/>
  </cols>
  <sheetData>
    <row r="1" spans="1:7" ht="33">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2020-05-29T03:57:42Z</dcterms:modified>
</cp:coreProperties>
</file>