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180" yWindow="940" windowWidth="31540" windowHeight="20800" tabRatio="500" activeTab="1"/>
  </bookViews>
  <sheets>
    <sheet name="Original calcs" sheetId="1" r:id="rId1"/>
    <sheet name="AWS Time and Cost Analysi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B10" i="2"/>
  <c r="B11" i="2"/>
  <c r="B12" i="2"/>
  <c r="B13" i="2"/>
  <c r="B14" i="2"/>
  <c r="B15" i="2"/>
  <c r="B16" i="2"/>
  <c r="G10" i="2"/>
  <c r="G11" i="2"/>
  <c r="G12" i="2"/>
  <c r="G13" i="2"/>
  <c r="G14" i="2"/>
  <c r="G15" i="2"/>
  <c r="G16" i="2"/>
  <c r="F11" i="2"/>
  <c r="F12" i="2"/>
  <c r="F13" i="2"/>
  <c r="F15" i="2"/>
  <c r="F16" i="2"/>
  <c r="F14" i="2"/>
  <c r="F10" i="2"/>
  <c r="E56" i="1"/>
  <c r="E61" i="1"/>
  <c r="E60" i="1"/>
  <c r="E59" i="1"/>
  <c r="J41" i="1"/>
  <c r="J44" i="1"/>
  <c r="J50" i="1"/>
  <c r="J56" i="1"/>
  <c r="I41" i="1"/>
  <c r="I44" i="1"/>
  <c r="I50" i="1"/>
  <c r="I56" i="1"/>
  <c r="H41" i="1"/>
  <c r="H44" i="1"/>
  <c r="H50" i="1"/>
  <c r="H56" i="1"/>
  <c r="E41" i="1"/>
  <c r="E44" i="1"/>
  <c r="E50" i="1"/>
  <c r="D41" i="1"/>
  <c r="D44" i="1"/>
  <c r="D50" i="1"/>
  <c r="D56" i="1"/>
  <c r="C41" i="1"/>
  <c r="C44" i="1"/>
  <c r="C50" i="1"/>
  <c r="C56" i="1"/>
  <c r="K11" i="1"/>
  <c r="K14" i="1"/>
  <c r="K20" i="1"/>
  <c r="K26" i="1"/>
  <c r="J11" i="1"/>
  <c r="J14" i="1"/>
  <c r="J20" i="1"/>
  <c r="J26" i="1"/>
  <c r="I11" i="1"/>
  <c r="I14" i="1"/>
  <c r="I20" i="1"/>
  <c r="I26" i="1"/>
  <c r="H11" i="1"/>
  <c r="H14" i="1"/>
  <c r="H20" i="1"/>
  <c r="H26" i="1"/>
  <c r="C11" i="1"/>
  <c r="C14" i="1"/>
  <c r="C20" i="1"/>
  <c r="C26" i="1"/>
  <c r="E11" i="1"/>
  <c r="E14" i="1"/>
  <c r="E20" i="1"/>
  <c r="E26" i="1"/>
  <c r="F11" i="1"/>
  <c r="F14" i="1"/>
  <c r="F20" i="1"/>
  <c r="F26" i="1"/>
  <c r="D11" i="1"/>
  <c r="D14" i="1"/>
  <c r="D20" i="1"/>
  <c r="D26" i="1"/>
</calcChain>
</file>

<file path=xl/sharedStrings.xml><?xml version="1.0" encoding="utf-8"?>
<sst xmlns="http://schemas.openxmlformats.org/spreadsheetml/2006/main" count="75" uniqueCount="50">
  <si>
    <t>Min to run</t>
  </si>
  <si>
    <t>Hours per run</t>
  </si>
  <si>
    <t>Runs per day per CPU</t>
  </si>
  <si>
    <t>CPUs used</t>
  </si>
  <si>
    <t>Total Runs per day</t>
  </si>
  <si>
    <t>Total Runs</t>
  </si>
  <si>
    <t>Days Required</t>
  </si>
  <si>
    <t>str(tuple(traits))</t>
  </si>
  <si>
    <t>CTMixtures timing</t>
  </si>
  <si>
    <t>-'.join(str(list gen))</t>
  </si>
  <si>
    <t>N = 100, 2MM steps</t>
  </si>
  <si>
    <t>N = 100, 1MM steps</t>
  </si>
  <si>
    <t>const mult TA</t>
  </si>
  <si>
    <t>Debug = 1 on for both comparisons</t>
  </si>
  <si>
    <t>str(tuple(tr)) mult TA</t>
  </si>
  <si>
    <t>100 gen Kandler</t>
  </si>
  <si>
    <t>2MM steps</t>
  </si>
  <si>
    <t>N = 100, with mult TA intervals</t>
  </si>
  <si>
    <t>1MM steps</t>
  </si>
  <si>
    <t>50 gen Kandler</t>
  </si>
  <si>
    <t>N = 225 with mult TA intervals</t>
  </si>
  <si>
    <t>AWS cost inst/hr</t>
  </si>
  <si>
    <t>instance hrs/day</t>
  </si>
  <si>
    <t>cost/day</t>
  </si>
  <si>
    <t>total cost</t>
  </si>
  <si>
    <t>Minutes to run single sim</t>
  </si>
  <si>
    <t>vCPUs Used</t>
  </si>
  <si>
    <t>Instances Used</t>
  </si>
  <si>
    <t>Number of total runs</t>
  </si>
  <si>
    <t>Days to Complete Runs</t>
  </si>
  <si>
    <t>Cost to Completion</t>
  </si>
  <si>
    <t>Instance Type Used</t>
  </si>
  <si>
    <t>vCPUs per instance</t>
  </si>
  <si>
    <t>Cost per instance/hour</t>
  </si>
  <si>
    <t>C3.xlarge</t>
  </si>
  <si>
    <t>CTMixtures N=100, KI=50, 1MM steps</t>
  </si>
  <si>
    <t>Runs per hour per vCPU</t>
  </si>
  <si>
    <t>Runs per hour per instance</t>
  </si>
  <si>
    <t>Hours to completion</t>
  </si>
  <si>
    <t>Instance/hours to completion</t>
  </si>
  <si>
    <t>AWS Instance Profile Used</t>
  </si>
  <si>
    <t>C3.2xlarge</t>
  </si>
  <si>
    <t>EC2 c3.xlarge execution 260 sec</t>
  </si>
  <si>
    <t>StarCluster execution test (real data)</t>
  </si>
  <si>
    <t>Data from MBP laptop testing</t>
  </si>
  <si>
    <t>CTMixtures N=100, KI=50, 4MM steps</t>
  </si>
  <si>
    <t>EC2 c3.4xlarge</t>
  </si>
  <si>
    <t>c3.4xlarge</t>
  </si>
  <si>
    <t>Actual instance hours</t>
  </si>
  <si>
    <t>Actual cost for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</si>
</sst>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b/>
      <sz val="16"/>
      <color rgb="FF3F3F3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3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1"/>
    <xf numFmtId="0" fontId="4" fillId="3" borderId="1" xfId="3"/>
    <xf numFmtId="0" fontId="0" fillId="0" borderId="0" xfId="0" quotePrefix="1"/>
    <xf numFmtId="0" fontId="7" fillId="0" borderId="0" xfId="0" applyFont="1"/>
    <xf numFmtId="0" fontId="8" fillId="0" borderId="0" xfId="0" applyFont="1"/>
    <xf numFmtId="164" fontId="9" fillId="3" borderId="2" xfId="2" applyNumberFormat="1" applyFont="1"/>
    <xf numFmtId="44" fontId="2" fillId="2" borderId="1" xfId="1" applyNumberFormat="1"/>
    <xf numFmtId="44" fontId="4" fillId="3" borderId="1" xfId="3" applyNumberFormat="1"/>
    <xf numFmtId="44" fontId="3" fillId="3" borderId="2" xfId="2" applyNumberFormat="1"/>
    <xf numFmtId="0" fontId="2" fillId="2" borderId="1" xfId="1" applyAlignment="1">
      <alignment horizontal="right"/>
    </xf>
    <xf numFmtId="0" fontId="3" fillId="3" borderId="2" xfId="2"/>
    <xf numFmtId="44" fontId="2" fillId="2" borderId="1" xfId="24" applyFont="1" applyFill="1" applyBorder="1"/>
    <xf numFmtId="44" fontId="3" fillId="3" borderId="2" xfId="24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2" fillId="2" borderId="8" xfId="1" applyBorder="1"/>
    <xf numFmtId="44" fontId="3" fillId="3" borderId="9" xfId="24" applyFont="1" applyFill="1" applyBorder="1"/>
    <xf numFmtId="44" fontId="3" fillId="3" borderId="10" xfId="24" applyFont="1" applyFill="1" applyBorder="1"/>
    <xf numFmtId="0" fontId="2" fillId="2" borderId="7" xfId="1" applyBorder="1" applyAlignment="1">
      <alignment horizontal="right"/>
    </xf>
    <xf numFmtId="0" fontId="2" fillId="2" borderId="8" xfId="1" applyBorder="1" applyAlignment="1">
      <alignment horizontal="right"/>
    </xf>
    <xf numFmtId="44" fontId="2" fillId="2" borderId="11" xfId="24" applyFont="1" applyFill="1" applyBorder="1"/>
    <xf numFmtId="44" fontId="2" fillId="2" borderId="12" xfId="24" applyFont="1" applyFill="1" applyBorder="1"/>
    <xf numFmtId="2" fontId="2" fillId="2" borderId="7" xfId="1" applyNumberFormat="1" applyBorder="1"/>
    <xf numFmtId="2" fontId="2" fillId="2" borderId="8" xfId="1" applyNumberFormat="1" applyBorder="1"/>
    <xf numFmtId="2" fontId="4" fillId="3" borderId="7" xfId="3" applyNumberFormat="1" applyBorder="1"/>
    <xf numFmtId="2" fontId="4" fillId="3" borderId="8" xfId="3" applyNumberFormat="1" applyBorder="1"/>
    <xf numFmtId="2" fontId="3" fillId="3" borderId="9" xfId="2" applyNumberFormat="1" applyBorder="1"/>
    <xf numFmtId="2" fontId="3" fillId="3" borderId="10" xfId="2" applyNumberFormat="1" applyBorder="1"/>
  </cellXfs>
  <cellStyles count="39">
    <cellStyle name="Calculation" xfId="3" builtinId="22"/>
    <cellStyle name="Currency" xfId="24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opLeftCell="A18" workbookViewId="0">
      <selection activeCell="C50" sqref="C50"/>
    </sheetView>
  </sheetViews>
  <sheetFormatPr baseColWidth="10" defaultRowHeight="15" x14ac:dyDescent="0"/>
  <cols>
    <col min="2" max="2" width="10.83203125" customWidth="1"/>
    <col min="3" max="6" width="18" customWidth="1"/>
    <col min="8" max="11" width="17.83203125" customWidth="1"/>
  </cols>
  <sheetData>
    <row r="2" spans="1:11">
      <c r="C2" t="s">
        <v>10</v>
      </c>
      <c r="H2" t="s">
        <v>11</v>
      </c>
    </row>
    <row r="3" spans="1:11">
      <c r="C3" t="s">
        <v>8</v>
      </c>
      <c r="H3" t="s">
        <v>8</v>
      </c>
    </row>
    <row r="6" spans="1:11">
      <c r="C6" t="s">
        <v>12</v>
      </c>
      <c r="D6" t="s">
        <v>7</v>
      </c>
      <c r="E6" t="s">
        <v>14</v>
      </c>
      <c r="F6" s="3" t="s">
        <v>9</v>
      </c>
      <c r="H6" t="s">
        <v>12</v>
      </c>
      <c r="I6" t="s">
        <v>7</v>
      </c>
      <c r="J6" t="s">
        <v>14</v>
      </c>
      <c r="K6" s="3" t="s">
        <v>9</v>
      </c>
    </row>
    <row r="7" spans="1:11">
      <c r="A7" t="s">
        <v>0</v>
      </c>
    </row>
    <row r="8" spans="1:11">
      <c r="C8" s="1">
        <v>1.67</v>
      </c>
      <c r="D8" s="1">
        <v>5.5</v>
      </c>
      <c r="E8" s="1">
        <v>6.6</v>
      </c>
      <c r="F8" s="1">
        <v>9.3000000000000007</v>
      </c>
      <c r="H8" s="1">
        <v>1.2</v>
      </c>
      <c r="I8" s="1">
        <v>5.3</v>
      </c>
      <c r="J8" s="1">
        <v>6.1</v>
      </c>
      <c r="K8" s="1">
        <v>7.4</v>
      </c>
    </row>
    <row r="10" spans="1:11">
      <c r="A10" t="s">
        <v>1</v>
      </c>
    </row>
    <row r="11" spans="1:11">
      <c r="C11" s="2">
        <f>C8/60</f>
        <v>2.7833333333333331E-2</v>
      </c>
      <c r="D11" s="2">
        <f>D8/60</f>
        <v>9.166666666666666E-2</v>
      </c>
      <c r="E11" s="2">
        <f>E8/60</f>
        <v>0.11</v>
      </c>
      <c r="F11" s="2">
        <f>F8/60</f>
        <v>0.155</v>
      </c>
      <c r="H11" s="2">
        <f>H8/60</f>
        <v>0.02</v>
      </c>
      <c r="I11" s="2">
        <f>I8/60</f>
        <v>8.8333333333333333E-2</v>
      </c>
      <c r="J11" s="2">
        <f>J8/60</f>
        <v>0.10166666666666666</v>
      </c>
      <c r="K11" s="2">
        <f>K8/60</f>
        <v>0.12333333333333334</v>
      </c>
    </row>
    <row r="13" spans="1:11">
      <c r="A13" t="s">
        <v>2</v>
      </c>
    </row>
    <row r="14" spans="1:11">
      <c r="C14" s="2">
        <f>24/C11</f>
        <v>862.27544910179643</v>
      </c>
      <c r="D14" s="2">
        <f>24/D11</f>
        <v>261.81818181818181</v>
      </c>
      <c r="E14" s="2">
        <f>24/E11</f>
        <v>218.18181818181819</v>
      </c>
      <c r="F14" s="2">
        <f>24/F11</f>
        <v>154.83870967741936</v>
      </c>
      <c r="H14" s="2">
        <f>24/H11</f>
        <v>1200</v>
      </c>
      <c r="I14" s="2">
        <f>24/I11</f>
        <v>271.69811320754718</v>
      </c>
      <c r="J14" s="2">
        <f>24/J11</f>
        <v>236.06557377049182</v>
      </c>
      <c r="K14" s="2">
        <f>24/K11</f>
        <v>194.59459459459458</v>
      </c>
    </row>
    <row r="16" spans="1:11">
      <c r="A16" t="s">
        <v>3</v>
      </c>
    </row>
    <row r="17" spans="1:11">
      <c r="C17" s="1">
        <v>10</v>
      </c>
      <c r="D17" s="1">
        <v>10</v>
      </c>
      <c r="E17" s="1">
        <v>10</v>
      </c>
      <c r="F17" s="1">
        <v>10</v>
      </c>
      <c r="H17" s="1">
        <v>10</v>
      </c>
      <c r="I17" s="1">
        <v>10</v>
      </c>
      <c r="J17" s="1">
        <v>10</v>
      </c>
      <c r="K17" s="1">
        <v>10</v>
      </c>
    </row>
    <row r="19" spans="1:11">
      <c r="A19" t="s">
        <v>4</v>
      </c>
    </row>
    <row r="20" spans="1:11">
      <c r="C20" s="2">
        <f>C17*C14</f>
        <v>8622.754491017964</v>
      </c>
      <c r="D20" s="2">
        <f>D17*D14</f>
        <v>2618.181818181818</v>
      </c>
      <c r="E20" s="2">
        <f>E17*E14</f>
        <v>2181.818181818182</v>
      </c>
      <c r="F20" s="2">
        <f>F17*F14</f>
        <v>1548.3870967741937</v>
      </c>
      <c r="H20" s="2">
        <f>H17*H14</f>
        <v>12000</v>
      </c>
      <c r="I20" s="2">
        <f>I17*I14</f>
        <v>2716.9811320754716</v>
      </c>
      <c r="J20" s="2">
        <f>J17*J14</f>
        <v>2360.6557377049185</v>
      </c>
      <c r="K20" s="2">
        <f>K17*K14</f>
        <v>1945.9459459459458</v>
      </c>
    </row>
    <row r="22" spans="1:11">
      <c r="A22" t="s">
        <v>5</v>
      </c>
    </row>
    <row r="23" spans="1:11">
      <c r="C23" s="1">
        <v>100000</v>
      </c>
      <c r="D23" s="1">
        <v>100000</v>
      </c>
      <c r="E23" s="1">
        <v>100000</v>
      </c>
      <c r="F23" s="1">
        <v>100000</v>
      </c>
      <c r="G23" s="1"/>
      <c r="H23" s="1">
        <v>100000</v>
      </c>
      <c r="I23" s="1">
        <v>100000</v>
      </c>
      <c r="J23" s="1">
        <v>100000</v>
      </c>
      <c r="K23" s="1">
        <v>100000</v>
      </c>
    </row>
    <row r="25" spans="1:11">
      <c r="A25" t="s">
        <v>6</v>
      </c>
    </row>
    <row r="26" spans="1:11" s="5" customFormat="1" ht="20">
      <c r="C26" s="6">
        <f>C23/C20</f>
        <v>11.597222222222221</v>
      </c>
      <c r="D26" s="6">
        <f>D23/D20</f>
        <v>38.19444444444445</v>
      </c>
      <c r="E26" s="6">
        <f>E23/E20</f>
        <v>45.833333333333329</v>
      </c>
      <c r="F26" s="6">
        <f>F23/F20</f>
        <v>64.583333333333329</v>
      </c>
      <c r="H26" s="6">
        <f>H23/H20</f>
        <v>8.3333333333333339</v>
      </c>
      <c r="I26" s="6">
        <f>I23/I20</f>
        <v>36.805555555555557</v>
      </c>
      <c r="J26" s="6">
        <f>J23/J20</f>
        <v>42.3611111111111</v>
      </c>
      <c r="K26" s="6">
        <f>K23/K20</f>
        <v>51.388888888888893</v>
      </c>
    </row>
    <row r="29" spans="1:11">
      <c r="A29" t="s">
        <v>13</v>
      </c>
    </row>
    <row r="31" spans="1:11" s="4" customFormat="1" ht="25">
      <c r="C31" t="s">
        <v>17</v>
      </c>
      <c r="D31"/>
      <c r="E31"/>
      <c r="H31" t="s">
        <v>20</v>
      </c>
      <c r="I31"/>
      <c r="J31"/>
    </row>
    <row r="32" spans="1:11">
      <c r="C32" t="s">
        <v>8</v>
      </c>
      <c r="H32" t="s">
        <v>8</v>
      </c>
    </row>
    <row r="34" spans="1:10">
      <c r="C34" t="s">
        <v>16</v>
      </c>
      <c r="D34" t="s">
        <v>18</v>
      </c>
      <c r="E34" t="s">
        <v>18</v>
      </c>
      <c r="H34" t="s">
        <v>18</v>
      </c>
      <c r="I34" t="s">
        <v>18</v>
      </c>
      <c r="J34" t="s">
        <v>18</v>
      </c>
    </row>
    <row r="36" spans="1:10">
      <c r="C36" t="s">
        <v>15</v>
      </c>
      <c r="D36" t="s">
        <v>15</v>
      </c>
      <c r="E36" t="s">
        <v>19</v>
      </c>
      <c r="H36" t="s">
        <v>19</v>
      </c>
      <c r="I36" t="s">
        <v>15</v>
      </c>
      <c r="J36" t="s">
        <v>19</v>
      </c>
    </row>
    <row r="37" spans="1:10">
      <c r="A37" t="s">
        <v>0</v>
      </c>
    </row>
    <row r="38" spans="1:10">
      <c r="C38" s="1">
        <v>3</v>
      </c>
      <c r="D38" s="1">
        <v>2.5</v>
      </c>
      <c r="E38" s="1">
        <v>2.2999999999999998</v>
      </c>
      <c r="H38" s="1">
        <v>10</v>
      </c>
      <c r="I38" s="1">
        <v>0</v>
      </c>
      <c r="J38" s="1">
        <v>0</v>
      </c>
    </row>
    <row r="40" spans="1:10">
      <c r="A40" t="s">
        <v>1</v>
      </c>
    </row>
    <row r="41" spans="1:10">
      <c r="C41" s="2">
        <f>C38/60</f>
        <v>0.05</v>
      </c>
      <c r="D41" s="2">
        <f>D38/60</f>
        <v>4.1666666666666664E-2</v>
      </c>
      <c r="E41" s="2">
        <f>E38/60</f>
        <v>3.833333333333333E-2</v>
      </c>
      <c r="H41" s="2">
        <f>H38/60</f>
        <v>0.16666666666666666</v>
      </c>
      <c r="I41" s="2">
        <f>I38/60</f>
        <v>0</v>
      </c>
      <c r="J41" s="2">
        <f>J38/60</f>
        <v>0</v>
      </c>
    </row>
    <row r="43" spans="1:10">
      <c r="A43" t="s">
        <v>2</v>
      </c>
    </row>
    <row r="44" spans="1:10">
      <c r="C44" s="2">
        <f>24/C41</f>
        <v>480</v>
      </c>
      <c r="D44" s="2">
        <f>24/D41</f>
        <v>576</v>
      </c>
      <c r="E44" s="2">
        <f>24/E41</f>
        <v>626.08695652173913</v>
      </c>
      <c r="H44" s="2">
        <f>24/H41</f>
        <v>144</v>
      </c>
      <c r="I44" s="2" t="e">
        <f>24/I41</f>
        <v>#DIV/0!</v>
      </c>
      <c r="J44" s="2" t="e">
        <f>24/J41</f>
        <v>#DIV/0!</v>
      </c>
    </row>
    <row r="46" spans="1:10">
      <c r="A46" t="s">
        <v>3</v>
      </c>
    </row>
    <row r="47" spans="1:10">
      <c r="C47" s="1">
        <v>10</v>
      </c>
      <c r="D47" s="1">
        <v>10</v>
      </c>
      <c r="E47" s="1">
        <v>10</v>
      </c>
      <c r="H47" s="1">
        <v>10</v>
      </c>
      <c r="I47" s="1">
        <v>10</v>
      </c>
      <c r="J47" s="1">
        <v>10</v>
      </c>
    </row>
    <row r="49" spans="1:10">
      <c r="A49" t="s">
        <v>4</v>
      </c>
    </row>
    <row r="50" spans="1:10">
      <c r="C50" s="2">
        <f>C47*C44</f>
        <v>4800</v>
      </c>
      <c r="D50" s="2">
        <f>D47*D44</f>
        <v>5760</v>
      </c>
      <c r="E50" s="2">
        <f>E47*E44</f>
        <v>6260.869565217391</v>
      </c>
      <c r="H50" s="2">
        <f>H47*H44</f>
        <v>1440</v>
      </c>
      <c r="I50" s="2" t="e">
        <f>I47*I44</f>
        <v>#DIV/0!</v>
      </c>
      <c r="J50" s="2" t="e">
        <f>J47*J44</f>
        <v>#DIV/0!</v>
      </c>
    </row>
    <row r="52" spans="1:10">
      <c r="A52" t="s">
        <v>5</v>
      </c>
    </row>
    <row r="53" spans="1:10">
      <c r="C53" s="1">
        <v>100000</v>
      </c>
      <c r="D53" s="1">
        <v>100000</v>
      </c>
      <c r="E53" s="1">
        <v>75000</v>
      </c>
      <c r="H53" s="1">
        <v>100000</v>
      </c>
      <c r="I53" s="1">
        <v>100000</v>
      </c>
      <c r="J53" s="1">
        <v>100000</v>
      </c>
    </row>
    <row r="55" spans="1:10">
      <c r="A55" t="s">
        <v>6</v>
      </c>
    </row>
    <row r="56" spans="1:10" ht="20">
      <c r="C56" s="6">
        <f>C53/C50</f>
        <v>20.833333333333332</v>
      </c>
      <c r="D56" s="6">
        <f>D53/D50</f>
        <v>17.361111111111111</v>
      </c>
      <c r="E56" s="6">
        <f>E53/E50</f>
        <v>11.979166666666668</v>
      </c>
      <c r="H56" s="6">
        <f>H53/H50</f>
        <v>69.444444444444443</v>
      </c>
      <c r="I56" s="6" t="e">
        <f>I53/I50</f>
        <v>#DIV/0!</v>
      </c>
      <c r="J56" s="6" t="e">
        <f>J53/J50</f>
        <v>#DIV/0!</v>
      </c>
    </row>
    <row r="58" spans="1:10">
      <c r="D58" t="s">
        <v>21</v>
      </c>
      <c r="E58" s="7">
        <v>0.21</v>
      </c>
    </row>
    <row r="59" spans="1:10">
      <c r="D59" t="s">
        <v>22</v>
      </c>
      <c r="E59" s="2">
        <f>E47*24</f>
        <v>240</v>
      </c>
    </row>
    <row r="60" spans="1:10">
      <c r="D60" t="s">
        <v>23</v>
      </c>
      <c r="E60" s="8">
        <f>E58*E59</f>
        <v>50.4</v>
      </c>
    </row>
    <row r="61" spans="1:10">
      <c r="D61" t="s">
        <v>24</v>
      </c>
      <c r="E61" s="9">
        <f>E60*E56</f>
        <v>603.75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A27" sqref="A27"/>
    </sheetView>
  </sheetViews>
  <sheetFormatPr baseColWidth="10" defaultRowHeight="15" x14ac:dyDescent="0"/>
  <cols>
    <col min="1" max="1" width="26.33203125" customWidth="1"/>
    <col min="2" max="3" width="33" customWidth="1"/>
    <col min="6" max="7" width="21.5" customWidth="1"/>
  </cols>
  <sheetData>
    <row r="2" spans="1:7">
      <c r="B2" s="14" t="s">
        <v>43</v>
      </c>
      <c r="C2" s="15"/>
      <c r="F2" t="s">
        <v>44</v>
      </c>
    </row>
    <row r="3" spans="1:7">
      <c r="B3" s="16"/>
      <c r="C3" s="17"/>
    </row>
    <row r="4" spans="1:7">
      <c r="B4" s="16" t="s">
        <v>45</v>
      </c>
      <c r="C4" s="17" t="s">
        <v>35</v>
      </c>
      <c r="F4" t="s">
        <v>35</v>
      </c>
      <c r="G4" t="s">
        <v>35</v>
      </c>
    </row>
    <row r="5" spans="1:7">
      <c r="B5" s="16" t="s">
        <v>46</v>
      </c>
      <c r="C5" s="17" t="s">
        <v>42</v>
      </c>
    </row>
    <row r="6" spans="1:7">
      <c r="B6" s="16"/>
      <c r="C6" s="17"/>
    </row>
    <row r="7" spans="1:7">
      <c r="A7" t="s">
        <v>28</v>
      </c>
      <c r="B7" s="26">
        <v>100000</v>
      </c>
      <c r="C7" s="27">
        <v>40000</v>
      </c>
      <c r="F7" s="1">
        <v>200000</v>
      </c>
      <c r="G7" s="1">
        <v>200000</v>
      </c>
    </row>
    <row r="8" spans="1:7">
      <c r="A8" t="s">
        <v>25</v>
      </c>
      <c r="B8" s="26">
        <v>3.3</v>
      </c>
      <c r="C8" s="27">
        <v>3.3</v>
      </c>
      <c r="F8" s="1">
        <v>2.5</v>
      </c>
      <c r="G8" s="1">
        <v>2.5</v>
      </c>
    </row>
    <row r="9" spans="1:7">
      <c r="A9" t="s">
        <v>27</v>
      </c>
      <c r="B9" s="26">
        <v>4</v>
      </c>
      <c r="C9" s="27">
        <v>4</v>
      </c>
      <c r="F9" s="1">
        <v>10</v>
      </c>
      <c r="G9" s="1">
        <v>6</v>
      </c>
    </row>
    <row r="10" spans="1:7">
      <c r="A10" t="s">
        <v>26</v>
      </c>
      <c r="B10" s="28">
        <f>B9*B21</f>
        <v>64</v>
      </c>
      <c r="C10" s="29">
        <f>C9*C21</f>
        <v>64</v>
      </c>
      <c r="F10" s="2">
        <f>F9*F21</f>
        <v>40</v>
      </c>
      <c r="G10" s="2">
        <f>G9*G21</f>
        <v>48</v>
      </c>
    </row>
    <row r="11" spans="1:7">
      <c r="A11" t="s">
        <v>36</v>
      </c>
      <c r="B11" s="28">
        <f>60/B8</f>
        <v>18.181818181818183</v>
      </c>
      <c r="C11" s="29">
        <f>60/C8</f>
        <v>18.181818181818183</v>
      </c>
      <c r="F11" s="2">
        <f>60/F8</f>
        <v>24</v>
      </c>
      <c r="G11" s="2">
        <f>60/G8</f>
        <v>24</v>
      </c>
    </row>
    <row r="12" spans="1:7">
      <c r="A12" t="s">
        <v>37</v>
      </c>
      <c r="B12" s="28">
        <f>B11 * B21</f>
        <v>290.90909090909093</v>
      </c>
      <c r="C12" s="29">
        <f>C11 * C21</f>
        <v>290.90909090909093</v>
      </c>
      <c r="F12" s="2">
        <f>F11 * F21</f>
        <v>96</v>
      </c>
      <c r="G12" s="2">
        <f>G11 * G21</f>
        <v>192</v>
      </c>
    </row>
    <row r="13" spans="1:7">
      <c r="A13" t="s">
        <v>38</v>
      </c>
      <c r="B13" s="28">
        <f>B7 / (B12*B9)</f>
        <v>85.937499999999986</v>
      </c>
      <c r="C13" s="29">
        <f>C7 / (C12*C9)</f>
        <v>34.375</v>
      </c>
      <c r="F13" s="2">
        <f>F7 / (F12*F9)</f>
        <v>208.33333333333334</v>
      </c>
      <c r="G13" s="2">
        <f>G7 / (G12*G9)</f>
        <v>173.61111111111111</v>
      </c>
    </row>
    <row r="14" spans="1:7">
      <c r="A14" t="s">
        <v>29</v>
      </c>
      <c r="B14" s="30">
        <f>B13/24</f>
        <v>3.5807291666666661</v>
      </c>
      <c r="C14" s="31">
        <f>C13/24</f>
        <v>1.4322916666666667</v>
      </c>
      <c r="F14" s="11">
        <f>F13/24</f>
        <v>8.6805555555555554</v>
      </c>
      <c r="G14" s="11">
        <f>G13/24</f>
        <v>7.2337962962962967</v>
      </c>
    </row>
    <row r="15" spans="1:7">
      <c r="A15" t="s">
        <v>39</v>
      </c>
      <c r="B15" s="28">
        <f>B13*B9</f>
        <v>343.74999999999994</v>
      </c>
      <c r="C15" s="29">
        <f>C13*C9</f>
        <v>137.5</v>
      </c>
      <c r="F15" s="2">
        <f>F13*F9</f>
        <v>2083.3333333333335</v>
      </c>
      <c r="G15" s="2">
        <f>G13*G9</f>
        <v>1041.6666666666667</v>
      </c>
    </row>
    <row r="16" spans="1:7">
      <c r="A16" t="s">
        <v>30</v>
      </c>
      <c r="B16" s="20">
        <f>B15*B22</f>
        <v>288.74999999999994</v>
      </c>
      <c r="C16" s="21">
        <f>C15*C22</f>
        <v>115.5</v>
      </c>
      <c r="F16" s="13">
        <f>F15*F22</f>
        <v>437.5</v>
      </c>
      <c r="G16" s="13">
        <f>G15*G22</f>
        <v>437.5</v>
      </c>
    </row>
    <row r="17" spans="1:7">
      <c r="B17" s="16"/>
      <c r="C17" s="17"/>
    </row>
    <row r="18" spans="1:7">
      <c r="A18" t="s">
        <v>40</v>
      </c>
      <c r="B18" s="16"/>
      <c r="C18" s="17"/>
    </row>
    <row r="19" spans="1:7">
      <c r="B19" s="16"/>
      <c r="C19" s="17"/>
    </row>
    <row r="20" spans="1:7">
      <c r="A20" t="s">
        <v>31</v>
      </c>
      <c r="B20" s="22" t="s">
        <v>47</v>
      </c>
      <c r="C20" s="23" t="s">
        <v>47</v>
      </c>
      <c r="F20" s="10" t="s">
        <v>34</v>
      </c>
      <c r="G20" s="10" t="s">
        <v>41</v>
      </c>
    </row>
    <row r="21" spans="1:7">
      <c r="A21" t="s">
        <v>32</v>
      </c>
      <c r="B21" s="18">
        <v>16</v>
      </c>
      <c r="C21" s="19">
        <v>16</v>
      </c>
      <c r="F21" s="1">
        <v>4</v>
      </c>
      <c r="G21" s="1">
        <v>8</v>
      </c>
    </row>
    <row r="22" spans="1:7">
      <c r="A22" t="s">
        <v>33</v>
      </c>
      <c r="B22" s="24">
        <v>0.84</v>
      </c>
      <c r="C22" s="25">
        <v>0.84</v>
      </c>
      <c r="F22" s="12">
        <v>0.21</v>
      </c>
      <c r="G22" s="12">
        <v>0.42</v>
      </c>
    </row>
    <row r="25" spans="1:7">
      <c r="A25" t="s">
        <v>48</v>
      </c>
      <c r="B25">
        <v>410</v>
      </c>
    </row>
    <row r="26" spans="1:7">
      <c r="A26" t="s">
        <v>49</v>
      </c>
      <c r="B26">
        <v>344.4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calcs</vt:lpstr>
      <vt:lpstr>AWS Time and Cost Analysis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Madsen</dc:creator>
  <cp:lastModifiedBy>Mark Madsen</cp:lastModifiedBy>
  <dcterms:created xsi:type="dcterms:W3CDTF">2014-09-05T21:27:02Z</dcterms:created>
  <dcterms:modified xsi:type="dcterms:W3CDTF">2014-10-12T14:15:54Z</dcterms:modified>
</cp:coreProperties>
</file>