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ex\mex_phx_gtwy_B3_x_dev\doc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 s="1"/>
  <c r="L10" i="1"/>
  <c r="L11" i="1"/>
  <c r="L12" i="1"/>
  <c r="L13" i="1"/>
  <c r="L21" i="1"/>
  <c r="L9" i="1"/>
  <c r="G10" i="1"/>
  <c r="H10" i="1" s="1"/>
  <c r="I10" i="1" s="1"/>
  <c r="K10" i="1" s="1"/>
  <c r="O10" i="1" s="1"/>
  <c r="S10" i="1" s="1"/>
  <c r="G11" i="1"/>
  <c r="H11" i="1" s="1"/>
  <c r="I11" i="1" s="1"/>
  <c r="K11" i="1" s="1"/>
  <c r="O11" i="1" s="1"/>
  <c r="S11" i="1" s="1"/>
  <c r="G12" i="1"/>
  <c r="H12" i="1" s="1"/>
  <c r="I12" i="1" s="1"/>
  <c r="K12" i="1" s="1"/>
  <c r="O12" i="1" s="1"/>
  <c r="S12" i="1" s="1"/>
  <c r="G13" i="1"/>
  <c r="H13" i="1" s="1"/>
  <c r="I13" i="1" s="1"/>
  <c r="K13" i="1" s="1"/>
  <c r="O13" i="1" s="1"/>
  <c r="S13" i="1" s="1"/>
  <c r="G21" i="1"/>
  <c r="H21" i="1" s="1"/>
  <c r="I21" i="1" s="1"/>
  <c r="K21" i="1" s="1"/>
  <c r="P21" i="1" s="1"/>
  <c r="T21" i="1" s="1"/>
  <c r="G9" i="1"/>
  <c r="H9" i="1" s="1"/>
  <c r="I9" i="1" s="1"/>
  <c r="K9" i="1" s="1"/>
  <c r="O9" i="1" s="1"/>
  <c r="S9" i="1" s="1"/>
  <c r="F14" i="1"/>
  <c r="F15" i="1" s="1"/>
  <c r="F16" i="1" s="1"/>
  <c r="F17" i="1" s="1"/>
  <c r="F18" i="1" s="1"/>
  <c r="F19" i="1" s="1"/>
  <c r="F20" i="1" s="1"/>
  <c r="G20" i="1" s="1"/>
  <c r="H20" i="1" s="1"/>
  <c r="I20" i="1" s="1"/>
  <c r="K20" i="1" s="1"/>
  <c r="O20" i="1" s="1"/>
  <c r="S20" i="1" s="1"/>
  <c r="F13" i="1"/>
  <c r="G19" i="1" l="1"/>
  <c r="H19" i="1" s="1"/>
  <c r="I19" i="1" s="1"/>
  <c r="K19" i="1" s="1"/>
  <c r="O19" i="1" s="1"/>
  <c r="S19" i="1" s="1"/>
  <c r="L15" i="1"/>
  <c r="G17" i="1"/>
  <c r="H17" i="1" s="1"/>
  <c r="I17" i="1" s="1"/>
  <c r="K17" i="1" s="1"/>
  <c r="P17" i="1" s="1"/>
  <c r="T17" i="1" s="1"/>
  <c r="L14" i="1"/>
  <c r="L17" i="1"/>
  <c r="L16" i="1"/>
  <c r="G18" i="1"/>
  <c r="H18" i="1" s="1"/>
  <c r="I18" i="1" s="1"/>
  <c r="K18" i="1" s="1"/>
  <c r="O18" i="1" s="1"/>
  <c r="S18" i="1" s="1"/>
  <c r="G16" i="1"/>
  <c r="H16" i="1" s="1"/>
  <c r="I16" i="1" s="1"/>
  <c r="K16" i="1" s="1"/>
  <c r="P16" i="1" s="1"/>
  <c r="T16" i="1" s="1"/>
  <c r="G15" i="1"/>
  <c r="H15" i="1" s="1"/>
  <c r="I15" i="1" s="1"/>
  <c r="K15" i="1" s="1"/>
  <c r="P15" i="1" s="1"/>
  <c r="T15" i="1" s="1"/>
  <c r="L20" i="1"/>
  <c r="G14" i="1"/>
  <c r="H14" i="1" s="1"/>
  <c r="I14" i="1" s="1"/>
  <c r="K14" i="1" s="1"/>
  <c r="P14" i="1" s="1"/>
  <c r="T14" i="1" s="1"/>
  <c r="L19" i="1"/>
  <c r="L18" i="1"/>
  <c r="N9" i="1"/>
  <c r="R9" i="1" s="1"/>
  <c r="N13" i="1"/>
  <c r="R13" i="1" s="1"/>
  <c r="P9" i="1"/>
  <c r="T9" i="1" s="1"/>
  <c r="P13" i="1"/>
  <c r="T13" i="1" s="1"/>
  <c r="N20" i="1"/>
  <c r="R20" i="1" s="1"/>
  <c r="N12" i="1"/>
  <c r="R12" i="1" s="1"/>
  <c r="P20" i="1"/>
  <c r="T20" i="1" s="1"/>
  <c r="P12" i="1"/>
  <c r="T12" i="1" s="1"/>
  <c r="N11" i="1"/>
  <c r="R11" i="1" s="1"/>
  <c r="P11" i="1"/>
  <c r="T11" i="1" s="1"/>
  <c r="N10" i="1"/>
  <c r="R10" i="1" s="1"/>
  <c r="P10" i="1"/>
  <c r="T10" i="1" s="1"/>
  <c r="O21" i="1"/>
  <c r="S21" i="1" s="1"/>
  <c r="N21" i="1"/>
  <c r="R21" i="1" s="1"/>
  <c r="O17" i="1" l="1"/>
  <c r="S17" i="1" s="1"/>
  <c r="P19" i="1"/>
  <c r="T19" i="1" s="1"/>
  <c r="N19" i="1"/>
  <c r="R19" i="1" s="1"/>
  <c r="O14" i="1"/>
  <c r="S14" i="1" s="1"/>
  <c r="N14" i="1"/>
  <c r="R14" i="1" s="1"/>
  <c r="N18" i="1"/>
  <c r="R18" i="1" s="1"/>
  <c r="O16" i="1"/>
  <c r="S16" i="1" s="1"/>
  <c r="N15" i="1"/>
  <c r="R15" i="1" s="1"/>
  <c r="N16" i="1"/>
  <c r="R16" i="1" s="1"/>
  <c r="N17" i="1"/>
  <c r="R17" i="1" s="1"/>
  <c r="O15" i="1"/>
  <c r="S15" i="1" s="1"/>
  <c r="P18" i="1"/>
  <c r="T18" i="1" s="1"/>
</calcChain>
</file>

<file path=xl/sharedStrings.xml><?xml version="1.0" encoding="utf-8"?>
<sst xmlns="http://schemas.openxmlformats.org/spreadsheetml/2006/main" count="25" uniqueCount="18">
  <si>
    <t>Pot Range</t>
  </si>
  <si>
    <t>Pot %</t>
  </si>
  <si>
    <t>Rhi</t>
  </si>
  <si>
    <t>Rlo</t>
  </si>
  <si>
    <t>Rlo||Rin</t>
  </si>
  <si>
    <t>Rin</t>
  </si>
  <si>
    <t>Vin</t>
  </si>
  <si>
    <t>Vout</t>
  </si>
  <si>
    <t>Current (I)</t>
  </si>
  <si>
    <t>Power(W)</t>
  </si>
  <si>
    <t>Ideal Vout</t>
  </si>
  <si>
    <t>STB on Rhi</t>
  </si>
  <si>
    <t>I</t>
  </si>
  <si>
    <t>P</t>
  </si>
  <si>
    <t>STB on Vout</t>
  </si>
  <si>
    <t>ohms</t>
  </si>
  <si>
    <t>volts</t>
  </si>
  <si>
    <t>=Failure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</si>
</sst>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Sheet1!$F$9:$F$21</c:f>
              <c:numCache>
                <c:formatCode>General</c:formatCode>
                <c:ptCount val="13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99.95</c:v>
                </c:pt>
              </c:numCache>
            </c:numRef>
          </c:xVal>
          <c:yVal>
            <c:numRef>
              <c:f>Sheet1!$K$9:$K$21</c:f>
              <c:numCache>
                <c:formatCode>General</c:formatCode>
                <c:ptCount val="13"/>
                <c:pt idx="0">
                  <c:v>2.4989824051089428E-3</c:v>
                </c:pt>
                <c:pt idx="1">
                  <c:v>4.959989418689241E-2</c:v>
                </c:pt>
                <c:pt idx="2">
                  <c:v>0.24068461401319308</c:v>
                </c:pt>
                <c:pt idx="3">
                  <c:v>0.46583850931677012</c:v>
                </c:pt>
                <c:pt idx="4">
                  <c:v>0.88466579292267356</c:v>
                </c:pt>
                <c:pt idx="5">
                  <c:v>1.2808349146110056</c:v>
                </c:pt>
                <c:pt idx="6">
                  <c:v>1.6728624535315986</c:v>
                </c:pt>
                <c:pt idx="7">
                  <c:v>2.0769230769230766</c:v>
                </c:pt>
                <c:pt idx="8">
                  <c:v>2.5092936802973975</c:v>
                </c:pt>
                <c:pt idx="9">
                  <c:v>2.988614800759013</c:v>
                </c:pt>
                <c:pt idx="10">
                  <c:v>3.5386631716906947</c:v>
                </c:pt>
                <c:pt idx="11">
                  <c:v>4.1925465838509322</c:v>
                </c:pt>
                <c:pt idx="12">
                  <c:v>4.9954658278131898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E-4132-BDEE-CB6CC75EBDB1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Sheet1!$F$9:$F$21</c:f>
              <c:numCache>
                <c:formatCode>General</c:formatCode>
                <c:ptCount val="13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99.95</c:v>
                </c:pt>
              </c:numCache>
            </c:numRef>
          </c:xVal>
          <c:yVal>
            <c:numRef>
              <c:f>Sheet1!$L$9:$L$21</c:f>
              <c:numCache>
                <c:formatCode>General</c:formatCode>
                <c:ptCount val="13"/>
                <c:pt idx="0">
                  <c:v>2.5000000000000001E-3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4.9974999999999996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E-4132-BDEE-CB6CC75E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8664"/>
        <c:axId val="663398992"/>
      </c:scatterChart>
      <c:valAx>
        <c:axId val="663398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8992"/>
        <c:crosses val="autoZero"/>
        <c:crossBetween val="midCat"/>
      </c:valAx>
      <c:valAx>
        <c:axId val="663398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22</xdr:row>
      <xdr:rowOff>133350</xdr:rowOff>
    </xdr:from>
    <xdr:to>
      <xdr:col>23</xdr:col>
      <xdr:colOff>19049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DF2EB-FBEF-4A36-AB21-4856D3E63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T21"/>
  <sheetViews>
    <sheetView tabSelected="1" workbookViewId="0">
      <selection activeCell="D15" sqref="D15"/>
    </sheetView>
  </sheetViews>
  <sheetFormatPr defaultRowHeight="15" x14ac:dyDescent="0.25"/>
  <cols>
    <col min="12" max="12" width="10" bestFit="1" customWidth="1"/>
    <col min="13" max="13" width="11.5703125" bestFit="1" customWidth="1"/>
    <col min="16" max="17" width="10.5703125" customWidth="1"/>
    <col min="20" max="20" width="12" bestFit="1" customWidth="1"/>
  </cols>
  <sheetData>
    <row r="3" spans="6:20" x14ac:dyDescent="0.25">
      <c r="N3" t="s">
        <v>12</v>
      </c>
      <c r="O3" t="s">
        <v>13</v>
      </c>
    </row>
    <row r="4" spans="6:20" x14ac:dyDescent="0.25">
      <c r="F4" t="s">
        <v>0</v>
      </c>
      <c r="G4">
        <v>2200</v>
      </c>
      <c r="H4" t="s">
        <v>15</v>
      </c>
      <c r="M4" t="s">
        <v>11</v>
      </c>
      <c r="N4">
        <f>16/G4</f>
        <v>7.2727272727272727E-3</v>
      </c>
      <c r="O4">
        <f>N4^2*G4</f>
        <v>0.11636363636363636</v>
      </c>
    </row>
    <row r="5" spans="6:20" x14ac:dyDescent="0.25">
      <c r="F5" t="s">
        <v>5</v>
      </c>
      <c r="G5">
        <v>2700</v>
      </c>
      <c r="H5" t="s">
        <v>15</v>
      </c>
      <c r="M5" t="s">
        <v>14</v>
      </c>
      <c r="N5" s="2" t="s">
        <v>17</v>
      </c>
    </row>
    <row r="6" spans="6:20" x14ac:dyDescent="0.25">
      <c r="F6" t="s">
        <v>6</v>
      </c>
      <c r="G6">
        <v>5</v>
      </c>
      <c r="H6" t="s">
        <v>16</v>
      </c>
    </row>
    <row r="7" spans="6:20" x14ac:dyDescent="0.25">
      <c r="N7" t="s">
        <v>8</v>
      </c>
      <c r="R7" t="s">
        <v>9</v>
      </c>
    </row>
    <row r="8" spans="6:20" x14ac:dyDescent="0.25">
      <c r="F8" t="s">
        <v>1</v>
      </c>
      <c r="G8" t="s">
        <v>2</v>
      </c>
      <c r="H8" t="s">
        <v>3</v>
      </c>
      <c r="I8" t="s">
        <v>4</v>
      </c>
      <c r="K8" t="s">
        <v>7</v>
      </c>
      <c r="L8" t="s">
        <v>10</v>
      </c>
      <c r="N8" t="s">
        <v>2</v>
      </c>
      <c r="O8" t="s">
        <v>3</v>
      </c>
      <c r="P8" t="s">
        <v>5</v>
      </c>
      <c r="R8" t="s">
        <v>2</v>
      </c>
      <c r="S8" t="s">
        <v>3</v>
      </c>
      <c r="T8" t="s">
        <v>5</v>
      </c>
    </row>
    <row r="9" spans="6:20" x14ac:dyDescent="0.25">
      <c r="F9">
        <v>0.05</v>
      </c>
      <c r="G9">
        <f>$G$4*(1-F9/100)</f>
        <v>2198.9</v>
      </c>
      <c r="H9">
        <f>$G$4-G9</f>
        <v>1.0999999999999091</v>
      </c>
      <c r="I9">
        <f>1/(1/H9+1/$G$5)</f>
        <v>1.0995520343562826</v>
      </c>
      <c r="K9">
        <f>$G$6*I9/(I9+G9)</f>
        <v>2.4989824051089428E-3</v>
      </c>
      <c r="L9">
        <f>$G$6*F9/100</f>
        <v>2.5000000000000001E-3</v>
      </c>
      <c r="N9">
        <f>$G$6/(I9+G9)</f>
        <v>2.2727277355017923E-3</v>
      </c>
      <c r="O9">
        <f>K9/H9</f>
        <v>2.2718021864628632E-3</v>
      </c>
      <c r="P9">
        <f>K9/$G$5</f>
        <v>9.2554903892923811E-7</v>
      </c>
      <c r="R9" s="1">
        <f>N9^2*G9</f>
        <v>1.1357959170886341E-2</v>
      </c>
      <c r="S9" s="1">
        <f>O9^2*H9</f>
        <v>5.6771936918587209E-6</v>
      </c>
      <c r="T9" s="1">
        <f>P9^2*$G$5</f>
        <v>2.3129307633496582E-9</v>
      </c>
    </row>
    <row r="10" spans="6:20" x14ac:dyDescent="0.25">
      <c r="F10">
        <v>1</v>
      </c>
      <c r="G10">
        <f t="shared" ref="G10:G21" si="0">$G$4*(1-F10/100)</f>
        <v>2178</v>
      </c>
      <c r="H10">
        <f t="shared" ref="H10:H21" si="1">$G$4-G10</f>
        <v>22</v>
      </c>
      <c r="I10">
        <f t="shared" ref="I10:I21" si="2">1/(1/H10+1/$G$5)</f>
        <v>21.822189566495226</v>
      </c>
      <c r="K10">
        <f t="shared" ref="K10:K21" si="3">$G$6*I10/(I10+G10)</f>
        <v>4.959989418689241E-2</v>
      </c>
      <c r="L10">
        <f t="shared" ref="L10:L21" si="4">$G$6*F10/100</f>
        <v>0.05</v>
      </c>
      <c r="N10">
        <f t="shared" ref="N10:N21" si="5">$G$6/(I10+G10)</f>
        <v>2.2729109760390763E-3</v>
      </c>
      <c r="O10">
        <f t="shared" ref="O10:O21" si="6">K10/H10</f>
        <v>2.254540644858746E-3</v>
      </c>
      <c r="P10">
        <f t="shared" ref="P10:P21" si="7">K10/$G$5</f>
        <v>1.8370331180330523E-5</v>
      </c>
      <c r="R10" s="1">
        <f t="shared" ref="R10:R21" si="8">N10^2*G10</f>
        <v>1.1251818736287618E-2</v>
      </c>
      <c r="S10" s="1">
        <f t="shared" ref="S10:S21" si="9">O10^2*H10</f>
        <v>1.1182497742504199E-4</v>
      </c>
      <c r="T10" s="1">
        <f t="shared" ref="T10:T21" si="10">P10^2*$G$5</f>
        <v>9.1116648272256434E-7</v>
      </c>
    </row>
    <row r="11" spans="6:20" x14ac:dyDescent="0.25">
      <c r="F11">
        <v>5</v>
      </c>
      <c r="G11">
        <f t="shared" si="0"/>
        <v>2090</v>
      </c>
      <c r="H11">
        <f t="shared" si="1"/>
        <v>110</v>
      </c>
      <c r="I11">
        <f t="shared" si="2"/>
        <v>105.69395017793596</v>
      </c>
      <c r="K11">
        <f t="shared" si="3"/>
        <v>0.24068461401319308</v>
      </c>
      <c r="L11">
        <f t="shared" si="4"/>
        <v>0.25</v>
      </c>
      <c r="N11">
        <f t="shared" si="5"/>
        <v>2.2771843952089981E-3</v>
      </c>
      <c r="O11">
        <f t="shared" si="6"/>
        <v>2.1880419455744824E-3</v>
      </c>
      <c r="P11">
        <f t="shared" si="7"/>
        <v>8.9142449634515948E-5</v>
      </c>
      <c r="R11" s="1">
        <f t="shared" si="8"/>
        <v>1.0837838728847244E-2</v>
      </c>
      <c r="S11" s="1">
        <f t="shared" si="9"/>
        <v>5.2662803111527031E-4</v>
      </c>
      <c r="T11" s="1">
        <f t="shared" si="10"/>
        <v>2.1455216082473973E-5</v>
      </c>
    </row>
    <row r="12" spans="6:20" x14ac:dyDescent="0.25">
      <c r="F12">
        <v>10</v>
      </c>
      <c r="G12">
        <f t="shared" si="0"/>
        <v>1980</v>
      </c>
      <c r="H12">
        <f t="shared" si="1"/>
        <v>220</v>
      </c>
      <c r="I12">
        <f t="shared" si="2"/>
        <v>203.42465753424656</v>
      </c>
      <c r="K12">
        <f t="shared" si="3"/>
        <v>0.46583850931677012</v>
      </c>
      <c r="L12">
        <f t="shared" si="4"/>
        <v>0.5</v>
      </c>
      <c r="N12">
        <f t="shared" si="5"/>
        <v>2.289980550850116E-3</v>
      </c>
      <c r="O12">
        <f t="shared" si="6"/>
        <v>2.1174477696216825E-3</v>
      </c>
      <c r="P12">
        <f t="shared" si="7"/>
        <v>1.7253278122843338E-4</v>
      </c>
      <c r="R12" s="1">
        <f t="shared" si="8"/>
        <v>1.0383141628078166E-2</v>
      </c>
      <c r="S12" s="1">
        <f t="shared" si="9"/>
        <v>9.8638871255668438E-4</v>
      </c>
      <c r="T12" s="1">
        <f t="shared" si="10"/>
        <v>8.0372413615729824E-5</v>
      </c>
    </row>
    <row r="13" spans="6:20" x14ac:dyDescent="0.25">
      <c r="F13">
        <f>F12+10</f>
        <v>20</v>
      </c>
      <c r="G13">
        <f t="shared" si="0"/>
        <v>1760</v>
      </c>
      <c r="H13">
        <f t="shared" si="1"/>
        <v>440</v>
      </c>
      <c r="I13">
        <f t="shared" si="2"/>
        <v>378.343949044586</v>
      </c>
      <c r="K13">
        <f t="shared" si="3"/>
        <v>0.88466579292267356</v>
      </c>
      <c r="L13">
        <f t="shared" si="4"/>
        <v>1</v>
      </c>
      <c r="N13">
        <f t="shared" si="5"/>
        <v>2.3382580722030263E-3</v>
      </c>
      <c r="O13">
        <f t="shared" si="6"/>
        <v>2.0106040748242579E-3</v>
      </c>
      <c r="P13">
        <f t="shared" si="7"/>
        <v>3.2765399737876797E-4</v>
      </c>
      <c r="R13" s="1">
        <f t="shared" si="8"/>
        <v>9.6227134295117974E-3</v>
      </c>
      <c r="S13" s="1">
        <f t="shared" si="9"/>
        <v>1.7787126481079605E-3</v>
      </c>
      <c r="T13" s="1">
        <f t="shared" si="10"/>
        <v>2.8986428339537133E-4</v>
      </c>
    </row>
    <row r="14" spans="6:20" x14ac:dyDescent="0.25">
      <c r="F14">
        <f t="shared" ref="F14:F20" si="11">F13+10</f>
        <v>30</v>
      </c>
      <c r="G14">
        <f t="shared" si="0"/>
        <v>1540</v>
      </c>
      <c r="H14">
        <f t="shared" si="1"/>
        <v>660</v>
      </c>
      <c r="I14">
        <f t="shared" si="2"/>
        <v>530.35714285714289</v>
      </c>
      <c r="K14">
        <f t="shared" si="3"/>
        <v>1.2808349146110056</v>
      </c>
      <c r="L14">
        <f t="shared" si="4"/>
        <v>1.5</v>
      </c>
      <c r="N14">
        <f t="shared" si="5"/>
        <v>2.4150422632396064E-3</v>
      </c>
      <c r="O14">
        <f t="shared" si="6"/>
        <v>1.9406589615318267E-3</v>
      </c>
      <c r="P14">
        <f t="shared" si="7"/>
        <v>4.7438330170777984E-4</v>
      </c>
      <c r="R14" s="1">
        <f t="shared" si="8"/>
        <v>8.981940865179559E-3</v>
      </c>
      <c r="S14" s="1">
        <f t="shared" si="9"/>
        <v>2.4856637552827E-3</v>
      </c>
      <c r="T14" s="1">
        <f t="shared" si="10"/>
        <v>6.0760669573577109E-4</v>
      </c>
    </row>
    <row r="15" spans="6:20" x14ac:dyDescent="0.25">
      <c r="F15">
        <f t="shared" si="11"/>
        <v>40</v>
      </c>
      <c r="G15">
        <f t="shared" si="0"/>
        <v>1320</v>
      </c>
      <c r="H15">
        <f t="shared" si="1"/>
        <v>880</v>
      </c>
      <c r="I15">
        <f t="shared" si="2"/>
        <v>663.68715083798884</v>
      </c>
      <c r="K15">
        <f t="shared" si="3"/>
        <v>1.6728624535315986</v>
      </c>
      <c r="L15">
        <f t="shared" si="4"/>
        <v>2</v>
      </c>
      <c r="N15">
        <f t="shared" si="5"/>
        <v>2.5205587473245464E-3</v>
      </c>
      <c r="O15">
        <f t="shared" si="6"/>
        <v>1.9009800608313621E-3</v>
      </c>
      <c r="P15">
        <f t="shared" si="7"/>
        <v>6.1957868649318464E-4</v>
      </c>
      <c r="R15" s="1">
        <f t="shared" si="8"/>
        <v>8.386245646302859E-3</v>
      </c>
      <c r="S15" s="1">
        <f t="shared" si="9"/>
        <v>3.1800781686770001E-3</v>
      </c>
      <c r="T15" s="1">
        <f t="shared" si="10"/>
        <v>1.0364699216428739E-3</v>
      </c>
    </row>
    <row r="16" spans="6:20" x14ac:dyDescent="0.25">
      <c r="F16">
        <f t="shared" si="11"/>
        <v>50</v>
      </c>
      <c r="G16">
        <f t="shared" si="0"/>
        <v>1100</v>
      </c>
      <c r="H16">
        <f t="shared" si="1"/>
        <v>1100</v>
      </c>
      <c r="I16">
        <f t="shared" si="2"/>
        <v>781.57894736842104</v>
      </c>
      <c r="K16">
        <f t="shared" si="3"/>
        <v>2.0769230769230766</v>
      </c>
      <c r="L16">
        <f t="shared" si="4"/>
        <v>2.5</v>
      </c>
      <c r="N16">
        <f t="shared" si="5"/>
        <v>2.6573426573426573E-3</v>
      </c>
      <c r="O16">
        <f t="shared" si="6"/>
        <v>1.8881118881118879E-3</v>
      </c>
      <c r="P16">
        <f t="shared" si="7"/>
        <v>7.6923076923076912E-4</v>
      </c>
      <c r="R16" s="1">
        <f t="shared" si="8"/>
        <v>7.7676169983862285E-3</v>
      </c>
      <c r="S16" s="1">
        <f t="shared" si="9"/>
        <v>3.9214631522323821E-3</v>
      </c>
      <c r="T16" s="1">
        <f t="shared" si="10"/>
        <v>1.5976331360946742E-3</v>
      </c>
    </row>
    <row r="17" spans="6:20" x14ac:dyDescent="0.25">
      <c r="F17">
        <f t="shared" si="11"/>
        <v>60</v>
      </c>
      <c r="G17">
        <f t="shared" si="0"/>
        <v>880</v>
      </c>
      <c r="H17">
        <f t="shared" si="1"/>
        <v>1320</v>
      </c>
      <c r="I17">
        <f t="shared" si="2"/>
        <v>886.56716417910445</v>
      </c>
      <c r="K17">
        <f t="shared" si="3"/>
        <v>2.5092936802973975</v>
      </c>
      <c r="L17">
        <f t="shared" si="4"/>
        <v>3</v>
      </c>
      <c r="N17">
        <f t="shared" si="5"/>
        <v>2.8303480905711386E-3</v>
      </c>
      <c r="O17">
        <f t="shared" si="6"/>
        <v>1.9009800608313617E-3</v>
      </c>
      <c r="P17">
        <f t="shared" si="7"/>
        <v>9.2936802973977691E-4</v>
      </c>
      <c r="R17" s="1">
        <f t="shared" si="8"/>
        <v>7.0495658761437277E-3</v>
      </c>
      <c r="S17" s="1">
        <f t="shared" si="9"/>
        <v>4.7701172530154982E-3</v>
      </c>
      <c r="T17" s="1">
        <f t="shared" si="10"/>
        <v>2.3320573236964661E-3</v>
      </c>
    </row>
    <row r="18" spans="6:20" x14ac:dyDescent="0.25">
      <c r="F18">
        <f t="shared" si="11"/>
        <v>70</v>
      </c>
      <c r="G18">
        <f t="shared" si="0"/>
        <v>660.00000000000011</v>
      </c>
      <c r="H18">
        <f t="shared" si="1"/>
        <v>1540</v>
      </c>
      <c r="I18">
        <f t="shared" si="2"/>
        <v>980.66037735849068</v>
      </c>
      <c r="K18">
        <f t="shared" si="3"/>
        <v>2.988614800759013</v>
      </c>
      <c r="L18">
        <f t="shared" si="4"/>
        <v>3.5</v>
      </c>
      <c r="N18">
        <f t="shared" si="5"/>
        <v>3.0475533321833131E-3</v>
      </c>
      <c r="O18">
        <f t="shared" si="6"/>
        <v>1.9406589615318267E-3</v>
      </c>
      <c r="P18">
        <f t="shared" si="7"/>
        <v>1.1068943706514863E-3</v>
      </c>
      <c r="R18" s="1">
        <f t="shared" si="8"/>
        <v>6.129803666251067E-3</v>
      </c>
      <c r="S18" s="1">
        <f t="shared" si="9"/>
        <v>5.7998820956596331E-3</v>
      </c>
      <c r="T18" s="1">
        <f t="shared" si="10"/>
        <v>3.3080808990058642E-3</v>
      </c>
    </row>
    <row r="19" spans="6:20" x14ac:dyDescent="0.25">
      <c r="F19">
        <f t="shared" si="11"/>
        <v>80</v>
      </c>
      <c r="G19">
        <f t="shared" si="0"/>
        <v>439.99999999999989</v>
      </c>
      <c r="H19">
        <f t="shared" si="1"/>
        <v>1760</v>
      </c>
      <c r="I19">
        <f t="shared" si="2"/>
        <v>1065.4708520179374</v>
      </c>
      <c r="K19">
        <f t="shared" si="3"/>
        <v>3.5386631716906947</v>
      </c>
      <c r="L19">
        <f t="shared" si="4"/>
        <v>4</v>
      </c>
      <c r="N19">
        <f t="shared" si="5"/>
        <v>3.32122006433933E-3</v>
      </c>
      <c r="O19">
        <f t="shared" si="6"/>
        <v>2.0106040748242584E-3</v>
      </c>
      <c r="P19">
        <f t="shared" si="7"/>
        <v>1.3106159895150721E-3</v>
      </c>
      <c r="R19" s="1">
        <f t="shared" si="8"/>
        <v>4.8534211949388621E-3</v>
      </c>
      <c r="S19" s="1">
        <f t="shared" si="9"/>
        <v>7.1148505924318456E-3</v>
      </c>
      <c r="T19" s="1">
        <f t="shared" si="10"/>
        <v>4.637828534325943E-3</v>
      </c>
    </row>
    <row r="20" spans="6:20" x14ac:dyDescent="0.25">
      <c r="F20">
        <f t="shared" si="11"/>
        <v>90</v>
      </c>
      <c r="G20">
        <f t="shared" si="0"/>
        <v>219.99999999999994</v>
      </c>
      <c r="H20">
        <f t="shared" si="1"/>
        <v>1980</v>
      </c>
      <c r="I20">
        <f t="shared" si="2"/>
        <v>1142.3076923076924</v>
      </c>
      <c r="K20">
        <f t="shared" si="3"/>
        <v>4.1925465838509322</v>
      </c>
      <c r="L20">
        <f t="shared" si="4"/>
        <v>4.5</v>
      </c>
      <c r="N20">
        <f t="shared" si="5"/>
        <v>3.670242800677583E-3</v>
      </c>
      <c r="O20">
        <f t="shared" si="6"/>
        <v>2.117447769621683E-3</v>
      </c>
      <c r="P20">
        <f t="shared" si="7"/>
        <v>1.5527950310559007E-3</v>
      </c>
      <c r="R20" s="1">
        <f t="shared" si="8"/>
        <v>2.9635500875036377E-3</v>
      </c>
      <c r="S20" s="1">
        <f t="shared" si="9"/>
        <v>8.8774984130101636E-3</v>
      </c>
      <c r="T20" s="1">
        <f t="shared" si="10"/>
        <v>6.5101655028741183E-3</v>
      </c>
    </row>
    <row r="21" spans="6:20" x14ac:dyDescent="0.25">
      <c r="F21">
        <v>99.95</v>
      </c>
      <c r="G21">
        <f t="shared" si="0"/>
        <v>1.0999999999998789</v>
      </c>
      <c r="H21">
        <f t="shared" si="1"/>
        <v>2198.9</v>
      </c>
      <c r="I21">
        <f t="shared" si="2"/>
        <v>1211.9108371267021</v>
      </c>
      <c r="K21">
        <f t="shared" si="3"/>
        <v>4.9954658278131898</v>
      </c>
      <c r="L21">
        <f t="shared" si="4"/>
        <v>4.9974999999999996</v>
      </c>
      <c r="N21">
        <f t="shared" si="5"/>
        <v>4.121974715282562E-3</v>
      </c>
      <c r="O21">
        <f t="shared" si="6"/>
        <v>2.2718021864628632E-3</v>
      </c>
      <c r="P21">
        <f t="shared" si="7"/>
        <v>1.8501725288197E-3</v>
      </c>
      <c r="R21" s="1">
        <f t="shared" si="8"/>
        <v>1.8689743108769574E-5</v>
      </c>
      <c r="S21" s="1">
        <f t="shared" si="9"/>
        <v>1.1348710190026522E-2</v>
      </c>
      <c r="T21" s="1">
        <f t="shared" si="10"/>
        <v>9.242473643277526E-3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aliebel</dc:creator>
  <cp:lastModifiedBy>aliebel</cp:lastModifiedBy>
  <dcterms:created xsi:type="dcterms:W3CDTF">2017-03-08T13:41:05Z</dcterms:created>
  <dcterms:modified xsi:type="dcterms:W3CDTF">2017-03-08T15:21:16Z</dcterms:modified>
</cp:coreProperties>
</file>