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J:\home\a370481\repos\odl\code_generation_framework\type3_dwh_to_usecase\templates\"/>
    </mc:Choice>
  </mc:AlternateContent>
  <xr:revisionPtr revIDLastSave="0" documentId="13_ncr:1_{C07E6109-98B9-4141-9805-FC0B7BCFA0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ons" sheetId="1" r:id="rId1"/>
    <sheet name="DMA" sheetId="6" r:id="rId2"/>
    <sheet name="AdvOptions" sheetId="4" r:id="rId3"/>
    <sheet name="IcebergOptions" sheetId="5" r:id="rId4"/>
    <sheet name="CRON" sheetId="2" r:id="rId5"/>
    <sheet name="Custom Source View" sheetId="8" state="hidden" r:id="rId6"/>
    <sheet name="Views" sheetId="10" r:id="rId7"/>
    <sheet name="OUTPUT" sheetId="7" r:id="rId8"/>
    <sheet name="StepsLogView" sheetId="9" r:id="rId9"/>
    <sheet name="Version" sheetId="3" r:id="rId10"/>
    <sheet name="Values" sheetId="11" state="hidden" r:id="rId11"/>
  </sheets>
  <definedNames>
    <definedName name="ARRAY_OF_VIEWS">Views!$L$3</definedName>
    <definedName name="CREATE_STEPS_JOB_VIEW">StepsLogView!$A$6</definedName>
    <definedName name="REPLACE_ARRAY_OF_VIEWS">OUTPUT!$B$29</definedName>
    <definedName name="REPLACE_AWS_ACCOUNT_NUMBER">OUTPUT!$B$9</definedName>
    <definedName name="REPLACE_AWS_ATHENA_WORKGROUP">OUTPUT!$B$8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Options!$B$6</definedName>
    <definedName name="USERINPUT_DEPLOY_TO">Options!$B$3</definedName>
    <definedName name="USERINPUT_ODL_MONITORING_ATHENA_DATABASE">AdvOptions!$B$11</definedName>
    <definedName name="USERINPUT_S3_PREFIX">Options!$B$5</definedName>
    <definedName name="USERINPUT_SOLUTION_NAME">Options!$B$2</definedName>
    <definedName name="USERINPUT_SOLUTIONNAME_LONG">Options!$B$8</definedName>
    <definedName name="USERINPUT_STEPS_JOB_VIEW">StepsLogView!$A$2</definedName>
    <definedName name="USERINPUT_USECASE_COMMENT">Options!$B$26</definedName>
    <definedName name="USERINPUT_USECASE_HOMEPAGE">Options!$B$9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31" i="7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2" i="10"/>
  <c r="N2" i="10" s="1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2" i="10"/>
  <c r="P2" i="10" l="1"/>
  <c r="P1" i="10" s="1"/>
  <c r="B30" i="7" s="1"/>
  <c r="A4" i="9"/>
  <c r="B1" i="7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2" i="10"/>
  <c r="A5" i="9" l="1"/>
  <c r="B24" i="7"/>
  <c r="B26" i="7"/>
  <c r="B27" i="7" s="1"/>
  <c r="B20" i="7"/>
  <c r="B25" i="7"/>
  <c r="B22" i="7" l="1"/>
  <c r="B21" i="7"/>
  <c r="B16" i="7" l="1"/>
  <c r="B18" i="7"/>
  <c r="B17" i="7"/>
  <c r="B4" i="7"/>
  <c r="B5" i="7"/>
  <c r="B2" i="7"/>
  <c r="B15" i="7"/>
  <c r="E17" i="1"/>
  <c r="C17" i="1"/>
  <c r="B17" i="1"/>
  <c r="E16" i="1"/>
  <c r="D16" i="1"/>
  <c r="E15" i="1"/>
  <c r="B11" i="7" s="1"/>
  <c r="C16" i="1"/>
  <c r="B16" i="1"/>
  <c r="C15" i="1"/>
  <c r="B15" i="1"/>
  <c r="B28" i="1"/>
  <c r="A1" i="1"/>
  <c r="B7" i="1"/>
  <c r="B8" i="7" s="1"/>
  <c r="B6" i="1"/>
  <c r="E22" i="1"/>
  <c r="B4" i="1" s="1"/>
  <c r="B3" i="7" s="1"/>
  <c r="B7" i="7" s="1"/>
  <c r="D22" i="1"/>
  <c r="C22" i="1"/>
  <c r="B22" i="1"/>
  <c r="E14" i="1"/>
  <c r="B10" i="7" s="1"/>
  <c r="D14" i="1"/>
  <c r="E13" i="1"/>
  <c r="B9" i="7" s="1"/>
  <c r="D13" i="1"/>
  <c r="C13" i="1"/>
  <c r="B13" i="1"/>
  <c r="E12" i="1"/>
  <c r="D12" i="1"/>
  <c r="D15" i="1" s="1"/>
  <c r="B6" i="7" l="1"/>
  <c r="I11" i="10"/>
  <c r="J11" i="10" s="1"/>
  <c r="K11" i="10" s="1"/>
  <c r="I13" i="10"/>
  <c r="J13" i="10" s="1"/>
  <c r="K13" i="10" s="1"/>
  <c r="I2" i="10"/>
  <c r="J2" i="10" s="1"/>
  <c r="K2" i="10" s="1"/>
  <c r="I3" i="10"/>
  <c r="J3" i="10" s="1"/>
  <c r="K3" i="10" s="1"/>
  <c r="I12" i="10"/>
  <c r="J12" i="10" s="1"/>
  <c r="K12" i="10" s="1"/>
  <c r="A6" i="9"/>
  <c r="B28" i="7" s="1"/>
  <c r="I17" i="10"/>
  <c r="J17" i="10" s="1"/>
  <c r="K17" i="10" s="1"/>
  <c r="I7" i="10"/>
  <c r="J7" i="10" s="1"/>
  <c r="K7" i="10" s="1"/>
  <c r="I6" i="10"/>
  <c r="J6" i="10" s="1"/>
  <c r="K6" i="10" s="1"/>
  <c r="I5" i="10"/>
  <c r="J5" i="10" s="1"/>
  <c r="K5" i="10" s="1"/>
  <c r="I21" i="10"/>
  <c r="J21" i="10" s="1"/>
  <c r="K21" i="10" s="1"/>
  <c r="I18" i="10"/>
  <c r="J18" i="10" s="1"/>
  <c r="K18" i="10" s="1"/>
  <c r="I16" i="10"/>
  <c r="J16" i="10" s="1"/>
  <c r="K16" i="10" s="1"/>
  <c r="I15" i="10"/>
  <c r="J15" i="10" s="1"/>
  <c r="K15" i="10" s="1"/>
  <c r="I10" i="10"/>
  <c r="J10" i="10" s="1"/>
  <c r="K10" i="10" s="1"/>
  <c r="I20" i="10"/>
  <c r="J20" i="10" s="1"/>
  <c r="K20" i="10" s="1"/>
  <c r="I14" i="10"/>
  <c r="J14" i="10" s="1"/>
  <c r="K14" i="10" s="1"/>
  <c r="I8" i="10"/>
  <c r="J8" i="10" s="1"/>
  <c r="K8" i="10" s="1"/>
  <c r="I19" i="10"/>
  <c r="J19" i="10" s="1"/>
  <c r="K19" i="10" s="1"/>
  <c r="I9" i="10"/>
  <c r="J9" i="10" s="1"/>
  <c r="K9" i="10" s="1"/>
  <c r="I4" i="10"/>
  <c r="J4" i="10" s="1"/>
  <c r="K4" i="10" s="1"/>
  <c r="D17" i="1"/>
  <c r="B12" i="7"/>
  <c r="L2" i="10" l="1"/>
  <c r="L3" i="10" s="1"/>
  <c r="B29" i="7" s="1"/>
</calcChain>
</file>

<file path=xl/sharedStrings.xml><?xml version="1.0" encoding="utf-8"?>
<sst xmlns="http://schemas.openxmlformats.org/spreadsheetml/2006/main" count="149" uniqueCount="136">
  <si>
    <t>DEPLOY</t>
  </si>
  <si>
    <t>PROD</t>
  </si>
  <si>
    <t>QA</t>
  </si>
  <si>
    <t>CDK</t>
  </si>
  <si>
    <t>EFFECTIVE VALUE</t>
  </si>
  <si>
    <t>aws_environment</t>
  </si>
  <si>
    <t>prod</t>
  </si>
  <si>
    <t>qa</t>
  </si>
  <si>
    <t>aws account</t>
  </si>
  <si>
    <t>aws region</t>
  </si>
  <si>
    <t>eu-west-1</t>
  </si>
  <si>
    <t>Bucket S3 suffix</t>
  </si>
  <si>
    <t>CRON</t>
  </si>
  <si>
    <t>Year</t>
  </si>
  <si>
    <t>Month</t>
  </si>
  <si>
    <t>Day</t>
  </si>
  <si>
    <t>Hour</t>
  </si>
  <si>
    <t>Minute</t>
  </si>
  <si>
    <t>Version</t>
  </si>
  <si>
    <t>db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</si>
  <si>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</si>
  <si>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</si>
  <si>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</si>
  <si>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</si>
  <si>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</si>
  <si>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</si>
  <si>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</si>
  <si>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</si>
  <si>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</si>
  <si>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</si>
  <si>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</si>
  <si>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r>
      <t xml:space="preserve">0 will use the function </t>
    </r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on the columns when calculating the hashkey and joining with dim-tables</t>
    </r>
  </si>
  <si>
    <t>Case Sensetive Key? [0,1]</t>
  </si>
  <si>
    <t>Max varchar lenght in hashkeys</t>
  </si>
  <si>
    <t>Data types are casted to varchar when creating hash keys. Specify the max length here</t>
  </si>
  <si>
    <t>vacuum_max_snapshot_age_seconds</t>
  </si>
  <si>
    <t>optimize_rewrite_delete_file_threshold</t>
  </si>
  <si>
    <t>write_target_data_file_size_bytes</t>
  </si>
  <si>
    <t>Comment</t>
  </si>
  <si>
    <t>AWS Role Prefix</t>
  </si>
  <si>
    <t>usecases</t>
  </si>
  <si>
    <t>AWS Step Function Role Name</t>
  </si>
  <si>
    <t>*</t>
  </si>
  <si>
    <t>raw bucket</t>
  </si>
  <si>
    <t>raw_dms_bucket</t>
  </si>
  <si>
    <t>PURPOSE CODE</t>
  </si>
  <si>
    <t>staged_bucket</t>
  </si>
  <si>
    <t>P3</t>
  </si>
  <si>
    <t>RND</t>
  </si>
  <si>
    <t>[:REPLACE_SOLUTION_NAME]</t>
  </si>
  <si>
    <t>[:REPLACE_DEPLOY_TO]</t>
  </si>
  <si>
    <t>[:REPLACE_TARGET_BUCKET]</t>
  </si>
  <si>
    <t>[:REPLACE_LIST_OF_PURPOSE_CODES]</t>
  </si>
  <si>
    <t>[:REPLACE_TARGET_PREFIX]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</si>
  <si>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</si>
  <si>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</si>
  <si>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</si>
  <si>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</si>
  <si>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</si>
  <si>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</si>
  <si>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</si>
  <si>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</si>
  <si>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</si>
  <si>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</si>
  <si>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</si>
  <si>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</si>
  <si>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</si>
  <si>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</si>
  <si>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</si>
  <si>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</si>
  <si>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[:REPLACE_EXTERNAL_DOCUMENTATION_URL]</t>
  </si>
  <si>
    <t>[:REPLACE_SOURCE_VIEW_VISABILITY]</t>
  </si>
  <si>
    <t>Database dependencies</t>
  </si>
  <si>
    <t>[:REPLACE_ROLE_DB_DEPENDENCIES]</t>
  </si>
  <si>
    <t>[:REPLACE_CURRENT_DATE]</t>
  </si>
  <si>
    <t>[:REPLACE_AWS_ROLE_PREFIX]</t>
  </si>
  <si>
    <t>[:REPLACE_ROLE_PREFIX]</t>
  </si>
  <si>
    <t>Date</t>
  </si>
  <si>
    <t>STEPS JOB SQL</t>
  </si>
  <si>
    <t>[:REPLACE_STEPS_JOB_VIEW]</t>
  </si>
  <si>
    <t>dynamotestcat.default.odl_monitoring</t>
  </si>
  <si>
    <t>ODL MONITORING</t>
  </si>
  <si>
    <t>Athena Database Name</t>
  </si>
  <si>
    <t>View Name</t>
  </si>
  <si>
    <t>SQL Select</t>
  </si>
  <si>
    <t>Dependent On</t>
  </si>
  <si>
    <t>[:REPLACE_ARRAY_OF_VIEWS]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</si>
  <si>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</si>
  <si>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[:REPLACE_TABLE_OF_VIEW_NAMES]</t>
  </si>
  <si>
    <t>&lt;th&gt;View Name&lt;/th&gt;</t>
  </si>
  <si>
    <t>Description</t>
  </si>
  <si>
    <t>uc0039</t>
  </si>
  <si>
    <t>[:REPLACE_ICEBERG_MAX_SNAPSHOT_AGE_SECONDS]</t>
  </si>
  <si>
    <t>Solution Home Page Url</t>
  </si>
  <si>
    <t>Orchestration</t>
  </si>
  <si>
    <t>Sql Dialect</t>
  </si>
  <si>
    <t>AWS Athena</t>
  </si>
  <si>
    <t>Deployment</t>
  </si>
  <si>
    <t>AWS CDK</t>
  </si>
  <si>
    <t>AWS Steps</t>
  </si>
  <si>
    <t>Microsoft Sql Server</t>
  </si>
  <si>
    <t>Postgres</t>
  </si>
  <si>
    <t>Orechestration</t>
  </si>
  <si>
    <t>AWS Athena Notebook</t>
  </si>
  <si>
    <t>Terraform</t>
  </si>
  <si>
    <t>Azure Cli</t>
  </si>
  <si>
    <t>Azure Data Factory</t>
  </si>
  <si>
    <t>Outputs</t>
  </si>
  <si>
    <t>Powershell Script</t>
  </si>
  <si>
    <t>Databricks Sql Datawarehouse</t>
  </si>
  <si>
    <t>Iron Python Notebook</t>
  </si>
  <si>
    <t>Deploy To AWS Environment</t>
  </si>
  <si>
    <t>AWS S3 Bucket Name</t>
  </si>
  <si>
    <t>AWS S3 Prefix Name (folder)</t>
  </si>
  <si>
    <t>Database Name</t>
  </si>
  <si>
    <t>Athena Workgroup Name</t>
  </si>
  <si>
    <t>Solution long Name</t>
  </si>
  <si>
    <t>Solution Name</t>
  </si>
  <si>
    <t>VGCS Assets and Connectivity</t>
  </si>
  <si>
    <t>https://vgcs-confluence.it.volvo.net/display/ODL/UC0039+-+VGCS+Assets+and+Connectivity</t>
  </si>
  <si>
    <t>Compute Platform</t>
  </si>
  <si>
    <t>Storage Platform</t>
  </si>
  <si>
    <t>platform resource identifier template</t>
  </si>
  <si>
    <t>aws_steps</t>
  </si>
  <si>
    <t>arn:aws:states:[:REPLACE_AWS_REGION]:[:REPLACE_AWS_ACCOUNT_NUMBER]:stateMachine:[:REPLACE_RESOURCE_IDENTIFIER]</t>
  </si>
  <si>
    <t>Code file extension</t>
  </si>
  <si>
    <t>.json</t>
  </si>
  <si>
    <t>[:REPLACE_TEMPLATE_PLATFORM_RESOURCE_IDENTIFIER_AWS_STEPS]</t>
  </si>
  <si>
    <t>aws_athena</t>
  </si>
  <si>
    <t>aws_cdk</t>
  </si>
  <si>
    <t>terraform, aws_cdk</t>
  </si>
  <si>
    <t>dlt,aws_athena,transact_sql</t>
  </si>
  <si>
    <t>aws_steps, dlt, powershell, azure_datafactory</t>
  </si>
  <si>
    <t>aws, databricks, azure</t>
  </si>
  <si>
    <t>aws, azure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</si>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</sst>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10" fillId="0" borderId="0" xfId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3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vertical="top" wrapText="1"/>
    </xf>
    <xf numFmtId="0" fontId="7" fillId="0" borderId="0" xfId="0" applyFont="1" applyFill="1"/>
    <xf numFmtId="0" fontId="0" fillId="5" borderId="0" xfId="0" applyFill="1" applyAlignment="1">
      <alignment vertical="top"/>
    </xf>
    <xf numFmtId="0" fontId="0" fillId="0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ew_link_address" TargetMode="External"/><Relationship Id="rId2" Type="http://schemas.openxmlformats.org/officeDocument/2006/relationships/hyperlink" Target="new_link_address" TargetMode="External"/><Relationship Id="rId1" Type="http://schemas.openxmlformats.org/officeDocument/2006/relationships/hyperlink" Target="new_link_addres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11" workbookViewId="0">
      <selection activeCell="A35" sqref="A35"/>
    </sheetView>
  </sheetViews>
  <sheetFormatPr defaultRowHeight="15" x14ac:dyDescent="0.25"/>
  <cols>
    <col min="1" max="1" width="36.42578125" style="1" customWidth="1"/>
    <col min="2" max="2" width="126.5703125" style="1" customWidth="1"/>
    <col min="3" max="3" width="61" style="1" customWidth="1"/>
    <col min="4" max="4" width="46.5703125" style="1" customWidth="1"/>
    <col min="5" max="5" width="51.85546875" style="1" customWidth="1"/>
    <col min="6" max="16384" width="9.140625" style="1"/>
  </cols>
  <sheetData>
    <row r="1" spans="1:5" s="10" customFormat="1" ht="39" customHeight="1" x14ac:dyDescent="0.25">
      <c r="A1" s="9" t="str">
        <f>"Solution:" &amp; B2 &amp; ", Version:" &amp; Version!B1</f>
        <v>Solution:uc0039, Version:113</v>
      </c>
      <c r="B1" s="9"/>
      <c r="C1" s="9"/>
      <c r="D1" s="9"/>
      <c r="E1" s="9"/>
    </row>
    <row r="2" spans="1:5" x14ac:dyDescent="0.25">
      <c r="A2" s="1" t="s">
        <v>117</v>
      </c>
      <c r="B2" s="1" t="s">
        <v>91</v>
      </c>
    </row>
    <row r="3" spans="1:5" x14ac:dyDescent="0.25">
      <c r="A3" s="1" t="s">
        <v>111</v>
      </c>
      <c r="B3" s="1" t="s">
        <v>6</v>
      </c>
    </row>
    <row r="4" spans="1:5" x14ac:dyDescent="0.25">
      <c r="A4" s="1" t="s">
        <v>112</v>
      </c>
      <c r="B4" s="1" t="str">
        <f>B2&amp;E22</f>
        <v>uc0039-vgcs-odl-prod</v>
      </c>
    </row>
    <row r="5" spans="1:5" x14ac:dyDescent="0.25">
      <c r="A5" s="1" t="s">
        <v>113</v>
      </c>
      <c r="B5" s="1" t="s">
        <v>19</v>
      </c>
    </row>
    <row r="6" spans="1:5" x14ac:dyDescent="0.25">
      <c r="A6" s="1" t="s">
        <v>114</v>
      </c>
      <c r="B6" s="1" t="str">
        <f>B2</f>
        <v>uc0039</v>
      </c>
    </row>
    <row r="7" spans="1:5" x14ac:dyDescent="0.25">
      <c r="A7" s="1" t="s">
        <v>115</v>
      </c>
      <c r="B7" s="1" t="str">
        <f>B2</f>
        <v>uc0039</v>
      </c>
    </row>
    <row r="8" spans="1:5" x14ac:dyDescent="0.25">
      <c r="A8" s="1" t="s">
        <v>116</v>
      </c>
      <c r="B8" t="s">
        <v>118</v>
      </c>
    </row>
    <row r="9" spans="1:5" x14ac:dyDescent="0.25">
      <c r="A9" s="1" t="s">
        <v>93</v>
      </c>
      <c r="B9" s="1" t="s">
        <v>119</v>
      </c>
    </row>
    <row r="11" spans="1:5" x14ac:dyDescent="0.25">
      <c r="A11" s="2" t="s">
        <v>0</v>
      </c>
      <c r="B11" s="3" t="s">
        <v>1</v>
      </c>
      <c r="C11" s="3" t="s">
        <v>2</v>
      </c>
      <c r="D11" s="3" t="s">
        <v>3</v>
      </c>
      <c r="E11" s="3" t="s">
        <v>4</v>
      </c>
    </row>
    <row r="12" spans="1:5" x14ac:dyDescent="0.25">
      <c r="A12" s="4" t="s">
        <v>5</v>
      </c>
      <c r="B12" s="1" t="s">
        <v>6</v>
      </c>
      <c r="C12" s="1" t="s">
        <v>7</v>
      </c>
      <c r="D12" s="1" t="str">
        <f>"${AWS_ENVIRONMENT_NAME}"</f>
        <v>${AWS_ENVIRONMENT_NAME}</v>
      </c>
      <c r="E12" s="1" t="str">
        <f t="shared" ref="E12:E17" si="0">IF($B$3="prod",B12,IF($B$3="qa",C12,D12))</f>
        <v>prod</v>
      </c>
    </row>
    <row r="13" spans="1:5" x14ac:dyDescent="0.25">
      <c r="A13" s="5" t="s">
        <v>8</v>
      </c>
      <c r="B13" s="6" t="str">
        <f>"761560768765"</f>
        <v>761560768765</v>
      </c>
      <c r="C13" s="1" t="str">
        <f>"658537815488"</f>
        <v>658537815488</v>
      </c>
      <c r="D13" s="1" t="str">
        <f>"${AWS_ACCOUNT_ID}"</f>
        <v>${AWS_ACCOUNT_ID}</v>
      </c>
      <c r="E13" s="1" t="str">
        <f t="shared" si="0"/>
        <v>761560768765</v>
      </c>
    </row>
    <row r="14" spans="1:5" x14ac:dyDescent="0.25">
      <c r="A14" s="5" t="s">
        <v>9</v>
      </c>
      <c r="B14" s="1" t="s">
        <v>10</v>
      </c>
      <c r="C14" s="1" t="s">
        <v>10</v>
      </c>
      <c r="D14" s="7" t="str">
        <f>"${AWS_REGION}"</f>
        <v>${AWS_REGION}</v>
      </c>
      <c r="E14" s="1" t="str">
        <f t="shared" si="0"/>
        <v>eu-west-1</v>
      </c>
    </row>
    <row r="15" spans="1:5" x14ac:dyDescent="0.25">
      <c r="A15" s="5" t="s">
        <v>43</v>
      </c>
      <c r="B15" s="28" t="str">
        <f>"odl-raw." &amp; B12&amp; ".shared." &amp; B14 &amp; "." &amp;B12 &amp; ".aws.vgthosting.net"</f>
        <v>odl-raw.prod.shared.eu-west-1.prod.aws.vgthosting.net</v>
      </c>
      <c r="C15" s="28" t="str">
        <f>"odl-raw." &amp; C12&amp; ".shared." &amp; C14 &amp; "." &amp;C12 &amp; ".aws.vgthosting.net"</f>
        <v>odl-raw.qa.shared.eu-west-1.qa.aws.vgthosting.net</v>
      </c>
      <c r="D15" s="28" t="str">
        <f>"odl-raw." &amp; D12&amp; ".shared." &amp; D14 &amp; "." &amp;D12 &amp; ".aws.vgthosting.net"</f>
        <v>odl-raw.${AWS_ENVIRONMENT_NAME}.shared.${AWS_REGION}.${AWS_ENVIRONMENT_NAME}.aws.vgthosting.net</v>
      </c>
      <c r="E15" s="1" t="str">
        <f t="shared" si="0"/>
        <v>odl-raw.prod.shared.eu-west-1.prod.aws.vgthosting.net</v>
      </c>
    </row>
    <row r="16" spans="1:5" x14ac:dyDescent="0.25">
      <c r="A16" s="5" t="s">
        <v>44</v>
      </c>
      <c r="B16" s="8" t="str">
        <f>"raw-dms-odl-" &amp; B12</f>
        <v>raw-dms-odl-prod</v>
      </c>
      <c r="C16" s="8" t="str">
        <f>"raw-dms-odl-" &amp; C12</f>
        <v>raw-dms-odl-qa</v>
      </c>
      <c r="D16" s="8" t="str">
        <f>"raw-dms-odl-" &amp; D12</f>
        <v>raw-dms-odl-${AWS_ENVIRONMENT_NAME}</v>
      </c>
      <c r="E16" s="1" t="str">
        <f t="shared" si="0"/>
        <v>raw-dms-odl-prod</v>
      </c>
    </row>
    <row r="17" spans="1:5" x14ac:dyDescent="0.25">
      <c r="A17" s="1" t="s">
        <v>46</v>
      </c>
      <c r="B17" s="1" t="str">
        <f>"staged-odl-" &amp; B12</f>
        <v>staged-odl-prod</v>
      </c>
      <c r="C17" s="1" t="str">
        <f>"staged-odl-" &amp; C12</f>
        <v>staged-odl-qa</v>
      </c>
      <c r="D17" s="1" t="str">
        <f>"staged-odl-" &amp; D12</f>
        <v>staged-odl-${AWS_ENVIRONMENT_NAME}</v>
      </c>
      <c r="E17" s="1" t="str">
        <f t="shared" si="0"/>
        <v>staged-odl-prod</v>
      </c>
    </row>
    <row r="18" spans="1:5" x14ac:dyDescent="0.25">
      <c r="A18" s="4"/>
    </row>
    <row r="19" spans="1:5" x14ac:dyDescent="0.25">
      <c r="A19" s="5"/>
    </row>
    <row r="22" spans="1:5" x14ac:dyDescent="0.25">
      <c r="A22" s="1" t="s">
        <v>11</v>
      </c>
      <c r="B22" s="1" t="str">
        <f>"-vgcs-odl-prod"</f>
        <v>-vgcs-odl-prod</v>
      </c>
      <c r="C22" s="1" t="str">
        <f>"-vgcs-odl-qa"</f>
        <v>-vgcs-odl-qa</v>
      </c>
      <c r="D22" s="1" t="str">
        <f>"-vgcs-odl-${AWS_ENVIRONMENT}"</f>
        <v>-vgcs-odl-${AWS_ENVIRONMENT}</v>
      </c>
      <c r="E22" s="1" t="str">
        <f t="shared" ref="E22" si="1">IF($B$3="prod",B22,IF($B$3="qa",C22,D22))</f>
        <v>-vgcs-odl-prod</v>
      </c>
    </row>
    <row r="26" spans="1:5" x14ac:dyDescent="0.25">
      <c r="A26" s="1" t="s">
        <v>38</v>
      </c>
      <c r="B26" s="11"/>
    </row>
    <row r="27" spans="1:5" x14ac:dyDescent="0.25">
      <c r="A27" s="1" t="s">
        <v>39</v>
      </c>
      <c r="B27" s="1" t="s">
        <v>40</v>
      </c>
    </row>
    <row r="28" spans="1:5" x14ac:dyDescent="0.25">
      <c r="A28" s="1" t="s">
        <v>41</v>
      </c>
      <c r="B28" s="1" t="str">
        <f>B2&amp; "-role"</f>
        <v>uc0039-role</v>
      </c>
    </row>
    <row r="31" spans="1:5" x14ac:dyDescent="0.25">
      <c r="A31" s="1" t="s">
        <v>72</v>
      </c>
      <c r="B31" s="1" t="s">
        <v>42</v>
      </c>
    </row>
    <row r="34" spans="1:3" x14ac:dyDescent="0.25">
      <c r="A34" s="4" t="s">
        <v>107</v>
      </c>
    </row>
    <row r="35" spans="1:3" x14ac:dyDescent="0.25">
      <c r="A35" s="1" t="s">
        <v>95</v>
      </c>
      <c r="B35" s="41" t="s">
        <v>128</v>
      </c>
      <c r="C35" s="1" t="s">
        <v>131</v>
      </c>
    </row>
    <row r="36" spans="1:3" x14ac:dyDescent="0.25">
      <c r="A36" s="1" t="s">
        <v>94</v>
      </c>
      <c r="B36" s="41" t="s">
        <v>123</v>
      </c>
      <c r="C36" s="1" t="s">
        <v>132</v>
      </c>
    </row>
    <row r="37" spans="1:3" x14ac:dyDescent="0.25">
      <c r="A37" s="1" t="s">
        <v>97</v>
      </c>
      <c r="B37" s="41" t="s">
        <v>129</v>
      </c>
      <c r="C37" s="1" t="s">
        <v>130</v>
      </c>
    </row>
    <row r="38" spans="1:3" x14ac:dyDescent="0.25">
      <c r="A38" s="1" t="s">
        <v>125</v>
      </c>
      <c r="B38" s="41" t="s">
        <v>126</v>
      </c>
    </row>
    <row r="39" spans="1:3" x14ac:dyDescent="0.25">
      <c r="A39" s="1" t="s">
        <v>120</v>
      </c>
      <c r="B39" s="41" t="s">
        <v>135</v>
      </c>
      <c r="C39" s="1" t="s">
        <v>133</v>
      </c>
    </row>
    <row r="40" spans="1:3" x14ac:dyDescent="0.25">
      <c r="A40" s="1" t="s">
        <v>121</v>
      </c>
      <c r="B40" s="41" t="s">
        <v>135</v>
      </c>
      <c r="C40" s="1" t="s">
        <v>134</v>
      </c>
    </row>
    <row r="41" spans="1:3" x14ac:dyDescent="0.25">
      <c r="A41" s="1" t="s">
        <v>122</v>
      </c>
      <c r="B41" s="41" t="s">
        <v>124</v>
      </c>
      <c r="C41" s="42" t="s">
        <v>124</v>
      </c>
    </row>
  </sheetData>
  <hyperlinks>
    <hyperlink ref="B15" r:id="rId1" display="https://s3.console.aws.amazon.com/s3/buckets/odl-raw.prod.shared.eu-west-1.prod.aws.vgthosting.net?region=eu-west-1" xr:uid="{AB109431-DAB5-47BC-8A85-9E5BE05B05F4}"/>
    <hyperlink ref="C15" r:id="rId2" display="https://s3.console.aws.amazon.com/s3/buckets/odl-raw.prod.shared.eu-west-1.prod.aws.vgthosting.net?region=eu-west-1" xr:uid="{0ED38BD5-CC74-4A7B-A30F-9568999255DF}"/>
    <hyperlink ref="D15" r:id="rId3" display="https://s3.console.aws.amazon.com/s3/buckets/odl-raw.prod.shared.eu-west-1.prod.aws.vgthosting.net?region=eu-west-1" xr:uid="{6B4B00AA-23D1-4873-ABE9-DDA4A180AC82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1C0D-F5BF-44CC-8054-43698D7D1354}">
  <sheetPr>
    <tabColor rgb="FFC00000"/>
  </sheetPr>
  <dimension ref="A1:D1"/>
  <sheetViews>
    <sheetView workbookViewId="0">
      <selection activeCell="D7" sqref="D7"/>
    </sheetView>
  </sheetViews>
  <sheetFormatPr defaultRowHeight="15" x14ac:dyDescent="0.25"/>
  <cols>
    <col min="4" max="4" width="10.42578125" bestFit="1" customWidth="1"/>
  </cols>
  <sheetData>
    <row r="1" spans="1:4" x14ac:dyDescent="0.25">
      <c r="A1" t="s">
        <v>18</v>
      </c>
      <c r="B1">
        <v>113</v>
      </c>
      <c r="C1" t="s">
        <v>77</v>
      </c>
      <c r="D1" s="32">
        <v>45300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C8ED-6E06-4EEA-9585-78A05723F9B0}">
  <dimension ref="A1:F3"/>
  <sheetViews>
    <sheetView workbookViewId="0">
      <selection activeCell="B1" sqref="B1:E1"/>
    </sheetView>
  </sheetViews>
  <sheetFormatPr defaultRowHeight="15" x14ac:dyDescent="0.25"/>
  <cols>
    <col min="1" max="1" width="24" customWidth="1"/>
    <col min="2" max="2" width="17.28515625" customWidth="1"/>
    <col min="3" max="3" width="31.42578125" customWidth="1"/>
    <col min="4" max="4" width="32.5703125" customWidth="1"/>
    <col min="5" max="5" width="44.85546875" customWidth="1"/>
    <col min="6" max="6" width="33.5703125" customWidth="1"/>
  </cols>
  <sheetData>
    <row r="1" spans="1:6" x14ac:dyDescent="0.25">
      <c r="A1" t="s">
        <v>95</v>
      </c>
      <c r="B1" t="s">
        <v>96</v>
      </c>
      <c r="C1" t="s">
        <v>100</v>
      </c>
      <c r="D1" t="s">
        <v>101</v>
      </c>
      <c r="E1" t="s">
        <v>109</v>
      </c>
    </row>
    <row r="2" spans="1:6" x14ac:dyDescent="0.25">
      <c r="A2" t="s">
        <v>102</v>
      </c>
      <c r="B2" t="s">
        <v>99</v>
      </c>
      <c r="C2" t="s">
        <v>103</v>
      </c>
      <c r="D2" t="s">
        <v>106</v>
      </c>
      <c r="E2" t="s">
        <v>108</v>
      </c>
      <c r="F2" t="s">
        <v>110</v>
      </c>
    </row>
    <row r="3" spans="1:6" x14ac:dyDescent="0.25">
      <c r="A3" t="s">
        <v>97</v>
      </c>
      <c r="B3" t="s">
        <v>98</v>
      </c>
      <c r="C3" t="s">
        <v>104</v>
      </c>
      <c r="D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4282-F09F-40FD-ADDF-FAC316E544A5}">
  <dimension ref="A1:A3"/>
  <sheetViews>
    <sheetView workbookViewId="0">
      <selection activeCell="A2" sqref="A2"/>
    </sheetView>
  </sheetViews>
  <sheetFormatPr defaultRowHeight="15" x14ac:dyDescent="0.25"/>
  <cols>
    <col min="1" max="1" width="21.28515625" customWidth="1"/>
  </cols>
  <sheetData>
    <row r="1" spans="1:1" x14ac:dyDescent="0.25">
      <c r="A1" s="29" t="s">
        <v>45</v>
      </c>
    </row>
    <row r="2" spans="1:1" x14ac:dyDescent="0.25">
      <c r="A2" t="s">
        <v>47</v>
      </c>
    </row>
    <row r="3" spans="1:1" x14ac:dyDescent="0.25">
      <c r="A3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53CF-C64F-4252-942C-8CBE130C60BD}">
  <dimension ref="A1:D11"/>
  <sheetViews>
    <sheetView workbookViewId="0">
      <selection activeCell="B11" sqref="B11"/>
    </sheetView>
  </sheetViews>
  <sheetFormatPr defaultRowHeight="15" x14ac:dyDescent="0.25"/>
  <cols>
    <col min="1" max="1" width="48.5703125" style="11" customWidth="1"/>
    <col min="2" max="2" width="64.85546875" style="11" customWidth="1"/>
    <col min="3" max="3" width="59.5703125" style="11" customWidth="1"/>
    <col min="4" max="4" width="47.85546875" style="11" customWidth="1"/>
    <col min="5" max="16384" width="9.140625" style="11"/>
  </cols>
  <sheetData>
    <row r="1" spans="1:4" x14ac:dyDescent="0.25">
      <c r="A1" s="14" t="s">
        <v>20</v>
      </c>
    </row>
    <row r="2" spans="1:4" ht="30" x14ac:dyDescent="0.25">
      <c r="A2" s="15" t="s">
        <v>21</v>
      </c>
      <c r="B2" s="16" t="s">
        <v>22</v>
      </c>
      <c r="C2" s="11" t="s">
        <v>23</v>
      </c>
      <c r="D2" s="11" t="s">
        <v>22</v>
      </c>
    </row>
    <row r="3" spans="1:4" ht="30" x14ac:dyDescent="0.25">
      <c r="A3" s="15" t="s">
        <v>24</v>
      </c>
      <c r="B3" s="16" t="s">
        <v>25</v>
      </c>
      <c r="C3" s="11" t="s">
        <v>26</v>
      </c>
      <c r="D3" s="11" t="s">
        <v>25</v>
      </c>
    </row>
    <row r="4" spans="1:4" ht="30" x14ac:dyDescent="0.25">
      <c r="A4" s="15" t="s">
        <v>27</v>
      </c>
      <c r="B4" s="17" t="s">
        <v>28</v>
      </c>
      <c r="C4" s="13" t="s">
        <v>29</v>
      </c>
      <c r="D4" s="11" t="s">
        <v>28</v>
      </c>
    </row>
    <row r="5" spans="1:4" ht="30" x14ac:dyDescent="0.25">
      <c r="A5" s="12" t="s">
        <v>30</v>
      </c>
      <c r="B5" s="18">
        <v>1</v>
      </c>
      <c r="C5" s="11" t="s">
        <v>31</v>
      </c>
      <c r="D5">
        <v>1</v>
      </c>
    </row>
    <row r="6" spans="1:4" x14ac:dyDescent="0.25">
      <c r="A6" s="12" t="s">
        <v>32</v>
      </c>
      <c r="B6" s="18">
        <v>1</v>
      </c>
      <c r="D6">
        <v>1</v>
      </c>
    </row>
    <row r="7" spans="1:4" ht="30" x14ac:dyDescent="0.25">
      <c r="A7" s="12" t="s">
        <v>33</v>
      </c>
      <c r="B7" s="18">
        <v>150</v>
      </c>
      <c r="C7" s="11" t="s">
        <v>34</v>
      </c>
      <c r="D7">
        <v>50</v>
      </c>
    </row>
    <row r="10" spans="1:4" x14ac:dyDescent="0.25">
      <c r="A10" s="11" t="s">
        <v>81</v>
      </c>
    </row>
    <row r="11" spans="1:4" x14ac:dyDescent="0.25">
      <c r="A11" s="11" t="s">
        <v>82</v>
      </c>
      <c r="B11" s="1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504F-C91F-488D-B482-3BBD5A617608}">
  <dimension ref="A1:B11"/>
  <sheetViews>
    <sheetView workbookViewId="0">
      <selection activeCell="A2" sqref="A2"/>
    </sheetView>
  </sheetViews>
  <sheetFormatPr defaultRowHeight="15" x14ac:dyDescent="0.25"/>
  <cols>
    <col min="1" max="1" width="37.7109375" bestFit="1" customWidth="1"/>
    <col min="2" max="2" width="24.140625" customWidth="1"/>
  </cols>
  <sheetData>
    <row r="1" spans="1:2" x14ac:dyDescent="0.25">
      <c r="A1" s="19" t="s">
        <v>35</v>
      </c>
      <c r="B1" s="20">
        <v>259200</v>
      </c>
    </row>
    <row r="2" spans="1:2" x14ac:dyDescent="0.25">
      <c r="A2" s="21" t="s">
        <v>36</v>
      </c>
      <c r="B2" s="22">
        <v>50</v>
      </c>
    </row>
    <row r="3" spans="1:2" x14ac:dyDescent="0.25">
      <c r="A3" s="23" t="s">
        <v>37</v>
      </c>
      <c r="B3" s="22">
        <v>536870912</v>
      </c>
    </row>
    <row r="4" spans="1:2" x14ac:dyDescent="0.25">
      <c r="A4" s="23"/>
      <c r="B4" s="24"/>
    </row>
    <row r="5" spans="1:2" x14ac:dyDescent="0.25">
      <c r="A5" s="23"/>
      <c r="B5" s="24"/>
    </row>
    <row r="6" spans="1:2" x14ac:dyDescent="0.25">
      <c r="A6" s="23"/>
      <c r="B6" s="24"/>
    </row>
    <row r="7" spans="1:2" x14ac:dyDescent="0.25">
      <c r="A7" s="23"/>
      <c r="B7" s="24"/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ht="15.75" thickBot="1" x14ac:dyDescent="0.3">
      <c r="A11" s="25"/>
      <c r="B11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10F8-984B-4DA4-BC04-6B7E42A82C83}">
  <dimension ref="A1:K4"/>
  <sheetViews>
    <sheetView workbookViewId="0">
      <selection activeCell="L22" sqref="L22"/>
    </sheetView>
  </sheetViews>
  <sheetFormatPr defaultRowHeight="15" x14ac:dyDescent="0.25"/>
  <sheetData>
    <row r="1" spans="1:11" ht="46.5" customHeigh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11" x14ac:dyDescent="0.25">
      <c r="A4" s="27" t="s">
        <v>42</v>
      </c>
      <c r="B4" s="27" t="s">
        <v>42</v>
      </c>
      <c r="C4" s="27" t="s">
        <v>42</v>
      </c>
      <c r="D4" s="27">
        <v>5</v>
      </c>
      <c r="E4" s="27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8EEB-A7E8-4CF0-9561-A3A866DAE0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3601-CEFC-4A65-98E6-4287B3B15566}">
  <dimension ref="A1:BJ129"/>
  <sheetViews>
    <sheetView workbookViewId="0">
      <selection activeCell="B2" sqref="B2"/>
    </sheetView>
  </sheetViews>
  <sheetFormatPr defaultRowHeight="52.5" customHeight="1" x14ac:dyDescent="0.25"/>
  <cols>
    <col min="2" max="2" width="41.85546875" customWidth="1"/>
    <col min="3" max="3" width="91.28515625" customWidth="1"/>
    <col min="4" max="5" width="39.7109375" customWidth="1"/>
    <col min="6" max="6" width="39.7109375" style="38" customWidth="1"/>
    <col min="7" max="7" width="31.140625" style="39" customWidth="1"/>
    <col min="8" max="8" width="37" style="39" customWidth="1"/>
    <col min="9" max="9" width="28.42578125" style="39" customWidth="1"/>
    <col min="10" max="10" width="9.7109375" style="39" customWidth="1"/>
    <col min="11" max="11" width="122.28515625" style="39" customWidth="1"/>
    <col min="12" max="12" width="119" style="40" customWidth="1"/>
    <col min="13" max="13" width="63.5703125" style="40" customWidth="1"/>
    <col min="14" max="14" width="74.140625" style="39" customWidth="1"/>
    <col min="15" max="15" width="35" style="40" customWidth="1"/>
    <col min="16" max="16" width="80.140625" style="40" customWidth="1"/>
    <col min="17" max="62" width="9.140625" style="40"/>
  </cols>
  <sheetData>
    <row r="1" spans="1:16" ht="52.5" customHeight="1" x14ac:dyDescent="0.25">
      <c r="A1" s="29"/>
      <c r="B1" s="29" t="s">
        <v>83</v>
      </c>
      <c r="C1" s="29" t="s">
        <v>84</v>
      </c>
      <c r="D1" s="29" t="s">
        <v>85</v>
      </c>
      <c r="E1" s="29" t="s">
        <v>90</v>
      </c>
      <c r="F1" s="36"/>
      <c r="O1" s="40" t="s">
        <v>89</v>
      </c>
      <c r="P1" s="40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4"/>
      <c r="D2" s="34"/>
      <c r="E2" s="34"/>
      <c r="F2" s="37"/>
      <c r="G2" s="39" t="str">
        <f>"""" &amp; B2 &amp; """"</f>
        <v>""</v>
      </c>
      <c r="H2" s="39" t="str">
        <f>CLEAN(SUBSTITUTE(C2,CHAR(10), " " ))</f>
        <v/>
      </c>
      <c r="I2" s="39" t="str">
        <f t="shared" ref="I2:I33" si="0">IF(B2="", "","CREATE OR REPLACE VIEW " &amp; USERINPUT_DATABASE_NAME &amp;"." &amp; B2 &amp; " AS " &amp; H2)</f>
        <v/>
      </c>
      <c r="J2" s="39" t="str">
        <f>IF(I2="","",""""&amp;I2&amp;"""")</f>
        <v/>
      </c>
      <c r="K2" s="39" t="str">
        <f>IF(B2="","","{ ""name"" :"&amp;G2&amp;","&amp;"""q"":"&amp;J2&amp;"}")</f>
        <v/>
      </c>
      <c r="L2" s="39" t="str">
        <f>_xlfn.TEXTJOIN(",",TRUE,K2:K52)</f>
        <v/>
      </c>
      <c r="M2" s="39" t="str">
        <f>B2 &amp; "_view.html"</f>
        <v>_view.html</v>
      </c>
      <c r="N2" s="39" t="str">
        <f>IF(B2="","", "&lt;tr&gt;&lt;td&gt;&lt;a href='"&amp;M2 &amp; " '&gt;" &amp;B2 &amp;"&lt;/a&gt;&lt;/td&gt;&lt;/tr&gt;")</f>
        <v/>
      </c>
      <c r="P2" s="39" t="str">
        <f>_xlfn.TEXTJOIN("",TRUE,N2:N56)</f>
        <v/>
      </c>
    </row>
    <row r="3" spans="1:16" ht="52.5" customHeight="1" x14ac:dyDescent="0.25">
      <c r="A3">
        <v>2</v>
      </c>
      <c r="B3" s="35"/>
      <c r="C3" s="34"/>
      <c r="D3" s="34"/>
      <c r="E3" s="34"/>
      <c r="F3" s="37"/>
      <c r="G3" s="39" t="str">
        <f t="shared" ref="G3:G62" si="1">"""" &amp; B3 &amp; """"</f>
        <v>""</v>
      </c>
      <c r="H3" s="39" t="str">
        <f t="shared" ref="H3:H50" si="2">CLEAN(SUBSTITUTE(C3,CHAR(10), " " ))</f>
        <v/>
      </c>
      <c r="I3" s="39" t="str">
        <f t="shared" si="0"/>
        <v/>
      </c>
      <c r="J3" s="39" t="str">
        <f t="shared" ref="J3:J52" si="3">IF(I3="","",""""&amp;I3&amp;"""")</f>
        <v/>
      </c>
      <c r="K3" s="39" t="str">
        <f t="shared" ref="K3:K66" si="4">IF(B3="","","{ ""name"" :"&amp;G3&amp;","&amp;"""q"":"&amp;J3&amp;"}")</f>
        <v/>
      </c>
      <c r="L3" s="39" t="str">
        <f>"[" &amp; L2 &amp; "]"</f>
        <v>[]</v>
      </c>
      <c r="M3" s="39" t="str">
        <f t="shared" ref="M3:M66" si="5">B3 &amp; "_view.html"</f>
        <v>_view.html</v>
      </c>
      <c r="N3" s="39" t="str">
        <f t="shared" ref="N3:N66" si="6">IF(B3="","", "&lt;tr&gt;&lt;td&gt;&lt;a href='"&amp;M3 &amp; " '&gt;" &amp;B3 &amp;"&lt;/a&gt;&lt;/td&gt;&lt;/tr&gt;")</f>
        <v/>
      </c>
    </row>
    <row r="4" spans="1:16" ht="52.5" customHeight="1" x14ac:dyDescent="0.25">
      <c r="A4">
        <v>3</v>
      </c>
      <c r="B4" s="35"/>
      <c r="C4" s="34"/>
      <c r="D4" s="34"/>
      <c r="E4" s="34"/>
      <c r="F4" s="37"/>
      <c r="G4" s="39" t="str">
        <f t="shared" si="1"/>
        <v>""</v>
      </c>
      <c r="H4" s="39" t="str">
        <f t="shared" si="2"/>
        <v/>
      </c>
      <c r="I4" s="39" t="str">
        <f t="shared" si="0"/>
        <v/>
      </c>
      <c r="J4" s="39" t="str">
        <f t="shared" si="3"/>
        <v/>
      </c>
      <c r="K4" s="39" t="str">
        <f t="shared" si="4"/>
        <v/>
      </c>
      <c r="M4" s="39" t="str">
        <f t="shared" si="5"/>
        <v>_view.html</v>
      </c>
      <c r="N4" s="39" t="str">
        <f t="shared" si="6"/>
        <v/>
      </c>
    </row>
    <row r="5" spans="1:16" ht="52.5" customHeight="1" x14ac:dyDescent="0.25">
      <c r="A5">
        <v>4</v>
      </c>
      <c r="B5" s="35"/>
      <c r="C5" s="34"/>
      <c r="D5" s="34"/>
      <c r="E5" s="34"/>
      <c r="F5" s="37"/>
      <c r="G5" s="39" t="str">
        <f t="shared" si="1"/>
        <v>""</v>
      </c>
      <c r="H5" s="39" t="str">
        <f t="shared" si="2"/>
        <v/>
      </c>
      <c r="I5" s="39" t="str">
        <f t="shared" si="0"/>
        <v/>
      </c>
      <c r="J5" s="39" t="str">
        <f t="shared" si="3"/>
        <v/>
      </c>
      <c r="K5" s="39" t="str">
        <f t="shared" si="4"/>
        <v/>
      </c>
      <c r="M5" s="39" t="str">
        <f t="shared" si="5"/>
        <v>_view.html</v>
      </c>
      <c r="N5" s="39" t="str">
        <f t="shared" si="6"/>
        <v/>
      </c>
    </row>
    <row r="6" spans="1:16" ht="52.5" customHeight="1" x14ac:dyDescent="0.25">
      <c r="A6">
        <v>5</v>
      </c>
      <c r="B6" s="35"/>
      <c r="C6" s="34"/>
      <c r="D6" s="34"/>
      <c r="E6" s="34"/>
      <c r="F6" s="37"/>
      <c r="G6" s="39" t="str">
        <f t="shared" si="1"/>
        <v>""</v>
      </c>
      <c r="H6" s="39" t="str">
        <f t="shared" si="2"/>
        <v/>
      </c>
      <c r="I6" s="39" t="str">
        <f t="shared" si="0"/>
        <v/>
      </c>
      <c r="J6" s="39" t="str">
        <f t="shared" si="3"/>
        <v/>
      </c>
      <c r="K6" s="39" t="str">
        <f t="shared" si="4"/>
        <v/>
      </c>
      <c r="M6" s="39" t="str">
        <f t="shared" si="5"/>
        <v>_view.html</v>
      </c>
      <c r="N6" s="39" t="str">
        <f t="shared" si="6"/>
        <v/>
      </c>
    </row>
    <row r="7" spans="1:16" ht="52.5" customHeight="1" x14ac:dyDescent="0.25">
      <c r="A7">
        <v>6</v>
      </c>
      <c r="B7" s="35"/>
      <c r="C7" s="34"/>
      <c r="D7" s="34"/>
      <c r="E7" s="34"/>
      <c r="F7" s="37"/>
      <c r="G7" s="39" t="str">
        <f t="shared" si="1"/>
        <v>""</v>
      </c>
      <c r="H7" s="39" t="str">
        <f t="shared" si="2"/>
        <v/>
      </c>
      <c r="I7" s="39" t="str">
        <f t="shared" si="0"/>
        <v/>
      </c>
      <c r="J7" s="39" t="str">
        <f t="shared" si="3"/>
        <v/>
      </c>
      <c r="K7" s="39" t="str">
        <f t="shared" si="4"/>
        <v/>
      </c>
      <c r="M7" s="39" t="str">
        <f t="shared" si="5"/>
        <v>_view.html</v>
      </c>
      <c r="N7" s="39" t="str">
        <f t="shared" si="6"/>
        <v/>
      </c>
    </row>
    <row r="8" spans="1:16" ht="52.5" customHeight="1" x14ac:dyDescent="0.25">
      <c r="A8">
        <v>7</v>
      </c>
      <c r="B8" s="35"/>
      <c r="C8" s="34"/>
      <c r="D8" s="34"/>
      <c r="E8" s="34"/>
      <c r="F8" s="37"/>
      <c r="G8" s="39" t="str">
        <f t="shared" si="1"/>
        <v>""</v>
      </c>
      <c r="H8" s="39" t="str">
        <f t="shared" si="2"/>
        <v/>
      </c>
      <c r="I8" s="39" t="str">
        <f t="shared" si="0"/>
        <v/>
      </c>
      <c r="J8" s="39" t="str">
        <f t="shared" si="3"/>
        <v/>
      </c>
      <c r="K8" s="39" t="str">
        <f t="shared" si="4"/>
        <v/>
      </c>
      <c r="M8" s="39" t="str">
        <f t="shared" si="5"/>
        <v>_view.html</v>
      </c>
      <c r="N8" s="39" t="str">
        <f t="shared" si="6"/>
        <v/>
      </c>
    </row>
    <row r="9" spans="1:16" ht="52.5" customHeight="1" x14ac:dyDescent="0.25">
      <c r="A9">
        <v>8</v>
      </c>
      <c r="B9" s="35"/>
      <c r="C9" s="34"/>
      <c r="D9" s="34"/>
      <c r="E9" s="34"/>
      <c r="F9" s="37"/>
      <c r="G9" s="39" t="str">
        <f t="shared" si="1"/>
        <v>""</v>
      </c>
      <c r="H9" s="39" t="str">
        <f t="shared" si="2"/>
        <v/>
      </c>
      <c r="I9" s="39" t="str">
        <f t="shared" si="0"/>
        <v/>
      </c>
      <c r="J9" s="39" t="str">
        <f t="shared" si="3"/>
        <v/>
      </c>
      <c r="K9" s="39" t="str">
        <f t="shared" si="4"/>
        <v/>
      </c>
      <c r="M9" s="39" t="str">
        <f t="shared" si="5"/>
        <v>_view.html</v>
      </c>
      <c r="N9" s="39" t="str">
        <f t="shared" si="6"/>
        <v/>
      </c>
    </row>
    <row r="10" spans="1:16" ht="52.5" customHeight="1" x14ac:dyDescent="0.25">
      <c r="A10">
        <v>9</v>
      </c>
      <c r="B10" s="35"/>
      <c r="C10" s="34"/>
      <c r="D10" s="34"/>
      <c r="E10" s="34"/>
      <c r="F10" s="37"/>
      <c r="G10" s="39" t="str">
        <f t="shared" si="1"/>
        <v>""</v>
      </c>
      <c r="H10" s="39" t="str">
        <f t="shared" si="2"/>
        <v/>
      </c>
      <c r="I10" s="39" t="str">
        <f t="shared" si="0"/>
        <v/>
      </c>
      <c r="J10" s="39" t="str">
        <f t="shared" si="3"/>
        <v/>
      </c>
      <c r="K10" s="39" t="str">
        <f t="shared" si="4"/>
        <v/>
      </c>
      <c r="M10" s="39" t="str">
        <f t="shared" si="5"/>
        <v>_view.html</v>
      </c>
      <c r="N10" s="39" t="str">
        <f t="shared" si="6"/>
        <v/>
      </c>
    </row>
    <row r="11" spans="1:16" ht="52.5" customHeight="1" x14ac:dyDescent="0.25">
      <c r="A11">
        <v>10</v>
      </c>
      <c r="B11" s="35"/>
      <c r="C11" s="34"/>
      <c r="D11" s="34"/>
      <c r="E11" s="34"/>
      <c r="F11" s="37"/>
      <c r="G11" s="39" t="str">
        <f t="shared" si="1"/>
        <v>""</v>
      </c>
      <c r="H11" s="39" t="str">
        <f t="shared" si="2"/>
        <v/>
      </c>
      <c r="I11" s="39" t="str">
        <f t="shared" si="0"/>
        <v/>
      </c>
      <c r="J11" s="39" t="str">
        <f t="shared" si="3"/>
        <v/>
      </c>
      <c r="K11" s="39" t="str">
        <f t="shared" si="4"/>
        <v/>
      </c>
      <c r="M11" s="39" t="str">
        <f t="shared" si="5"/>
        <v>_view.html</v>
      </c>
      <c r="N11" s="39" t="str">
        <f t="shared" si="6"/>
        <v/>
      </c>
    </row>
    <row r="12" spans="1:16" ht="52.5" customHeight="1" x14ac:dyDescent="0.25">
      <c r="A12">
        <v>11</v>
      </c>
      <c r="B12" s="35"/>
      <c r="C12" s="34"/>
      <c r="D12" s="34"/>
      <c r="E12" s="34"/>
      <c r="F12" s="37"/>
      <c r="G12" s="39" t="str">
        <f t="shared" si="1"/>
        <v>""</v>
      </c>
      <c r="H12" s="39" t="str">
        <f t="shared" si="2"/>
        <v/>
      </c>
      <c r="I12" s="39" t="str">
        <f t="shared" si="0"/>
        <v/>
      </c>
      <c r="J12" s="39" t="str">
        <f t="shared" si="3"/>
        <v/>
      </c>
      <c r="K12" s="39" t="str">
        <f t="shared" si="4"/>
        <v/>
      </c>
      <c r="M12" s="39" t="str">
        <f t="shared" si="5"/>
        <v>_view.html</v>
      </c>
      <c r="N12" s="39" t="str">
        <f t="shared" si="6"/>
        <v/>
      </c>
    </row>
    <row r="13" spans="1:16" ht="52.5" customHeight="1" x14ac:dyDescent="0.25">
      <c r="A13">
        <v>12</v>
      </c>
      <c r="B13" s="35"/>
      <c r="C13" s="34"/>
      <c r="D13" s="34"/>
      <c r="E13" s="34"/>
      <c r="F13" s="37"/>
      <c r="G13" s="39" t="str">
        <f t="shared" si="1"/>
        <v>""</v>
      </c>
      <c r="H13" s="39" t="str">
        <f t="shared" si="2"/>
        <v/>
      </c>
      <c r="I13" s="39" t="str">
        <f t="shared" si="0"/>
        <v/>
      </c>
      <c r="J13" s="39" t="str">
        <f t="shared" si="3"/>
        <v/>
      </c>
      <c r="K13" s="39" t="str">
        <f t="shared" si="4"/>
        <v/>
      </c>
      <c r="M13" s="39" t="str">
        <f t="shared" si="5"/>
        <v>_view.html</v>
      </c>
      <c r="N13" s="39" t="str">
        <f t="shared" si="6"/>
        <v/>
      </c>
    </row>
    <row r="14" spans="1:16" ht="52.5" customHeight="1" x14ac:dyDescent="0.25">
      <c r="A14">
        <v>13</v>
      </c>
      <c r="B14" s="35"/>
      <c r="C14" s="34"/>
      <c r="D14" s="34"/>
      <c r="E14" s="34"/>
      <c r="F14" s="37"/>
      <c r="G14" s="39" t="str">
        <f t="shared" si="1"/>
        <v>""</v>
      </c>
      <c r="H14" s="39" t="str">
        <f t="shared" si="2"/>
        <v/>
      </c>
      <c r="I14" s="39" t="str">
        <f t="shared" si="0"/>
        <v/>
      </c>
      <c r="J14" s="39" t="str">
        <f t="shared" si="3"/>
        <v/>
      </c>
      <c r="K14" s="39" t="str">
        <f t="shared" si="4"/>
        <v/>
      </c>
      <c r="M14" s="39" t="str">
        <f t="shared" si="5"/>
        <v>_view.html</v>
      </c>
      <c r="N14" s="39" t="str">
        <f t="shared" si="6"/>
        <v/>
      </c>
    </row>
    <row r="15" spans="1:16" ht="52.5" customHeight="1" x14ac:dyDescent="0.25">
      <c r="A15">
        <v>14</v>
      </c>
      <c r="B15" s="35"/>
      <c r="C15" s="34"/>
      <c r="D15" s="34"/>
      <c r="E15" s="34"/>
      <c r="F15" s="37"/>
      <c r="G15" s="39" t="str">
        <f t="shared" si="1"/>
        <v>""</v>
      </c>
      <c r="H15" s="39" t="str">
        <f t="shared" si="2"/>
        <v/>
      </c>
      <c r="I15" s="39" t="str">
        <f t="shared" si="0"/>
        <v/>
      </c>
      <c r="J15" s="39" t="str">
        <f t="shared" si="3"/>
        <v/>
      </c>
      <c r="K15" s="39" t="str">
        <f t="shared" si="4"/>
        <v/>
      </c>
      <c r="M15" s="39" t="str">
        <f t="shared" si="5"/>
        <v>_view.html</v>
      </c>
      <c r="N15" s="39" t="str">
        <f t="shared" si="6"/>
        <v/>
      </c>
    </row>
    <row r="16" spans="1:16" ht="52.5" customHeight="1" x14ac:dyDescent="0.25">
      <c r="A16">
        <v>15</v>
      </c>
      <c r="B16" s="35"/>
      <c r="C16" s="34"/>
      <c r="D16" s="34"/>
      <c r="E16" s="34"/>
      <c r="F16" s="37"/>
      <c r="G16" s="39" t="str">
        <f t="shared" si="1"/>
        <v>""</v>
      </c>
      <c r="H16" s="39" t="str">
        <f t="shared" si="2"/>
        <v/>
      </c>
      <c r="I16" s="39" t="str">
        <f t="shared" si="0"/>
        <v/>
      </c>
      <c r="J16" s="39" t="str">
        <f t="shared" si="3"/>
        <v/>
      </c>
      <c r="K16" s="39" t="str">
        <f t="shared" si="4"/>
        <v/>
      </c>
      <c r="M16" s="39" t="str">
        <f t="shared" si="5"/>
        <v>_view.html</v>
      </c>
      <c r="N16" s="39" t="str">
        <f t="shared" si="6"/>
        <v/>
      </c>
    </row>
    <row r="17" spans="1:14" ht="52.5" customHeight="1" x14ac:dyDescent="0.25">
      <c r="A17">
        <v>16</v>
      </c>
      <c r="B17" s="35"/>
      <c r="C17" s="34"/>
      <c r="D17" s="34"/>
      <c r="E17" s="34"/>
      <c r="F17" s="37"/>
      <c r="G17" s="39" t="str">
        <f t="shared" si="1"/>
        <v>""</v>
      </c>
      <c r="H17" s="39" t="str">
        <f t="shared" si="2"/>
        <v/>
      </c>
      <c r="I17" s="39" t="str">
        <f t="shared" si="0"/>
        <v/>
      </c>
      <c r="J17" s="39" t="str">
        <f t="shared" si="3"/>
        <v/>
      </c>
      <c r="K17" s="39" t="str">
        <f t="shared" si="4"/>
        <v/>
      </c>
      <c r="M17" s="39" t="str">
        <f t="shared" si="5"/>
        <v>_view.html</v>
      </c>
      <c r="N17" s="39" t="str">
        <f t="shared" si="6"/>
        <v/>
      </c>
    </row>
    <row r="18" spans="1:14" ht="52.5" customHeight="1" x14ac:dyDescent="0.25">
      <c r="A18">
        <v>17</v>
      </c>
      <c r="B18" s="35"/>
      <c r="C18" s="34"/>
      <c r="D18" s="34"/>
      <c r="E18" s="34"/>
      <c r="F18" s="37"/>
      <c r="G18" s="39" t="str">
        <f t="shared" si="1"/>
        <v>""</v>
      </c>
      <c r="H18" s="39" t="str">
        <f t="shared" si="2"/>
        <v/>
      </c>
      <c r="I18" s="39" t="str">
        <f t="shared" si="0"/>
        <v/>
      </c>
      <c r="J18" s="39" t="str">
        <f t="shared" si="3"/>
        <v/>
      </c>
      <c r="K18" s="39" t="str">
        <f t="shared" si="4"/>
        <v/>
      </c>
      <c r="M18" s="39" t="str">
        <f t="shared" si="5"/>
        <v>_view.html</v>
      </c>
      <c r="N18" s="39" t="str">
        <f t="shared" si="6"/>
        <v/>
      </c>
    </row>
    <row r="19" spans="1:14" ht="52.5" customHeight="1" x14ac:dyDescent="0.25">
      <c r="A19">
        <v>18</v>
      </c>
      <c r="B19" s="35"/>
      <c r="C19" s="34"/>
      <c r="D19" s="34"/>
      <c r="E19" s="34"/>
      <c r="F19" s="37"/>
      <c r="G19" s="39" t="str">
        <f t="shared" si="1"/>
        <v>""</v>
      </c>
      <c r="H19" s="39" t="str">
        <f t="shared" si="2"/>
        <v/>
      </c>
      <c r="I19" s="39" t="str">
        <f t="shared" si="0"/>
        <v/>
      </c>
      <c r="J19" s="39" t="str">
        <f t="shared" si="3"/>
        <v/>
      </c>
      <c r="K19" s="39" t="str">
        <f t="shared" si="4"/>
        <v/>
      </c>
      <c r="M19" s="39" t="str">
        <f t="shared" si="5"/>
        <v>_view.html</v>
      </c>
      <c r="N19" s="39" t="str">
        <f t="shared" si="6"/>
        <v/>
      </c>
    </row>
    <row r="20" spans="1:14" ht="52.5" customHeight="1" x14ac:dyDescent="0.25">
      <c r="A20">
        <v>19</v>
      </c>
      <c r="B20" s="35"/>
      <c r="C20" s="34"/>
      <c r="D20" s="34"/>
      <c r="E20" s="34"/>
      <c r="F20" s="37"/>
      <c r="G20" s="39" t="str">
        <f t="shared" si="1"/>
        <v>""</v>
      </c>
      <c r="H20" s="39" t="str">
        <f t="shared" si="2"/>
        <v/>
      </c>
      <c r="I20" s="39" t="str">
        <f t="shared" si="0"/>
        <v/>
      </c>
      <c r="J20" s="39" t="str">
        <f t="shared" si="3"/>
        <v/>
      </c>
      <c r="K20" s="39" t="str">
        <f t="shared" si="4"/>
        <v/>
      </c>
      <c r="M20" s="39" t="str">
        <f t="shared" si="5"/>
        <v>_view.html</v>
      </c>
      <c r="N20" s="39" t="str">
        <f t="shared" si="6"/>
        <v/>
      </c>
    </row>
    <row r="21" spans="1:14" ht="52.5" customHeight="1" x14ac:dyDescent="0.25">
      <c r="A21">
        <v>20</v>
      </c>
      <c r="B21" s="35"/>
      <c r="C21" s="34"/>
      <c r="D21" s="34"/>
      <c r="E21" s="34"/>
      <c r="F21" s="37"/>
      <c r="G21" s="39" t="str">
        <f t="shared" si="1"/>
        <v>""</v>
      </c>
      <c r="H21" s="39" t="str">
        <f t="shared" si="2"/>
        <v/>
      </c>
      <c r="I21" s="39" t="str">
        <f t="shared" si="0"/>
        <v/>
      </c>
      <c r="J21" s="39" t="str">
        <f t="shared" si="3"/>
        <v/>
      </c>
      <c r="K21" s="39" t="str">
        <f t="shared" si="4"/>
        <v/>
      </c>
      <c r="M21" s="39" t="str">
        <f t="shared" si="5"/>
        <v>_view.html</v>
      </c>
      <c r="N21" s="39" t="str">
        <f t="shared" si="6"/>
        <v/>
      </c>
    </row>
    <row r="22" spans="1:14" ht="52.5" customHeight="1" x14ac:dyDescent="0.25">
      <c r="A22">
        <v>21</v>
      </c>
      <c r="G22" s="39" t="str">
        <f t="shared" si="1"/>
        <v>""</v>
      </c>
      <c r="H22" s="39" t="str">
        <f t="shared" si="2"/>
        <v/>
      </c>
      <c r="I22" s="39" t="str">
        <f t="shared" si="0"/>
        <v/>
      </c>
      <c r="J22" s="39" t="str">
        <f t="shared" si="3"/>
        <v/>
      </c>
      <c r="K22" s="39" t="str">
        <f t="shared" si="4"/>
        <v/>
      </c>
      <c r="M22" s="39" t="str">
        <f t="shared" si="5"/>
        <v>_view.html</v>
      </c>
      <c r="N22" s="39" t="str">
        <f t="shared" si="6"/>
        <v/>
      </c>
    </row>
    <row r="23" spans="1:14" ht="52.5" customHeight="1" x14ac:dyDescent="0.25">
      <c r="A23">
        <v>22</v>
      </c>
      <c r="G23" s="39" t="str">
        <f t="shared" si="1"/>
        <v>""</v>
      </c>
      <c r="H23" s="39" t="str">
        <f t="shared" si="2"/>
        <v/>
      </c>
      <c r="I23" s="39" t="str">
        <f t="shared" si="0"/>
        <v/>
      </c>
      <c r="J23" s="39" t="str">
        <f t="shared" si="3"/>
        <v/>
      </c>
      <c r="K23" s="39" t="str">
        <f t="shared" si="4"/>
        <v/>
      </c>
      <c r="M23" s="39" t="str">
        <f t="shared" si="5"/>
        <v>_view.html</v>
      </c>
      <c r="N23" s="39" t="str">
        <f t="shared" si="6"/>
        <v/>
      </c>
    </row>
    <row r="24" spans="1:14" ht="52.5" customHeight="1" x14ac:dyDescent="0.25">
      <c r="A24">
        <v>23</v>
      </c>
      <c r="G24" s="39" t="str">
        <f t="shared" si="1"/>
        <v>""</v>
      </c>
      <c r="H24" s="39" t="str">
        <f t="shared" si="2"/>
        <v/>
      </c>
      <c r="I24" s="39" t="str">
        <f t="shared" si="0"/>
        <v/>
      </c>
      <c r="J24" s="39" t="str">
        <f t="shared" si="3"/>
        <v/>
      </c>
      <c r="K24" s="39" t="str">
        <f t="shared" si="4"/>
        <v/>
      </c>
      <c r="M24" s="39" t="str">
        <f t="shared" si="5"/>
        <v>_view.html</v>
      </c>
      <c r="N24" s="39" t="str">
        <f t="shared" si="6"/>
        <v/>
      </c>
    </row>
    <row r="25" spans="1:14" ht="52.5" customHeight="1" x14ac:dyDescent="0.25">
      <c r="A25">
        <v>24</v>
      </c>
      <c r="G25" s="39" t="str">
        <f t="shared" si="1"/>
        <v>""</v>
      </c>
      <c r="H25" s="39" t="str">
        <f t="shared" si="2"/>
        <v/>
      </c>
      <c r="I25" s="39" t="str">
        <f t="shared" si="0"/>
        <v/>
      </c>
      <c r="J25" s="39" t="str">
        <f t="shared" si="3"/>
        <v/>
      </c>
      <c r="K25" s="39" t="str">
        <f t="shared" si="4"/>
        <v/>
      </c>
      <c r="M25" s="39" t="str">
        <f t="shared" si="5"/>
        <v>_view.html</v>
      </c>
      <c r="N25" s="39" t="str">
        <f t="shared" si="6"/>
        <v/>
      </c>
    </row>
    <row r="26" spans="1:14" ht="52.5" customHeight="1" x14ac:dyDescent="0.25">
      <c r="A26">
        <v>25</v>
      </c>
      <c r="G26" s="39" t="str">
        <f t="shared" si="1"/>
        <v>""</v>
      </c>
      <c r="H26" s="39" t="str">
        <f t="shared" si="2"/>
        <v/>
      </c>
      <c r="I26" s="39" t="str">
        <f t="shared" si="0"/>
        <v/>
      </c>
      <c r="J26" s="39" t="str">
        <f t="shared" si="3"/>
        <v/>
      </c>
      <c r="K26" s="39" t="str">
        <f t="shared" si="4"/>
        <v/>
      </c>
      <c r="M26" s="39" t="str">
        <f t="shared" si="5"/>
        <v>_view.html</v>
      </c>
      <c r="N26" s="39" t="str">
        <f t="shared" si="6"/>
        <v/>
      </c>
    </row>
    <row r="27" spans="1:14" ht="52.5" customHeight="1" x14ac:dyDescent="0.25">
      <c r="A27">
        <v>26</v>
      </c>
      <c r="G27" s="39" t="str">
        <f t="shared" si="1"/>
        <v>""</v>
      </c>
      <c r="H27" s="39" t="str">
        <f t="shared" si="2"/>
        <v/>
      </c>
      <c r="I27" s="39" t="str">
        <f t="shared" si="0"/>
        <v/>
      </c>
      <c r="J27" s="39" t="str">
        <f t="shared" si="3"/>
        <v/>
      </c>
      <c r="K27" s="39" t="str">
        <f t="shared" si="4"/>
        <v/>
      </c>
      <c r="M27" s="39" t="str">
        <f t="shared" si="5"/>
        <v>_view.html</v>
      </c>
      <c r="N27" s="39" t="str">
        <f t="shared" si="6"/>
        <v/>
      </c>
    </row>
    <row r="28" spans="1:14" ht="52.5" customHeight="1" x14ac:dyDescent="0.25">
      <c r="A28">
        <v>27</v>
      </c>
      <c r="G28" s="39" t="str">
        <f t="shared" si="1"/>
        <v>""</v>
      </c>
      <c r="H28" s="39" t="str">
        <f t="shared" si="2"/>
        <v/>
      </c>
      <c r="I28" s="39" t="str">
        <f t="shared" si="0"/>
        <v/>
      </c>
      <c r="J28" s="39" t="str">
        <f t="shared" si="3"/>
        <v/>
      </c>
      <c r="K28" s="39" t="str">
        <f t="shared" si="4"/>
        <v/>
      </c>
      <c r="M28" s="39" t="str">
        <f t="shared" si="5"/>
        <v>_view.html</v>
      </c>
      <c r="N28" s="39" t="str">
        <f t="shared" si="6"/>
        <v/>
      </c>
    </row>
    <row r="29" spans="1:14" ht="52.5" customHeight="1" x14ac:dyDescent="0.25">
      <c r="A29">
        <v>28</v>
      </c>
      <c r="G29" s="39" t="str">
        <f t="shared" si="1"/>
        <v>""</v>
      </c>
      <c r="H29" s="39" t="str">
        <f t="shared" si="2"/>
        <v/>
      </c>
      <c r="I29" s="39" t="str">
        <f t="shared" si="0"/>
        <v/>
      </c>
      <c r="J29" s="39" t="str">
        <f t="shared" si="3"/>
        <v/>
      </c>
      <c r="K29" s="39" t="str">
        <f t="shared" si="4"/>
        <v/>
      </c>
      <c r="M29" s="39" t="str">
        <f t="shared" si="5"/>
        <v>_view.html</v>
      </c>
      <c r="N29" s="39" t="str">
        <f t="shared" si="6"/>
        <v/>
      </c>
    </row>
    <row r="30" spans="1:14" ht="52.5" customHeight="1" x14ac:dyDescent="0.25">
      <c r="A30">
        <v>29</v>
      </c>
      <c r="G30" s="39" t="str">
        <f t="shared" si="1"/>
        <v>""</v>
      </c>
      <c r="H30" s="39" t="str">
        <f t="shared" si="2"/>
        <v/>
      </c>
      <c r="I30" s="39" t="str">
        <f t="shared" si="0"/>
        <v/>
      </c>
      <c r="J30" s="39" t="str">
        <f t="shared" si="3"/>
        <v/>
      </c>
      <c r="K30" s="39" t="str">
        <f t="shared" si="4"/>
        <v/>
      </c>
      <c r="M30" s="39" t="str">
        <f t="shared" si="5"/>
        <v>_view.html</v>
      </c>
      <c r="N30" s="39" t="str">
        <f t="shared" si="6"/>
        <v/>
      </c>
    </row>
    <row r="31" spans="1:14" ht="52.5" customHeight="1" x14ac:dyDescent="0.25">
      <c r="A31">
        <v>30</v>
      </c>
      <c r="G31" s="39" t="str">
        <f t="shared" si="1"/>
        <v>""</v>
      </c>
      <c r="H31" s="39" t="str">
        <f t="shared" si="2"/>
        <v/>
      </c>
      <c r="I31" s="39" t="str">
        <f t="shared" si="0"/>
        <v/>
      </c>
      <c r="J31" s="39" t="str">
        <f t="shared" si="3"/>
        <v/>
      </c>
      <c r="K31" s="39" t="str">
        <f t="shared" si="4"/>
        <v/>
      </c>
      <c r="M31" s="39" t="str">
        <f t="shared" si="5"/>
        <v>_view.html</v>
      </c>
      <c r="N31" s="39" t="str">
        <f t="shared" si="6"/>
        <v/>
      </c>
    </row>
    <row r="32" spans="1:14" ht="52.5" customHeight="1" x14ac:dyDescent="0.25">
      <c r="A32">
        <v>31</v>
      </c>
      <c r="G32" s="39" t="str">
        <f t="shared" si="1"/>
        <v>""</v>
      </c>
      <c r="H32" s="39" t="str">
        <f t="shared" si="2"/>
        <v/>
      </c>
      <c r="I32" s="39" t="str">
        <f t="shared" si="0"/>
        <v/>
      </c>
      <c r="J32" s="39" t="str">
        <f t="shared" si="3"/>
        <v/>
      </c>
      <c r="K32" s="39" t="str">
        <f t="shared" si="4"/>
        <v/>
      </c>
      <c r="M32" s="39" t="str">
        <f t="shared" si="5"/>
        <v>_view.html</v>
      </c>
      <c r="N32" s="39" t="str">
        <f t="shared" si="6"/>
        <v/>
      </c>
    </row>
    <row r="33" spans="1:14" ht="52.5" customHeight="1" x14ac:dyDescent="0.25">
      <c r="A33">
        <v>32</v>
      </c>
      <c r="G33" s="39" t="str">
        <f t="shared" si="1"/>
        <v>""</v>
      </c>
      <c r="H33" s="39" t="str">
        <f t="shared" si="2"/>
        <v/>
      </c>
      <c r="I33" s="39" t="str">
        <f t="shared" si="0"/>
        <v/>
      </c>
      <c r="J33" s="39" t="str">
        <f t="shared" si="3"/>
        <v/>
      </c>
      <c r="K33" s="39" t="str">
        <f t="shared" si="4"/>
        <v/>
      </c>
      <c r="M33" s="39" t="str">
        <f t="shared" si="5"/>
        <v>_view.html</v>
      </c>
      <c r="N33" s="39" t="str">
        <f t="shared" si="6"/>
        <v/>
      </c>
    </row>
    <row r="34" spans="1:14" ht="52.5" customHeight="1" x14ac:dyDescent="0.25">
      <c r="A34">
        <v>33</v>
      </c>
      <c r="G34" s="39" t="str">
        <f t="shared" si="1"/>
        <v>""</v>
      </c>
      <c r="H34" s="39" t="str">
        <f t="shared" si="2"/>
        <v/>
      </c>
      <c r="I34" s="39" t="str">
        <f t="shared" ref="I34:I52" si="7">IF(B34="", "","CREATE OR REPLACE VIEW " &amp; USERINPUT_DATABASE_NAME &amp;"." &amp; B34 &amp; " AS " &amp; H34)</f>
        <v/>
      </c>
      <c r="J34" s="39" t="str">
        <f t="shared" si="3"/>
        <v/>
      </c>
      <c r="K34" s="39" t="str">
        <f t="shared" si="4"/>
        <v/>
      </c>
      <c r="M34" s="39" t="str">
        <f t="shared" si="5"/>
        <v>_view.html</v>
      </c>
      <c r="N34" s="39" t="str">
        <f t="shared" si="6"/>
        <v/>
      </c>
    </row>
    <row r="35" spans="1:14" ht="52.5" customHeight="1" x14ac:dyDescent="0.25">
      <c r="A35">
        <v>34</v>
      </c>
      <c r="G35" s="39" t="str">
        <f t="shared" si="1"/>
        <v>""</v>
      </c>
      <c r="H35" s="39" t="str">
        <f t="shared" si="2"/>
        <v/>
      </c>
      <c r="I35" s="39" t="str">
        <f t="shared" si="7"/>
        <v/>
      </c>
      <c r="J35" s="39" t="str">
        <f t="shared" si="3"/>
        <v/>
      </c>
      <c r="K35" s="39" t="str">
        <f t="shared" si="4"/>
        <v/>
      </c>
      <c r="M35" s="39" t="str">
        <f t="shared" si="5"/>
        <v>_view.html</v>
      </c>
      <c r="N35" s="39" t="str">
        <f t="shared" si="6"/>
        <v/>
      </c>
    </row>
    <row r="36" spans="1:14" ht="52.5" customHeight="1" x14ac:dyDescent="0.25">
      <c r="A36">
        <v>35</v>
      </c>
      <c r="G36" s="39" t="str">
        <f t="shared" si="1"/>
        <v>""</v>
      </c>
      <c r="H36" s="39" t="str">
        <f t="shared" si="2"/>
        <v/>
      </c>
      <c r="I36" s="39" t="str">
        <f t="shared" si="7"/>
        <v/>
      </c>
      <c r="J36" s="39" t="str">
        <f t="shared" si="3"/>
        <v/>
      </c>
      <c r="K36" s="39" t="str">
        <f t="shared" si="4"/>
        <v/>
      </c>
      <c r="M36" s="39" t="str">
        <f t="shared" si="5"/>
        <v>_view.html</v>
      </c>
      <c r="N36" s="39" t="str">
        <f t="shared" si="6"/>
        <v/>
      </c>
    </row>
    <row r="37" spans="1:14" ht="52.5" customHeight="1" x14ac:dyDescent="0.25">
      <c r="A37">
        <v>36</v>
      </c>
      <c r="G37" s="39" t="str">
        <f t="shared" si="1"/>
        <v>""</v>
      </c>
      <c r="H37" s="39" t="str">
        <f t="shared" si="2"/>
        <v/>
      </c>
      <c r="I37" s="39" t="str">
        <f t="shared" si="7"/>
        <v/>
      </c>
      <c r="J37" s="39" t="str">
        <f t="shared" si="3"/>
        <v/>
      </c>
      <c r="K37" s="39" t="str">
        <f t="shared" si="4"/>
        <v/>
      </c>
      <c r="M37" s="39" t="str">
        <f t="shared" si="5"/>
        <v>_view.html</v>
      </c>
      <c r="N37" s="39" t="str">
        <f t="shared" si="6"/>
        <v/>
      </c>
    </row>
    <row r="38" spans="1:14" ht="52.5" customHeight="1" x14ac:dyDescent="0.25">
      <c r="A38">
        <v>37</v>
      </c>
      <c r="G38" s="39" t="str">
        <f t="shared" si="1"/>
        <v>""</v>
      </c>
      <c r="H38" s="39" t="str">
        <f t="shared" si="2"/>
        <v/>
      </c>
      <c r="I38" s="39" t="str">
        <f t="shared" si="7"/>
        <v/>
      </c>
      <c r="J38" s="39" t="str">
        <f t="shared" si="3"/>
        <v/>
      </c>
      <c r="K38" s="39" t="str">
        <f t="shared" si="4"/>
        <v/>
      </c>
      <c r="M38" s="39" t="str">
        <f t="shared" si="5"/>
        <v>_view.html</v>
      </c>
      <c r="N38" s="39" t="str">
        <f t="shared" si="6"/>
        <v/>
      </c>
    </row>
    <row r="39" spans="1:14" ht="52.5" customHeight="1" x14ac:dyDescent="0.25">
      <c r="A39">
        <v>38</v>
      </c>
      <c r="G39" s="39" t="str">
        <f t="shared" si="1"/>
        <v>""</v>
      </c>
      <c r="H39" s="39" t="str">
        <f t="shared" si="2"/>
        <v/>
      </c>
      <c r="I39" s="39" t="str">
        <f t="shared" si="7"/>
        <v/>
      </c>
      <c r="J39" s="39" t="str">
        <f t="shared" si="3"/>
        <v/>
      </c>
      <c r="K39" s="39" t="str">
        <f t="shared" si="4"/>
        <v/>
      </c>
      <c r="M39" s="39" t="str">
        <f t="shared" si="5"/>
        <v>_view.html</v>
      </c>
      <c r="N39" s="39" t="str">
        <f t="shared" si="6"/>
        <v/>
      </c>
    </row>
    <row r="40" spans="1:14" ht="52.5" customHeight="1" x14ac:dyDescent="0.25">
      <c r="A40">
        <v>39</v>
      </c>
      <c r="G40" s="39" t="str">
        <f t="shared" si="1"/>
        <v>""</v>
      </c>
      <c r="H40" s="39" t="str">
        <f t="shared" si="2"/>
        <v/>
      </c>
      <c r="I40" s="39" t="str">
        <f t="shared" si="7"/>
        <v/>
      </c>
      <c r="J40" s="39" t="str">
        <f t="shared" si="3"/>
        <v/>
      </c>
      <c r="K40" s="39" t="str">
        <f t="shared" si="4"/>
        <v/>
      </c>
      <c r="M40" s="39" t="str">
        <f t="shared" si="5"/>
        <v>_view.html</v>
      </c>
      <c r="N40" s="39" t="str">
        <f t="shared" si="6"/>
        <v/>
      </c>
    </row>
    <row r="41" spans="1:14" ht="52.5" customHeight="1" x14ac:dyDescent="0.25">
      <c r="A41">
        <v>40</v>
      </c>
      <c r="G41" s="39" t="str">
        <f t="shared" si="1"/>
        <v>""</v>
      </c>
      <c r="H41" s="39" t="str">
        <f t="shared" si="2"/>
        <v/>
      </c>
      <c r="I41" s="39" t="str">
        <f t="shared" si="7"/>
        <v/>
      </c>
      <c r="J41" s="39" t="str">
        <f t="shared" si="3"/>
        <v/>
      </c>
      <c r="K41" s="39" t="str">
        <f t="shared" si="4"/>
        <v/>
      </c>
      <c r="M41" s="39" t="str">
        <f t="shared" si="5"/>
        <v>_view.html</v>
      </c>
      <c r="N41" s="39" t="str">
        <f t="shared" si="6"/>
        <v/>
      </c>
    </row>
    <row r="42" spans="1:14" ht="52.5" customHeight="1" x14ac:dyDescent="0.25">
      <c r="A42">
        <v>41</v>
      </c>
      <c r="G42" s="39" t="str">
        <f t="shared" si="1"/>
        <v>""</v>
      </c>
      <c r="H42" s="39" t="str">
        <f t="shared" si="2"/>
        <v/>
      </c>
      <c r="I42" s="39" t="str">
        <f t="shared" si="7"/>
        <v/>
      </c>
      <c r="J42" s="39" t="str">
        <f t="shared" si="3"/>
        <v/>
      </c>
      <c r="K42" s="39" t="str">
        <f t="shared" si="4"/>
        <v/>
      </c>
      <c r="M42" s="39" t="str">
        <f t="shared" si="5"/>
        <v>_view.html</v>
      </c>
      <c r="N42" s="39" t="str">
        <f t="shared" si="6"/>
        <v/>
      </c>
    </row>
    <row r="43" spans="1:14" ht="52.5" customHeight="1" x14ac:dyDescent="0.25">
      <c r="A43">
        <v>42</v>
      </c>
      <c r="G43" s="39" t="str">
        <f t="shared" si="1"/>
        <v>""</v>
      </c>
      <c r="H43" s="39" t="str">
        <f t="shared" si="2"/>
        <v/>
      </c>
      <c r="I43" s="39" t="str">
        <f t="shared" si="7"/>
        <v/>
      </c>
      <c r="J43" s="39" t="str">
        <f t="shared" si="3"/>
        <v/>
      </c>
      <c r="K43" s="39" t="str">
        <f t="shared" si="4"/>
        <v/>
      </c>
      <c r="M43" s="39" t="str">
        <f t="shared" si="5"/>
        <v>_view.html</v>
      </c>
      <c r="N43" s="39" t="str">
        <f t="shared" si="6"/>
        <v/>
      </c>
    </row>
    <row r="44" spans="1:14" ht="52.5" customHeight="1" x14ac:dyDescent="0.25">
      <c r="A44">
        <v>43</v>
      </c>
      <c r="G44" s="39" t="str">
        <f t="shared" si="1"/>
        <v>""</v>
      </c>
      <c r="H44" s="39" t="str">
        <f t="shared" si="2"/>
        <v/>
      </c>
      <c r="I44" s="39" t="str">
        <f t="shared" si="7"/>
        <v/>
      </c>
      <c r="J44" s="39" t="str">
        <f t="shared" si="3"/>
        <v/>
      </c>
      <c r="K44" s="39" t="str">
        <f t="shared" si="4"/>
        <v/>
      </c>
      <c r="M44" s="39" t="str">
        <f t="shared" si="5"/>
        <v>_view.html</v>
      </c>
      <c r="N44" s="39" t="str">
        <f t="shared" si="6"/>
        <v/>
      </c>
    </row>
    <row r="45" spans="1:14" ht="52.5" customHeight="1" x14ac:dyDescent="0.25">
      <c r="A45">
        <v>44</v>
      </c>
      <c r="G45" s="39" t="str">
        <f t="shared" si="1"/>
        <v>""</v>
      </c>
      <c r="H45" s="39" t="str">
        <f t="shared" si="2"/>
        <v/>
      </c>
      <c r="I45" s="39" t="str">
        <f t="shared" si="7"/>
        <v/>
      </c>
      <c r="J45" s="39" t="str">
        <f t="shared" si="3"/>
        <v/>
      </c>
      <c r="K45" s="39" t="str">
        <f t="shared" si="4"/>
        <v/>
      </c>
      <c r="M45" s="39" t="str">
        <f t="shared" si="5"/>
        <v>_view.html</v>
      </c>
      <c r="N45" s="39" t="str">
        <f t="shared" si="6"/>
        <v/>
      </c>
    </row>
    <row r="46" spans="1:14" ht="52.5" customHeight="1" x14ac:dyDescent="0.25">
      <c r="A46">
        <v>45</v>
      </c>
      <c r="G46" s="39" t="str">
        <f t="shared" si="1"/>
        <v>""</v>
      </c>
      <c r="H46" s="39" t="str">
        <f t="shared" si="2"/>
        <v/>
      </c>
      <c r="I46" s="39" t="str">
        <f t="shared" si="7"/>
        <v/>
      </c>
      <c r="J46" s="39" t="str">
        <f t="shared" si="3"/>
        <v/>
      </c>
      <c r="K46" s="39" t="str">
        <f t="shared" si="4"/>
        <v/>
      </c>
      <c r="M46" s="39" t="str">
        <f t="shared" si="5"/>
        <v>_view.html</v>
      </c>
      <c r="N46" s="39" t="str">
        <f t="shared" si="6"/>
        <v/>
      </c>
    </row>
    <row r="47" spans="1:14" ht="52.5" customHeight="1" x14ac:dyDescent="0.25">
      <c r="A47">
        <v>46</v>
      </c>
      <c r="G47" s="39" t="str">
        <f t="shared" si="1"/>
        <v>""</v>
      </c>
      <c r="H47" s="39" t="str">
        <f t="shared" si="2"/>
        <v/>
      </c>
      <c r="I47" s="39" t="str">
        <f t="shared" si="7"/>
        <v/>
      </c>
      <c r="J47" s="39" t="str">
        <f t="shared" si="3"/>
        <v/>
      </c>
      <c r="K47" s="39" t="str">
        <f t="shared" si="4"/>
        <v/>
      </c>
      <c r="M47" s="39" t="str">
        <f t="shared" si="5"/>
        <v>_view.html</v>
      </c>
      <c r="N47" s="39" t="str">
        <f t="shared" si="6"/>
        <v/>
      </c>
    </row>
    <row r="48" spans="1:14" ht="52.5" customHeight="1" x14ac:dyDescent="0.25">
      <c r="A48">
        <v>47</v>
      </c>
      <c r="G48" s="39" t="str">
        <f t="shared" si="1"/>
        <v>""</v>
      </c>
      <c r="H48" s="39" t="str">
        <f t="shared" si="2"/>
        <v/>
      </c>
      <c r="I48" s="39" t="str">
        <f t="shared" si="7"/>
        <v/>
      </c>
      <c r="J48" s="39" t="str">
        <f t="shared" si="3"/>
        <v/>
      </c>
      <c r="K48" s="39" t="str">
        <f t="shared" si="4"/>
        <v/>
      </c>
      <c r="M48" s="39" t="str">
        <f t="shared" si="5"/>
        <v>_view.html</v>
      </c>
      <c r="N48" s="39" t="str">
        <f t="shared" si="6"/>
        <v/>
      </c>
    </row>
    <row r="49" spans="1:14" ht="52.5" customHeight="1" x14ac:dyDescent="0.25">
      <c r="A49">
        <v>48</v>
      </c>
      <c r="G49" s="39" t="str">
        <f t="shared" si="1"/>
        <v>""</v>
      </c>
      <c r="H49" s="39" t="str">
        <f t="shared" si="2"/>
        <v/>
      </c>
      <c r="I49" s="39" t="str">
        <f t="shared" si="7"/>
        <v/>
      </c>
      <c r="J49" s="39" t="str">
        <f t="shared" si="3"/>
        <v/>
      </c>
      <c r="K49" s="39" t="str">
        <f t="shared" si="4"/>
        <v/>
      </c>
      <c r="M49" s="39" t="str">
        <f t="shared" si="5"/>
        <v>_view.html</v>
      </c>
      <c r="N49" s="39" t="str">
        <f t="shared" si="6"/>
        <v/>
      </c>
    </row>
    <row r="50" spans="1:14" ht="52.5" customHeight="1" x14ac:dyDescent="0.25">
      <c r="A50">
        <v>49</v>
      </c>
      <c r="G50" s="39" t="str">
        <f t="shared" si="1"/>
        <v>""</v>
      </c>
      <c r="H50" s="39" t="str">
        <f t="shared" si="2"/>
        <v/>
      </c>
      <c r="I50" s="39" t="str">
        <f t="shared" si="7"/>
        <v/>
      </c>
      <c r="J50" s="39" t="str">
        <f t="shared" si="3"/>
        <v/>
      </c>
      <c r="K50" s="39" t="str">
        <f t="shared" si="4"/>
        <v/>
      </c>
      <c r="M50" s="39" t="str">
        <f t="shared" si="5"/>
        <v>_view.html</v>
      </c>
      <c r="N50" s="39" t="str">
        <f t="shared" si="6"/>
        <v/>
      </c>
    </row>
    <row r="51" spans="1:14" ht="52.5" customHeight="1" x14ac:dyDescent="0.25">
      <c r="G51" s="39" t="str">
        <f t="shared" si="1"/>
        <v>""</v>
      </c>
      <c r="I51" s="39" t="str">
        <f t="shared" si="7"/>
        <v/>
      </c>
      <c r="J51" s="39" t="str">
        <f t="shared" si="3"/>
        <v/>
      </c>
      <c r="K51" s="39" t="str">
        <f t="shared" si="4"/>
        <v/>
      </c>
      <c r="M51" s="39" t="str">
        <f t="shared" si="5"/>
        <v>_view.html</v>
      </c>
      <c r="N51" s="39" t="str">
        <f t="shared" si="6"/>
        <v/>
      </c>
    </row>
    <row r="52" spans="1:14" ht="52.5" customHeight="1" x14ac:dyDescent="0.25">
      <c r="G52" s="39" t="str">
        <f t="shared" si="1"/>
        <v>""</v>
      </c>
      <c r="I52" s="39" t="str">
        <f t="shared" si="7"/>
        <v/>
      </c>
      <c r="J52" s="39" t="str">
        <f t="shared" si="3"/>
        <v/>
      </c>
      <c r="K52" s="39" t="str">
        <f t="shared" si="4"/>
        <v/>
      </c>
      <c r="M52" s="39" t="str">
        <f t="shared" si="5"/>
        <v>_view.html</v>
      </c>
      <c r="N52" s="39" t="str">
        <f t="shared" si="6"/>
        <v/>
      </c>
    </row>
    <row r="53" spans="1:14" ht="52.5" customHeight="1" x14ac:dyDescent="0.25">
      <c r="G53" s="39" t="str">
        <f t="shared" si="1"/>
        <v>""</v>
      </c>
      <c r="K53" s="39" t="str">
        <f t="shared" si="4"/>
        <v/>
      </c>
      <c r="M53" s="39" t="str">
        <f t="shared" si="5"/>
        <v>_view.html</v>
      </c>
      <c r="N53" s="39" t="str">
        <f t="shared" si="6"/>
        <v/>
      </c>
    </row>
    <row r="54" spans="1:14" ht="52.5" customHeight="1" x14ac:dyDescent="0.25">
      <c r="G54" s="39" t="str">
        <f t="shared" si="1"/>
        <v>""</v>
      </c>
      <c r="K54" s="39" t="str">
        <f t="shared" si="4"/>
        <v/>
      </c>
      <c r="M54" s="39" t="str">
        <f t="shared" si="5"/>
        <v>_view.html</v>
      </c>
      <c r="N54" s="39" t="str">
        <f t="shared" si="6"/>
        <v/>
      </c>
    </row>
    <row r="55" spans="1:14" ht="52.5" customHeight="1" x14ac:dyDescent="0.25">
      <c r="G55" s="39" t="str">
        <f t="shared" si="1"/>
        <v>""</v>
      </c>
      <c r="K55" s="39" t="str">
        <f t="shared" si="4"/>
        <v/>
      </c>
      <c r="M55" s="39" t="str">
        <f t="shared" si="5"/>
        <v>_view.html</v>
      </c>
      <c r="N55" s="39" t="str">
        <f t="shared" si="6"/>
        <v/>
      </c>
    </row>
    <row r="56" spans="1:14" ht="52.5" customHeight="1" x14ac:dyDescent="0.25">
      <c r="G56" s="39" t="str">
        <f t="shared" si="1"/>
        <v>""</v>
      </c>
      <c r="K56" s="39" t="str">
        <f t="shared" si="4"/>
        <v/>
      </c>
      <c r="M56" s="39" t="str">
        <f t="shared" si="5"/>
        <v>_view.html</v>
      </c>
      <c r="N56" s="39" t="str">
        <f t="shared" si="6"/>
        <v/>
      </c>
    </row>
    <row r="57" spans="1:14" ht="52.5" customHeight="1" x14ac:dyDescent="0.25">
      <c r="G57" s="39" t="str">
        <f t="shared" si="1"/>
        <v>""</v>
      </c>
      <c r="K57" s="39" t="str">
        <f t="shared" si="4"/>
        <v/>
      </c>
      <c r="M57" s="39" t="str">
        <f t="shared" si="5"/>
        <v>_view.html</v>
      </c>
      <c r="N57" s="39" t="str">
        <f t="shared" si="6"/>
        <v/>
      </c>
    </row>
    <row r="58" spans="1:14" ht="52.5" customHeight="1" x14ac:dyDescent="0.25">
      <c r="G58" s="39" t="str">
        <f t="shared" si="1"/>
        <v>""</v>
      </c>
      <c r="K58" s="39" t="str">
        <f t="shared" si="4"/>
        <v/>
      </c>
      <c r="M58" s="39" t="str">
        <f t="shared" si="5"/>
        <v>_view.html</v>
      </c>
      <c r="N58" s="39" t="str">
        <f t="shared" si="6"/>
        <v/>
      </c>
    </row>
    <row r="59" spans="1:14" ht="52.5" customHeight="1" x14ac:dyDescent="0.25">
      <c r="G59" s="39" t="str">
        <f t="shared" si="1"/>
        <v>""</v>
      </c>
      <c r="K59" s="39" t="str">
        <f t="shared" si="4"/>
        <v/>
      </c>
      <c r="M59" s="39" t="str">
        <f t="shared" si="5"/>
        <v>_view.html</v>
      </c>
      <c r="N59" s="39" t="str">
        <f t="shared" si="6"/>
        <v/>
      </c>
    </row>
    <row r="60" spans="1:14" ht="52.5" customHeight="1" x14ac:dyDescent="0.25">
      <c r="G60" s="39" t="str">
        <f t="shared" si="1"/>
        <v>""</v>
      </c>
      <c r="K60" s="39" t="str">
        <f t="shared" si="4"/>
        <v/>
      </c>
      <c r="M60" s="39" t="str">
        <f t="shared" si="5"/>
        <v>_view.html</v>
      </c>
      <c r="N60" s="39" t="str">
        <f t="shared" si="6"/>
        <v/>
      </c>
    </row>
    <row r="61" spans="1:14" ht="52.5" customHeight="1" x14ac:dyDescent="0.25">
      <c r="G61" s="39" t="str">
        <f t="shared" si="1"/>
        <v>""</v>
      </c>
      <c r="K61" s="39" t="str">
        <f t="shared" si="4"/>
        <v/>
      </c>
      <c r="M61" s="39" t="str">
        <f t="shared" si="5"/>
        <v>_view.html</v>
      </c>
      <c r="N61" s="39" t="str">
        <f t="shared" si="6"/>
        <v/>
      </c>
    </row>
    <row r="62" spans="1:14" ht="52.5" customHeight="1" x14ac:dyDescent="0.25">
      <c r="G62" s="39" t="str">
        <f t="shared" si="1"/>
        <v>""</v>
      </c>
      <c r="K62" s="39" t="str">
        <f t="shared" si="4"/>
        <v/>
      </c>
      <c r="M62" s="39" t="str">
        <f t="shared" si="5"/>
        <v>_view.html</v>
      </c>
      <c r="N62" s="39" t="str">
        <f t="shared" si="6"/>
        <v/>
      </c>
    </row>
    <row r="63" spans="1:14" ht="52.5" customHeight="1" x14ac:dyDescent="0.25">
      <c r="K63" s="39" t="str">
        <f t="shared" si="4"/>
        <v/>
      </c>
      <c r="M63" s="39" t="str">
        <f t="shared" si="5"/>
        <v>_view.html</v>
      </c>
      <c r="N63" s="39" t="str">
        <f t="shared" si="6"/>
        <v/>
      </c>
    </row>
    <row r="64" spans="1:14" ht="52.5" customHeight="1" x14ac:dyDescent="0.25">
      <c r="K64" s="39" t="str">
        <f t="shared" si="4"/>
        <v/>
      </c>
      <c r="M64" s="39" t="str">
        <f t="shared" si="5"/>
        <v>_view.html</v>
      </c>
      <c r="N64" s="39" t="str">
        <f t="shared" si="6"/>
        <v/>
      </c>
    </row>
    <row r="65" spans="11:14" ht="52.5" customHeight="1" x14ac:dyDescent="0.25">
      <c r="K65" s="39" t="str">
        <f t="shared" si="4"/>
        <v/>
      </c>
      <c r="M65" s="39" t="str">
        <f t="shared" si="5"/>
        <v>_view.html</v>
      </c>
      <c r="N65" s="39" t="str">
        <f t="shared" si="6"/>
        <v/>
      </c>
    </row>
    <row r="66" spans="11:14" ht="52.5" customHeight="1" x14ac:dyDescent="0.25">
      <c r="K66" s="39" t="str">
        <f t="shared" si="4"/>
        <v/>
      </c>
      <c r="M66" s="39" t="str">
        <f t="shared" si="5"/>
        <v>_view.html</v>
      </c>
      <c r="N66" s="39" t="str">
        <f t="shared" si="6"/>
        <v/>
      </c>
    </row>
    <row r="67" spans="11:14" ht="52.5" customHeight="1" x14ac:dyDescent="0.25">
      <c r="K67" s="39" t="str">
        <f t="shared" ref="K67:K76" si="8">IF(B67="","","{ ""name"" :"&amp;G67&amp;","&amp;"""q"":"&amp;J67&amp;"}")</f>
        <v/>
      </c>
      <c r="M67" s="39" t="str">
        <f t="shared" ref="M67:M94" si="9">B67 &amp; "_view.html"</f>
        <v>_view.html</v>
      </c>
      <c r="N67" s="39" t="str">
        <f t="shared" ref="N67:N129" si="10">IF(B67="","", "&lt;tr&gt;&lt;td&gt;&lt;a href='"&amp;M67 &amp; " '&gt;" &amp;B67 &amp;"&lt;/a&gt;&lt;/td&gt;&lt;/tr&gt;")</f>
        <v/>
      </c>
    </row>
    <row r="68" spans="11:14" ht="52.5" customHeight="1" x14ac:dyDescent="0.25">
      <c r="K68" s="39" t="str">
        <f t="shared" si="8"/>
        <v/>
      </c>
      <c r="M68" s="39" t="str">
        <f t="shared" si="9"/>
        <v>_view.html</v>
      </c>
      <c r="N68" s="39" t="str">
        <f t="shared" si="10"/>
        <v/>
      </c>
    </row>
    <row r="69" spans="11:14" ht="52.5" customHeight="1" x14ac:dyDescent="0.25">
      <c r="K69" s="39" t="str">
        <f t="shared" si="8"/>
        <v/>
      </c>
      <c r="M69" s="39" t="str">
        <f t="shared" si="9"/>
        <v>_view.html</v>
      </c>
      <c r="N69" s="39" t="str">
        <f t="shared" si="10"/>
        <v/>
      </c>
    </row>
    <row r="70" spans="11:14" ht="52.5" customHeight="1" x14ac:dyDescent="0.25">
      <c r="K70" s="39" t="str">
        <f t="shared" si="8"/>
        <v/>
      </c>
      <c r="M70" s="39" t="str">
        <f t="shared" si="9"/>
        <v>_view.html</v>
      </c>
      <c r="N70" s="39" t="str">
        <f t="shared" si="10"/>
        <v/>
      </c>
    </row>
    <row r="71" spans="11:14" ht="52.5" customHeight="1" x14ac:dyDescent="0.25">
      <c r="K71" s="39" t="str">
        <f t="shared" si="8"/>
        <v/>
      </c>
      <c r="M71" s="39" t="str">
        <f t="shared" si="9"/>
        <v>_view.html</v>
      </c>
      <c r="N71" s="39" t="str">
        <f t="shared" si="10"/>
        <v/>
      </c>
    </row>
    <row r="72" spans="11:14" ht="52.5" customHeight="1" x14ac:dyDescent="0.25">
      <c r="K72" s="39" t="str">
        <f t="shared" si="8"/>
        <v/>
      </c>
      <c r="M72" s="39" t="str">
        <f t="shared" si="9"/>
        <v>_view.html</v>
      </c>
      <c r="N72" s="39" t="str">
        <f t="shared" si="10"/>
        <v/>
      </c>
    </row>
    <row r="73" spans="11:14" ht="52.5" customHeight="1" x14ac:dyDescent="0.25">
      <c r="K73" s="39" t="str">
        <f t="shared" si="8"/>
        <v/>
      </c>
      <c r="M73" s="39" t="str">
        <f t="shared" si="9"/>
        <v>_view.html</v>
      </c>
      <c r="N73" s="39" t="str">
        <f t="shared" si="10"/>
        <v/>
      </c>
    </row>
    <row r="74" spans="11:14" ht="52.5" customHeight="1" x14ac:dyDescent="0.25">
      <c r="K74" s="39" t="str">
        <f t="shared" si="8"/>
        <v/>
      </c>
      <c r="M74" s="39" t="str">
        <f t="shared" si="9"/>
        <v>_view.html</v>
      </c>
      <c r="N74" s="39" t="str">
        <f t="shared" si="10"/>
        <v/>
      </c>
    </row>
    <row r="75" spans="11:14" ht="52.5" customHeight="1" x14ac:dyDescent="0.25">
      <c r="K75" s="39" t="str">
        <f t="shared" si="8"/>
        <v/>
      </c>
      <c r="M75" s="39" t="str">
        <f t="shared" si="9"/>
        <v>_view.html</v>
      </c>
      <c r="N75" s="39" t="str">
        <f t="shared" si="10"/>
        <v/>
      </c>
    </row>
    <row r="76" spans="11:14" ht="52.5" customHeight="1" x14ac:dyDescent="0.25">
      <c r="K76" s="39" t="str">
        <f t="shared" si="8"/>
        <v/>
      </c>
      <c r="M76" s="39" t="str">
        <f t="shared" si="9"/>
        <v>_view.html</v>
      </c>
      <c r="N76" s="39" t="str">
        <f t="shared" si="10"/>
        <v/>
      </c>
    </row>
    <row r="77" spans="11:14" ht="52.5" customHeight="1" x14ac:dyDescent="0.25">
      <c r="K77" s="39" t="str">
        <f t="shared" ref="K77:K108" si="11">IF(B78="","","{ ""name"" :"&amp;G78&amp;","&amp;"""q"":"&amp;J78&amp;"}")</f>
        <v/>
      </c>
      <c r="M77" s="39" t="str">
        <f t="shared" si="9"/>
        <v>_view.html</v>
      </c>
      <c r="N77" s="39" t="str">
        <f t="shared" si="10"/>
        <v/>
      </c>
    </row>
    <row r="78" spans="11:14" ht="52.5" customHeight="1" x14ac:dyDescent="0.25">
      <c r="K78" s="39" t="str">
        <f t="shared" si="11"/>
        <v/>
      </c>
      <c r="M78" s="39" t="str">
        <f t="shared" si="9"/>
        <v>_view.html</v>
      </c>
      <c r="N78" s="39" t="str">
        <f t="shared" si="10"/>
        <v/>
      </c>
    </row>
    <row r="79" spans="11:14" ht="52.5" customHeight="1" x14ac:dyDescent="0.25">
      <c r="K79" s="39" t="str">
        <f t="shared" si="11"/>
        <v/>
      </c>
      <c r="M79" s="39" t="str">
        <f t="shared" si="9"/>
        <v>_view.html</v>
      </c>
      <c r="N79" s="39" t="str">
        <f t="shared" si="10"/>
        <v/>
      </c>
    </row>
    <row r="80" spans="11:14" ht="52.5" customHeight="1" x14ac:dyDescent="0.25">
      <c r="K80" s="39" t="str">
        <f t="shared" si="11"/>
        <v/>
      </c>
      <c r="M80" s="39" t="str">
        <f t="shared" si="9"/>
        <v>_view.html</v>
      </c>
      <c r="N80" s="39" t="str">
        <f t="shared" si="10"/>
        <v/>
      </c>
    </row>
    <row r="81" spans="11:14" ht="52.5" customHeight="1" x14ac:dyDescent="0.25">
      <c r="K81" s="39" t="str">
        <f t="shared" si="11"/>
        <v/>
      </c>
      <c r="M81" s="39" t="str">
        <f t="shared" si="9"/>
        <v>_view.html</v>
      </c>
      <c r="N81" s="39" t="str">
        <f t="shared" si="10"/>
        <v/>
      </c>
    </row>
    <row r="82" spans="11:14" ht="52.5" customHeight="1" x14ac:dyDescent="0.25">
      <c r="K82" s="39" t="str">
        <f t="shared" si="11"/>
        <v/>
      </c>
      <c r="M82" s="39" t="str">
        <f t="shared" si="9"/>
        <v>_view.html</v>
      </c>
      <c r="N82" s="39" t="str">
        <f t="shared" si="10"/>
        <v/>
      </c>
    </row>
    <row r="83" spans="11:14" ht="52.5" customHeight="1" x14ac:dyDescent="0.25">
      <c r="K83" s="39" t="str">
        <f t="shared" si="11"/>
        <v/>
      </c>
      <c r="M83" s="39" t="str">
        <f t="shared" si="9"/>
        <v>_view.html</v>
      </c>
      <c r="N83" s="39" t="str">
        <f t="shared" si="10"/>
        <v/>
      </c>
    </row>
    <row r="84" spans="11:14" ht="52.5" customHeight="1" x14ac:dyDescent="0.25">
      <c r="K84" s="39" t="str">
        <f t="shared" si="11"/>
        <v/>
      </c>
      <c r="M84" s="39" t="str">
        <f t="shared" si="9"/>
        <v>_view.html</v>
      </c>
      <c r="N84" s="39" t="str">
        <f t="shared" si="10"/>
        <v/>
      </c>
    </row>
    <row r="85" spans="11:14" ht="52.5" customHeight="1" x14ac:dyDescent="0.25">
      <c r="K85" s="39" t="str">
        <f t="shared" si="11"/>
        <v/>
      </c>
      <c r="M85" s="39" t="str">
        <f t="shared" si="9"/>
        <v>_view.html</v>
      </c>
      <c r="N85" s="39" t="str">
        <f t="shared" si="10"/>
        <v/>
      </c>
    </row>
    <row r="86" spans="11:14" ht="52.5" customHeight="1" x14ac:dyDescent="0.25">
      <c r="K86" s="39" t="str">
        <f t="shared" si="11"/>
        <v/>
      </c>
      <c r="M86" s="39" t="str">
        <f t="shared" si="9"/>
        <v>_view.html</v>
      </c>
      <c r="N86" s="39" t="str">
        <f t="shared" si="10"/>
        <v/>
      </c>
    </row>
    <row r="87" spans="11:14" ht="52.5" customHeight="1" x14ac:dyDescent="0.25">
      <c r="K87" s="39" t="str">
        <f t="shared" si="11"/>
        <v/>
      </c>
      <c r="M87" s="39" t="str">
        <f t="shared" si="9"/>
        <v>_view.html</v>
      </c>
      <c r="N87" s="39" t="str">
        <f t="shared" si="10"/>
        <v/>
      </c>
    </row>
    <row r="88" spans="11:14" ht="52.5" customHeight="1" x14ac:dyDescent="0.25">
      <c r="K88" s="39" t="str">
        <f t="shared" si="11"/>
        <v/>
      </c>
      <c r="M88" s="39" t="str">
        <f t="shared" si="9"/>
        <v>_view.html</v>
      </c>
      <c r="N88" s="39" t="str">
        <f t="shared" si="10"/>
        <v/>
      </c>
    </row>
    <row r="89" spans="11:14" ht="52.5" customHeight="1" x14ac:dyDescent="0.25">
      <c r="K89" s="39" t="str">
        <f t="shared" si="11"/>
        <v/>
      </c>
      <c r="M89" s="39" t="str">
        <f t="shared" si="9"/>
        <v>_view.html</v>
      </c>
      <c r="N89" s="39" t="str">
        <f t="shared" si="10"/>
        <v/>
      </c>
    </row>
    <row r="90" spans="11:14" ht="52.5" customHeight="1" x14ac:dyDescent="0.25">
      <c r="K90" s="39" t="str">
        <f t="shared" si="11"/>
        <v/>
      </c>
      <c r="M90" s="39" t="str">
        <f t="shared" si="9"/>
        <v>_view.html</v>
      </c>
      <c r="N90" s="39" t="str">
        <f t="shared" si="10"/>
        <v/>
      </c>
    </row>
    <row r="91" spans="11:14" ht="52.5" customHeight="1" x14ac:dyDescent="0.25">
      <c r="K91" s="39" t="str">
        <f t="shared" si="11"/>
        <v/>
      </c>
      <c r="M91" s="39" t="str">
        <f t="shared" si="9"/>
        <v>_view.html</v>
      </c>
      <c r="N91" s="39" t="str">
        <f t="shared" si="10"/>
        <v/>
      </c>
    </row>
    <row r="92" spans="11:14" ht="52.5" customHeight="1" x14ac:dyDescent="0.25">
      <c r="K92" s="39" t="str">
        <f t="shared" si="11"/>
        <v/>
      </c>
      <c r="M92" s="39" t="str">
        <f t="shared" si="9"/>
        <v>_view.html</v>
      </c>
      <c r="N92" s="39" t="str">
        <f t="shared" si="10"/>
        <v/>
      </c>
    </row>
    <row r="93" spans="11:14" ht="52.5" customHeight="1" x14ac:dyDescent="0.25">
      <c r="K93" s="39" t="str">
        <f t="shared" si="11"/>
        <v/>
      </c>
      <c r="M93" s="39" t="str">
        <f t="shared" si="9"/>
        <v>_view.html</v>
      </c>
      <c r="N93" s="39" t="str">
        <f t="shared" si="10"/>
        <v/>
      </c>
    </row>
    <row r="94" spans="11:14" ht="52.5" customHeight="1" x14ac:dyDescent="0.25">
      <c r="K94" s="39" t="str">
        <f t="shared" si="11"/>
        <v/>
      </c>
      <c r="M94" s="39" t="str">
        <f t="shared" si="9"/>
        <v>_view.html</v>
      </c>
      <c r="N94" s="39" t="str">
        <f t="shared" si="10"/>
        <v/>
      </c>
    </row>
    <row r="95" spans="11:14" ht="52.5" customHeight="1" x14ac:dyDescent="0.25">
      <c r="K95" s="39" t="str">
        <f t="shared" si="11"/>
        <v/>
      </c>
      <c r="N95" s="39" t="str">
        <f t="shared" si="10"/>
        <v/>
      </c>
    </row>
    <row r="96" spans="11:14" ht="52.5" customHeight="1" x14ac:dyDescent="0.25">
      <c r="K96" s="39" t="str">
        <f t="shared" si="11"/>
        <v/>
      </c>
      <c r="N96" s="39" t="str">
        <f t="shared" si="10"/>
        <v/>
      </c>
    </row>
    <row r="97" spans="11:14" ht="52.5" customHeight="1" x14ac:dyDescent="0.25">
      <c r="K97" s="39" t="str">
        <f t="shared" si="11"/>
        <v/>
      </c>
      <c r="N97" s="39" t="str">
        <f t="shared" si="10"/>
        <v/>
      </c>
    </row>
    <row r="98" spans="11:14" ht="52.5" customHeight="1" x14ac:dyDescent="0.25">
      <c r="K98" s="39" t="str">
        <f t="shared" si="11"/>
        <v/>
      </c>
      <c r="N98" s="39" t="str">
        <f t="shared" si="10"/>
        <v/>
      </c>
    </row>
    <row r="99" spans="11:14" ht="52.5" customHeight="1" x14ac:dyDescent="0.25">
      <c r="K99" s="39" t="str">
        <f t="shared" si="11"/>
        <v/>
      </c>
      <c r="N99" s="39" t="str">
        <f t="shared" si="10"/>
        <v/>
      </c>
    </row>
    <row r="100" spans="11:14" ht="52.5" customHeight="1" x14ac:dyDescent="0.25">
      <c r="K100" s="39" t="str">
        <f t="shared" si="11"/>
        <v/>
      </c>
      <c r="N100" s="39" t="str">
        <f t="shared" si="10"/>
        <v/>
      </c>
    </row>
    <row r="101" spans="11:14" ht="52.5" customHeight="1" x14ac:dyDescent="0.25">
      <c r="K101" s="39" t="str">
        <f t="shared" si="11"/>
        <v/>
      </c>
      <c r="N101" s="39" t="str">
        <f t="shared" si="10"/>
        <v/>
      </c>
    </row>
    <row r="102" spans="11:14" ht="52.5" customHeight="1" x14ac:dyDescent="0.25">
      <c r="K102" s="39" t="str">
        <f t="shared" si="11"/>
        <v/>
      </c>
      <c r="N102" s="39" t="str">
        <f t="shared" si="10"/>
        <v/>
      </c>
    </row>
    <row r="103" spans="11:14" ht="52.5" customHeight="1" x14ac:dyDescent="0.25">
      <c r="K103" s="39" t="str">
        <f t="shared" si="11"/>
        <v/>
      </c>
      <c r="N103" s="39" t="str">
        <f t="shared" si="10"/>
        <v/>
      </c>
    </row>
    <row r="104" spans="11:14" ht="52.5" customHeight="1" x14ac:dyDescent="0.25">
      <c r="K104" s="39" t="str">
        <f t="shared" si="11"/>
        <v/>
      </c>
      <c r="N104" s="39" t="str">
        <f t="shared" si="10"/>
        <v/>
      </c>
    </row>
    <row r="105" spans="11:14" ht="52.5" customHeight="1" x14ac:dyDescent="0.25">
      <c r="K105" s="39" t="str">
        <f t="shared" si="11"/>
        <v/>
      </c>
      <c r="N105" s="39" t="str">
        <f t="shared" si="10"/>
        <v/>
      </c>
    </row>
    <row r="106" spans="11:14" ht="52.5" customHeight="1" x14ac:dyDescent="0.25">
      <c r="K106" s="39" t="str">
        <f t="shared" si="11"/>
        <v/>
      </c>
      <c r="N106" s="39" t="str">
        <f t="shared" si="10"/>
        <v/>
      </c>
    </row>
    <row r="107" spans="11:14" ht="52.5" customHeight="1" x14ac:dyDescent="0.25">
      <c r="K107" s="39" t="str">
        <f t="shared" si="11"/>
        <v/>
      </c>
      <c r="N107" s="39" t="str">
        <f t="shared" si="10"/>
        <v/>
      </c>
    </row>
    <row r="108" spans="11:14" ht="52.5" customHeight="1" x14ac:dyDescent="0.25">
      <c r="K108" s="39" t="str">
        <f t="shared" si="11"/>
        <v/>
      </c>
      <c r="N108" s="39" t="str">
        <f t="shared" si="10"/>
        <v/>
      </c>
    </row>
    <row r="109" spans="11:14" ht="52.5" customHeight="1" x14ac:dyDescent="0.25">
      <c r="K109" s="39" t="str">
        <f t="shared" ref="K109:K129" si="12">IF(B110="","","{ ""name"" :"&amp;G110&amp;","&amp;"""q"":"&amp;J110&amp;"}")</f>
        <v/>
      </c>
      <c r="N109" s="39" t="str">
        <f t="shared" si="10"/>
        <v/>
      </c>
    </row>
    <row r="110" spans="11:14" ht="52.5" customHeight="1" x14ac:dyDescent="0.25">
      <c r="K110" s="39" t="str">
        <f t="shared" si="12"/>
        <v/>
      </c>
      <c r="N110" s="39" t="str">
        <f t="shared" si="10"/>
        <v/>
      </c>
    </row>
    <row r="111" spans="11:14" ht="52.5" customHeight="1" x14ac:dyDescent="0.25">
      <c r="K111" s="39" t="str">
        <f t="shared" si="12"/>
        <v/>
      </c>
      <c r="N111" s="39" t="str">
        <f t="shared" si="10"/>
        <v/>
      </c>
    </row>
    <row r="112" spans="11:14" ht="52.5" customHeight="1" x14ac:dyDescent="0.25">
      <c r="K112" s="39" t="str">
        <f t="shared" si="12"/>
        <v/>
      </c>
      <c r="N112" s="39" t="str">
        <f t="shared" si="10"/>
        <v/>
      </c>
    </row>
    <row r="113" spans="11:14" ht="52.5" customHeight="1" x14ac:dyDescent="0.25">
      <c r="K113" s="39" t="str">
        <f t="shared" si="12"/>
        <v/>
      </c>
      <c r="N113" s="39" t="str">
        <f t="shared" si="10"/>
        <v/>
      </c>
    </row>
    <row r="114" spans="11:14" ht="52.5" customHeight="1" x14ac:dyDescent="0.25">
      <c r="K114" s="39" t="str">
        <f t="shared" si="12"/>
        <v/>
      </c>
      <c r="N114" s="39" t="str">
        <f t="shared" si="10"/>
        <v/>
      </c>
    </row>
    <row r="115" spans="11:14" ht="52.5" customHeight="1" x14ac:dyDescent="0.25">
      <c r="K115" s="39" t="str">
        <f t="shared" si="12"/>
        <v/>
      </c>
      <c r="N115" s="39" t="str">
        <f t="shared" si="10"/>
        <v/>
      </c>
    </row>
    <row r="116" spans="11:14" ht="52.5" customHeight="1" x14ac:dyDescent="0.25">
      <c r="K116" s="39" t="str">
        <f t="shared" si="12"/>
        <v/>
      </c>
      <c r="N116" s="39" t="str">
        <f t="shared" si="10"/>
        <v/>
      </c>
    </row>
    <row r="117" spans="11:14" ht="52.5" customHeight="1" x14ac:dyDescent="0.25">
      <c r="K117" s="39" t="str">
        <f t="shared" si="12"/>
        <v/>
      </c>
      <c r="N117" s="39" t="str">
        <f t="shared" si="10"/>
        <v/>
      </c>
    </row>
    <row r="118" spans="11:14" ht="52.5" customHeight="1" x14ac:dyDescent="0.25">
      <c r="K118" s="39" t="str">
        <f t="shared" si="12"/>
        <v/>
      </c>
      <c r="N118" s="39" t="str">
        <f t="shared" si="10"/>
        <v/>
      </c>
    </row>
    <row r="119" spans="11:14" ht="52.5" customHeight="1" x14ac:dyDescent="0.25">
      <c r="K119" s="39" t="str">
        <f t="shared" si="12"/>
        <v/>
      </c>
      <c r="N119" s="39" t="str">
        <f t="shared" si="10"/>
        <v/>
      </c>
    </row>
    <row r="120" spans="11:14" ht="52.5" customHeight="1" x14ac:dyDescent="0.25">
      <c r="K120" s="39" t="str">
        <f t="shared" si="12"/>
        <v/>
      </c>
      <c r="N120" s="39" t="str">
        <f t="shared" si="10"/>
        <v/>
      </c>
    </row>
    <row r="121" spans="11:14" ht="52.5" customHeight="1" x14ac:dyDescent="0.25">
      <c r="K121" s="39" t="str">
        <f t="shared" si="12"/>
        <v/>
      </c>
      <c r="N121" s="39" t="str">
        <f t="shared" si="10"/>
        <v/>
      </c>
    </row>
    <row r="122" spans="11:14" ht="52.5" customHeight="1" x14ac:dyDescent="0.25">
      <c r="K122" s="39" t="str">
        <f t="shared" si="12"/>
        <v/>
      </c>
      <c r="N122" s="39" t="str">
        <f t="shared" si="10"/>
        <v/>
      </c>
    </row>
    <row r="123" spans="11:14" ht="52.5" customHeight="1" x14ac:dyDescent="0.25">
      <c r="K123" s="39" t="str">
        <f t="shared" si="12"/>
        <v/>
      </c>
      <c r="N123" s="39" t="str">
        <f t="shared" si="10"/>
        <v/>
      </c>
    </row>
    <row r="124" spans="11:14" ht="52.5" customHeight="1" x14ac:dyDescent="0.25">
      <c r="K124" s="39" t="str">
        <f t="shared" si="12"/>
        <v/>
      </c>
      <c r="N124" s="39" t="str">
        <f t="shared" si="10"/>
        <v/>
      </c>
    </row>
    <row r="125" spans="11:14" ht="52.5" customHeight="1" x14ac:dyDescent="0.25">
      <c r="K125" s="39" t="str">
        <f t="shared" si="12"/>
        <v/>
      </c>
      <c r="N125" s="39" t="str">
        <f t="shared" si="10"/>
        <v/>
      </c>
    </row>
    <row r="126" spans="11:14" ht="52.5" customHeight="1" x14ac:dyDescent="0.25">
      <c r="K126" s="39" t="str">
        <f t="shared" si="12"/>
        <v/>
      </c>
      <c r="N126" s="39" t="str">
        <f t="shared" si="10"/>
        <v/>
      </c>
    </row>
    <row r="127" spans="11:14" ht="52.5" customHeight="1" x14ac:dyDescent="0.25">
      <c r="K127" s="39" t="str">
        <f t="shared" si="12"/>
        <v/>
      </c>
      <c r="N127" s="39" t="str">
        <f t="shared" si="10"/>
        <v/>
      </c>
    </row>
    <row r="128" spans="11:14" ht="52.5" customHeight="1" x14ac:dyDescent="0.25">
      <c r="K128" s="39" t="str">
        <f t="shared" si="12"/>
        <v/>
      </c>
      <c r="N128" s="39" t="str">
        <f t="shared" si="10"/>
        <v/>
      </c>
    </row>
    <row r="129" spans="11:14" ht="52.5" customHeight="1" x14ac:dyDescent="0.25">
      <c r="K129" s="39" t="str">
        <f t="shared" si="12"/>
        <v/>
      </c>
      <c r="N129" s="39" t="str">
        <f t="shared" si="10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486B-41B9-4FA3-8FD8-1AA047616D5A}">
  <sheetPr>
    <tabColor rgb="FF002060"/>
  </sheetPr>
  <dimension ref="A1:B33"/>
  <sheetViews>
    <sheetView workbookViewId="0">
      <selection activeCell="A14" sqref="A14"/>
    </sheetView>
  </sheetViews>
  <sheetFormatPr defaultRowHeight="15" x14ac:dyDescent="0.25"/>
  <cols>
    <col min="1" max="1" width="83.7109375" customWidth="1"/>
    <col min="2" max="2" width="255.7109375" bestFit="1" customWidth="1"/>
  </cols>
  <sheetData>
    <row r="1" spans="1:2" x14ac:dyDescent="0.25">
      <c r="A1" t="s">
        <v>49</v>
      </c>
      <c r="B1" t="str">
        <f>Options!B2</f>
        <v>uc0039</v>
      </c>
    </row>
    <row r="2" spans="1:2" x14ac:dyDescent="0.25">
      <c r="A2" t="s">
        <v>50</v>
      </c>
      <c r="B2" t="str">
        <f>Options!B3</f>
        <v>prod</v>
      </c>
    </row>
    <row r="3" spans="1:2" x14ac:dyDescent="0.25">
      <c r="A3" t="s">
        <v>51</v>
      </c>
      <c r="B3" t="str">
        <f>Options!B4</f>
        <v>uc0039-vgcs-odl-prod</v>
      </c>
    </row>
    <row r="4" spans="1:2" x14ac:dyDescent="0.25">
      <c r="A4" t="s">
        <v>53</v>
      </c>
      <c r="B4" t="str">
        <f>Options!B5</f>
        <v>db</v>
      </c>
    </row>
    <row r="5" spans="1:2" x14ac:dyDescent="0.25">
      <c r="A5" t="s">
        <v>52</v>
      </c>
      <c r="B5" t="str">
        <f>_xlfn.TEXTJOIN(",",TRUE,DMA!A2:A16)</f>
        <v>P3,RND</v>
      </c>
    </row>
    <row r="6" spans="1:2" x14ac:dyDescent="0.25">
      <c r="A6" t="s">
        <v>54</v>
      </c>
      <c r="B6" t="str">
        <f>Options!B6</f>
        <v>uc0039</v>
      </c>
    </row>
    <row r="7" spans="1:2" x14ac:dyDescent="0.25">
      <c r="A7" t="s">
        <v>55</v>
      </c>
      <c r="B7" t="str">
        <f>"s3://" &amp; REPLACE_TARGET_BUCKET &amp; "/" &amp; B4</f>
        <v>s3://uc0039-vgcs-odl-prod/db</v>
      </c>
    </row>
    <row r="8" spans="1:2" x14ac:dyDescent="0.25">
      <c r="A8" t="s">
        <v>56</v>
      </c>
      <c r="B8" t="str">
        <f>Options!B7</f>
        <v>uc0039</v>
      </c>
    </row>
    <row r="9" spans="1:2" x14ac:dyDescent="0.25">
      <c r="A9" t="s">
        <v>57</v>
      </c>
      <c r="B9" t="str">
        <f>Options!E13</f>
        <v>761560768765</v>
      </c>
    </row>
    <row r="10" spans="1:2" x14ac:dyDescent="0.25">
      <c r="A10" t="s">
        <v>58</v>
      </c>
      <c r="B10" t="str">
        <f>Options!E14</f>
        <v>eu-west-1</v>
      </c>
    </row>
    <row r="11" spans="1:2" x14ac:dyDescent="0.25">
      <c r="A11" t="s">
        <v>59</v>
      </c>
      <c r="B11" t="str">
        <f>Options!E15</f>
        <v>odl-raw.prod.shared.eu-west-1.prod.aws.vgthosting.net</v>
      </c>
    </row>
    <row r="12" spans="1:2" x14ac:dyDescent="0.25">
      <c r="A12" t="s">
        <v>60</v>
      </c>
      <c r="B12" t="str">
        <f>REPLACE_SOLUTION_NAME &amp; ".html"</f>
        <v>uc0039.html</v>
      </c>
    </row>
    <row r="13" spans="1:2" x14ac:dyDescent="0.25">
      <c r="A13" t="s">
        <v>61</v>
      </c>
      <c r="B13">
        <v>0</v>
      </c>
    </row>
    <row r="14" spans="1:2" x14ac:dyDescent="0.25">
      <c r="A14" t="s">
        <v>62</v>
      </c>
    </row>
    <row r="15" spans="1:2" x14ac:dyDescent="0.25">
      <c r="A15" t="s">
        <v>63</v>
      </c>
      <c r="B15" t="str">
        <f>REPLACE_SOLUTION_NAME&amp;"_main_steps"</f>
        <v>uc0039_main_steps</v>
      </c>
    </row>
    <row r="16" spans="1:2" x14ac:dyDescent="0.25">
      <c r="A16" t="s">
        <v>70</v>
      </c>
      <c r="B16" t="str">
        <f>Options!B9</f>
        <v>https://vgcs-confluence.it.volvo.net/display/ODL/UC0039+-+VGCS+Assets+and+Connectivity</v>
      </c>
    </row>
    <row r="17" spans="1:2" x14ac:dyDescent="0.25">
      <c r="A17" s="30" t="s">
        <v>64</v>
      </c>
      <c r="B17">
        <f>Version!B1</f>
        <v>113</v>
      </c>
    </row>
    <row r="18" spans="1:2" x14ac:dyDescent="0.25">
      <c r="A18" t="s">
        <v>65</v>
      </c>
      <c r="B18" t="str">
        <f>Options!B8</f>
        <v>VGCS Assets and Connectivity</v>
      </c>
    </row>
    <row r="19" spans="1:2" x14ac:dyDescent="0.25">
      <c r="A19" t="s">
        <v>66</v>
      </c>
    </row>
    <row r="20" spans="1:2" x14ac:dyDescent="0.25">
      <c r="A20" t="s">
        <v>67</v>
      </c>
      <c r="B20" t="str">
        <f>IF(TRIM(USERINPUT_USECASE_COMMENT)="","",USERINPUT_USECASE_COMMENT)</f>
        <v/>
      </c>
    </row>
    <row r="21" spans="1:2" x14ac:dyDescent="0.25">
      <c r="A21" t="s">
        <v>68</v>
      </c>
      <c r="B21" t="str">
        <f>Options!B17</f>
        <v>staged-odl-prod</v>
      </c>
    </row>
    <row r="22" spans="1:2" x14ac:dyDescent="0.25">
      <c r="A22" t="s">
        <v>69</v>
      </c>
      <c r="B22" t="str">
        <f>Options!B16</f>
        <v>raw-dms-odl-prod</v>
      </c>
    </row>
    <row r="23" spans="1:2" x14ac:dyDescent="0.25">
      <c r="A23" t="s">
        <v>71</v>
      </c>
      <c r="B23">
        <v>0</v>
      </c>
    </row>
    <row r="24" spans="1:2" x14ac:dyDescent="0.25">
      <c r="A24" t="s">
        <v>73</v>
      </c>
      <c r="B24" t="str">
        <f>Options!B31</f>
        <v>*</v>
      </c>
    </row>
    <row r="25" spans="1:2" x14ac:dyDescent="0.25">
      <c r="A25" t="s">
        <v>74</v>
      </c>
      <c r="B25" s="31" t="str">
        <f ca="1">TEXT(NOW(),"åååå-MM-DD tt:mm")</f>
        <v>2024-01-15 15:26</v>
      </c>
    </row>
    <row r="26" spans="1:2" x14ac:dyDescent="0.25">
      <c r="A26" t="s">
        <v>75</v>
      </c>
      <c r="B26" t="str">
        <f>Options!B27</f>
        <v>usecases</v>
      </c>
    </row>
    <row r="27" spans="1:2" x14ac:dyDescent="0.25">
      <c r="A27" t="s">
        <v>76</v>
      </c>
      <c r="B27" t="str">
        <f>REPLACE_AWS_ROLE_PREFIX</f>
        <v>usecases</v>
      </c>
    </row>
    <row r="28" spans="1:2" x14ac:dyDescent="0.25">
      <c r="A28" t="s">
        <v>79</v>
      </c>
      <c r="B28" t="str">
        <f>CREATE_STEPS_JOB_VIEW</f>
        <v>CREATE OR REPLACE VIEW uc0039.steps_job_log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86</v>
      </c>
      <c r="B29" t="str">
        <f>ARRAY_OF_VIEWS</f>
        <v>[]</v>
      </c>
    </row>
    <row r="30" spans="1:2" x14ac:dyDescent="0.25">
      <c r="A30" t="s">
        <v>88</v>
      </c>
      <c r="B30" t="str">
        <f>Views!P1</f>
        <v>&lt;table&gt;&lt;th&gt;View Name&lt;/th&gt;&lt;/table&gt;</v>
      </c>
    </row>
    <row r="31" spans="1:2" x14ac:dyDescent="0.25">
      <c r="A31" t="s">
        <v>92</v>
      </c>
      <c r="B31">
        <f>REPLACE_ICEBERG_MAX_SNAPSHOT_AGE_SECONDS</f>
        <v>259200</v>
      </c>
    </row>
    <row r="32" spans="1:2" x14ac:dyDescent="0.25">
      <c r="A32" t="s">
        <v>127</v>
      </c>
      <c r="B32" s="1" t="s">
        <v>124</v>
      </c>
    </row>
    <row r="33" spans="2:2" x14ac:dyDescent="0.25">
      <c r="B33">
        <f>REPLACE_ICEBERG_TARGET_DATA_FILE_SIZE_BYTES</f>
        <v>536870912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36EA-9227-4BEB-BDCC-0AFFB2812A17}">
  <sheetPr>
    <tabColor rgb="FFC00000"/>
  </sheetPr>
  <dimension ref="A1:A6"/>
  <sheetViews>
    <sheetView topLeftCell="A9" workbookViewId="0">
      <selection activeCell="A2" sqref="A2"/>
    </sheetView>
  </sheetViews>
  <sheetFormatPr defaultRowHeight="15" x14ac:dyDescent="0.25"/>
  <cols>
    <col min="1" max="1" width="116" customWidth="1"/>
  </cols>
  <sheetData>
    <row r="1" spans="1:1" x14ac:dyDescent="0.25">
      <c r="A1" s="29" t="s">
        <v>78</v>
      </c>
    </row>
    <row r="2" spans="1:1" ht="409.5" customHeight="1" x14ac:dyDescent="0.25">
      <c r="A2" s="33" t="s">
        <v>87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'uc0039%')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uc0039.steps_job_log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'uc0039%')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55</vt:i4>
      </vt:variant>
    </vt:vector>
  </HeadingPairs>
  <TitlesOfParts>
    <vt:vector size="66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OUTPUT</vt:lpstr>
      <vt:lpstr>StepsLogView</vt:lpstr>
      <vt:lpstr>Version</vt:lpstr>
      <vt:lpstr>Values</vt:lpstr>
      <vt:lpstr>ARRAY_OF_VIEWS</vt:lpstr>
      <vt:lpstr>CREATE_STEPS_JOB_VIEW</vt:lpstr>
      <vt:lpstr>REPLACE_ARRAY_OF_VIEWS</vt:lpstr>
      <vt:lpstr>REPLACE_AWS_ACCOUNT_NUMBER</vt:lpstr>
      <vt:lpstr>REPLACE_AWS_ATHENA_WORKGROUP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USERINPUT_DEPLOY_TO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2024-01-15T14:26:55Z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