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برنامه ای" sheetId="1" state="visible" r:id="rId2"/>
    <sheet name="هزینه" sheetId="2" state="visible" r:id="rId3"/>
    <sheet name="Sheet1" sheetId="3" state="visible" r:id="rId4"/>
    <sheet name="ساتع خام" sheetId="4" state="visible" r:id="rId5"/>
    <sheet name="مقایسه قانون و لایحه 1402" sheetId="5" state="visible" r:id="rId6"/>
    <sheet name="Data" sheetId="6" state="visible" r:id="rId7"/>
  </sheets>
  <externalReferences>
    <externalReference r:id="rId8"/>
    <externalReference r:id="rId9"/>
  </externalReferences>
  <definedNames>
    <definedName function="false" hidden="true" localSheetId="2" name="_xlnm._FilterDatabase" vbProcedure="false">Sheet1!$A$1:$I$53</definedName>
    <definedName function="false" hidden="false" localSheetId="0" name="_xlnm.Print_Area" vbProcedure="false">'برنامه ای'!$A$1:$S$146</definedName>
    <definedName function="false" hidden="false" localSheetId="0" name="_xlnm.Print_Titles" vbProcedure="false">'برنامه ای'!$1:$1</definedName>
    <definedName function="false" hidden="true" localSheetId="0" name="_xlnm._FilterDatabase" vbProcedure="false">'برنامه ای'!$A$1:$S$146</definedName>
    <definedName function="false" hidden="true" localSheetId="3" name="_xlnm._FilterDatabase" vbProcedure="false">'ساتع خام'!$A$1:$S$37</definedName>
    <definedName function="false" hidden="false" localSheetId="4" name="_xlnm.Print_Area" vbProcedure="false">'مقایسه قانون و لایحه 1402'!$A$2:$N$141</definedName>
    <definedName function="false" hidden="false" localSheetId="4" name="_xlnm.Print_Titles" vbProcedure="false">'مقایسه قانون و لایحه 1402'!$1:$1</definedName>
    <definedName function="false" hidden="true" localSheetId="4" name="_xlnm._FilterDatabase" vbProcedure="false">'مقایسه قانون و لایحه 1402'!$A$1:$N$141</definedName>
    <definedName function="false" hidden="true" localSheetId="1" name="_xlnm._FilterDatabase" vbProcedure="false">هزینه!$A$1:$L$37</definedName>
    <definedName function="false" hidden="false" name="hello" vbProcedure="false">#REF!</definedName>
    <definedName function="false" hidden="false" localSheetId="0" name="_xlnm.Print_Titles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<sst xmlns="http://schemas.openxmlformats.org/spreadsheetml/2006/main" count="1987" uniqueCount="496">
  <si>
    <t xml:space="preserve">بودجه ذخيره قطب نظام سياسي و اجتماعي اسلام و ايران</t>
  </si>
  <si>
    <t xml:space="preserve">خالی</t>
  </si>
  <si>
    <t xml:space="preserve">قطبي</t>
  </si>
  <si>
    <t xml:space="preserve">قطب نظام سياسي و اجتماعي اسلام و ايران</t>
  </si>
  <si>
    <t xml:space="preserve">بدون ميز</t>
  </si>
  <si>
    <t xml:space="preserve">بودجه ذخيره قطب تعميق باور ديني و مبارزه با جريان‌هاي انحرافي</t>
  </si>
  <si>
    <t xml:space="preserve">قطب تعميق باور ديني و مبارزه با جريان هاي انحرافي</t>
  </si>
  <si>
    <t xml:space="preserve">بودجه ذخيره قطب بنياد‌هاي نظري و نظام متقن علوم اسلامي و انساني</t>
  </si>
  <si>
    <t xml:space="preserve">قطب بنيادهاي نظري و نظام متقن علوم اسلامي و انساني</t>
  </si>
  <si>
    <t xml:space="preserve">بودجه ذخيره قطب اخلاق، خانواده و سبك زندگي</t>
  </si>
  <si>
    <t xml:space="preserve">قطب اخلاق، خانواده و سبك زندگي</t>
  </si>
  <si>
    <t xml:space="preserve">امور اداري و عمومي</t>
  </si>
  <si>
    <t xml:space="preserve">هزینه اداری عمومی</t>
  </si>
  <si>
    <t xml:space="preserve">غيرقطبي</t>
  </si>
  <si>
    <r>
      <rPr>
        <sz val="11"/>
        <color rgb="FF000000"/>
        <rFont val="FreeSans"/>
        <family val="2"/>
        <charset val="1"/>
      </rPr>
      <t xml:space="preserve">بودجه كنترلي مركز</t>
    </r>
    <r>
      <rPr>
        <sz val="11"/>
        <color rgb="FF000000"/>
        <rFont val="B Nazanin"/>
        <family val="2"/>
        <charset val="178"/>
      </rPr>
      <t xml:space="preserve">: </t>
    </r>
    <r>
      <rPr>
        <sz val="11"/>
        <color rgb="FF000000"/>
        <rFont val="FreeSans"/>
        <family val="2"/>
        <charset val="1"/>
      </rPr>
      <t xml:space="preserve">توزيع‌نشده در بين فعاليت‌ها</t>
    </r>
  </si>
  <si>
    <r>
      <rPr>
        <sz val="11"/>
        <color rgb="FF000000"/>
        <rFont val="FreeSans"/>
        <family val="2"/>
        <charset val="1"/>
      </rPr>
      <t xml:space="preserve">خريد تجهيزات و كالاهاي سرمايه‌اي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غير آي تي</t>
    </r>
    <r>
      <rPr>
        <sz val="11"/>
        <color rgb="FF000000"/>
        <rFont val="B Nazanin"/>
        <family val="2"/>
        <charset val="178"/>
      </rPr>
      <t xml:space="preserve">)</t>
    </r>
  </si>
  <si>
    <t xml:space="preserve">خريد كتاب و نشريات</t>
  </si>
  <si>
    <t xml:space="preserve">واحد کتابخانه</t>
  </si>
  <si>
    <t xml:space="preserve">امور اطلاع رساني</t>
  </si>
  <si>
    <t xml:space="preserve">اداره پشتیبانی و تعاملات رسانه ای</t>
  </si>
  <si>
    <t xml:space="preserve">امور مربوط به شركت در نمايشگاه‌ها</t>
  </si>
  <si>
    <t xml:space="preserve">اداره عرضه محصولات فرهنگی هنری</t>
  </si>
  <si>
    <t xml:space="preserve">حمايت از سازمان‌ها، نهادها و افراد در راستاي اهداف دفتر</t>
  </si>
  <si>
    <t xml:space="preserve">حوزه معاونت</t>
  </si>
  <si>
    <t xml:space="preserve">امور مربوط به توليد گزارش‌هاي راهبردي</t>
  </si>
  <si>
    <t xml:space="preserve">مدیریت راهبردی</t>
  </si>
  <si>
    <t xml:space="preserve">امور مربوط به خريد تجهيزات سخت افزار</t>
  </si>
  <si>
    <t xml:space="preserve">اداره فناوری اطلاعات</t>
  </si>
  <si>
    <t xml:space="preserve">امور مربوط به ارتباطات و شبكه</t>
  </si>
  <si>
    <t xml:space="preserve">توليد و توسعه سامانه وب اشراق</t>
  </si>
  <si>
    <t xml:space="preserve">پشتيباني از پورتال تجميع كننده اشراق</t>
  </si>
  <si>
    <t xml:space="preserve">توليد و توسعه پورتال تجميع كننده اشراق</t>
  </si>
  <si>
    <t xml:space="preserve">پشتيباني از سامانه مديريت ارسال پيامك</t>
  </si>
  <si>
    <t xml:space="preserve">امور مربوط به توليد مستند تاريخ شفاهي تحول علوم انساني در ايران</t>
  </si>
  <si>
    <t xml:space="preserve">ميز تخصصي اسلامي سازي علوم انساني</t>
  </si>
  <si>
    <r>
      <rPr>
        <sz val="11"/>
        <color rgb="FF000000"/>
        <rFont val="FreeSans"/>
        <family val="2"/>
        <charset val="1"/>
      </rPr>
      <t xml:space="preserve">طراحي و آماده سازي كليپ هاي دوره مجازي سبك زندگي عفيفانه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تربيت جنسي و زيست عفيفانه</t>
    </r>
    <r>
      <rPr>
        <sz val="11"/>
        <color rgb="FF000000"/>
        <rFont val="B Nazanin"/>
        <family val="2"/>
        <charset val="178"/>
      </rPr>
      <t xml:space="preserve">)</t>
    </r>
  </si>
  <si>
    <t xml:space="preserve">اداره تولیدات رسانه ای</t>
  </si>
  <si>
    <t xml:space="preserve">ميز تخصصي عفاف</t>
  </si>
  <si>
    <t xml:space="preserve">توليد كليپ تصويري با موضوع زيست عفيفانه</t>
  </si>
  <si>
    <t xml:space="preserve">اداره هنرهای تصویری</t>
  </si>
  <si>
    <t xml:space="preserve">حمايت از برگزاري جشنواره فرهنگي هنري عفاف و حجاب</t>
  </si>
  <si>
    <t xml:space="preserve">توليد كليپ تصويري با موضوع حل اختلافات خانوادگي و طلاق</t>
  </si>
  <si>
    <t xml:space="preserve">ميز تخصصي تحكيم نظام خانواده</t>
  </si>
  <si>
    <t xml:space="preserve">توليد و تأمين محتواي سامانه آموزش مجازي اشراق</t>
  </si>
  <si>
    <t xml:space="preserve">اداره آموزش</t>
  </si>
  <si>
    <t xml:space="preserve">توليد و تأمين محتواي پورتال تجميع كننده اشراق</t>
  </si>
  <si>
    <t xml:space="preserve">توليد و تأمين محتواي سايت شبكه اجتماعي نشريات</t>
  </si>
  <si>
    <t xml:space="preserve">اداره نشریات</t>
  </si>
  <si>
    <t xml:space="preserve">توليد و تأمين محتواي كانال رسمي آپارات</t>
  </si>
  <si>
    <t xml:space="preserve">توليد و تأمين محتواي سايت كودك</t>
  </si>
  <si>
    <t xml:space="preserve">توليد و تأمين محتواي سايت موبايل كودك</t>
  </si>
  <si>
    <t xml:space="preserve">توليد و تأمين محتواي سايت انجمن مطالعات نظري</t>
  </si>
  <si>
    <t xml:space="preserve">اداره پایش و رصد فضای مجازی</t>
  </si>
  <si>
    <t xml:space="preserve">توليد و تأمين محتواي سايت انجمن سواد رسانه اي</t>
  </si>
  <si>
    <t xml:space="preserve">توليد و تأمين محتواي سايت جشنواره تجسمي اشراق</t>
  </si>
  <si>
    <t xml:space="preserve">اداره هنرهای تجسمی</t>
  </si>
  <si>
    <t xml:space="preserve">توليد و تأمين محتواي سايت جشنواره شعر اشراق</t>
  </si>
  <si>
    <t xml:space="preserve">اداره هنرهای ادبی</t>
  </si>
  <si>
    <t xml:space="preserve">توليد و تأمين محتواي سايت جشنواره فيلم اشراق</t>
  </si>
  <si>
    <t xml:space="preserve">توليد و تأمين محتواي سايت سوگواره اشراق</t>
  </si>
  <si>
    <t xml:space="preserve">اداره همکاری های فضای مجازی</t>
  </si>
  <si>
    <t xml:space="preserve">توليد و تأمين محتواي سايت نگارستان اشراق</t>
  </si>
  <si>
    <t xml:space="preserve">توليد و تأمين محتواي سايت فروشگاه محصولات فرهنگي</t>
  </si>
  <si>
    <t xml:space="preserve">امور مربوط به توليد كليپ تصويري رسانه ايي</t>
  </si>
  <si>
    <t xml:space="preserve">امور مربوط به برگزاري مسابقات مرتبط با تبليغ ديني در فضاي مجازي</t>
  </si>
  <si>
    <t xml:space="preserve">امور مربوط به راديوي اينترنتي اشراق</t>
  </si>
  <si>
    <t xml:space="preserve">امور مربوط به تلويزيون اينترنتي اشراق</t>
  </si>
  <si>
    <t xml:space="preserve">توليد فيلم كوتاه با موضوع عفاف براي دختران و پسران نوجوان و جوان</t>
  </si>
  <si>
    <r>
      <rPr>
        <sz val="11"/>
        <color rgb="FF000000"/>
        <rFont val="FreeSans"/>
        <family val="2"/>
        <charset val="1"/>
      </rPr>
      <t xml:space="preserve">امور مروبط به تامين محتواي ديني</t>
    </r>
    <r>
      <rPr>
        <sz val="11"/>
        <color rgb="FF000000"/>
        <rFont val="B Nazanin"/>
        <family val="2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ارزشي در حوزه توليد فيلم و سريال</t>
    </r>
  </si>
  <si>
    <t xml:space="preserve">اداره مشاوره و تامین محتوا</t>
  </si>
  <si>
    <t xml:space="preserve">امور مربوط به پايش و رصد فضاي مجازي</t>
  </si>
  <si>
    <t xml:space="preserve">امور مربوط به برنامه مجازي گفتگو محور</t>
  </si>
  <si>
    <r>
      <rPr>
        <sz val="11"/>
        <color rgb="FF000000"/>
        <rFont val="FreeSans"/>
        <family val="2"/>
        <charset val="1"/>
      </rPr>
      <t xml:space="preserve">امور مربوط به كنشگري در فضاي مجازي با محتواي ديني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تبليغ مجازي</t>
    </r>
    <r>
      <rPr>
        <sz val="11"/>
        <color rgb="FF000000"/>
        <rFont val="B Nazanin"/>
        <family val="2"/>
        <charset val="178"/>
      </rPr>
      <t xml:space="preserve">)</t>
    </r>
  </si>
  <si>
    <t xml:space="preserve">اداره کل فضای مجازی</t>
  </si>
  <si>
    <r>
      <rPr>
        <sz val="11"/>
        <color rgb="FF000000"/>
        <rFont val="FreeSans"/>
        <family val="2"/>
        <charset val="1"/>
      </rPr>
      <t xml:space="preserve">امور مربوط به پويش </t>
    </r>
    <r>
      <rPr>
        <sz val="11"/>
        <color rgb="FF000000"/>
        <rFont val="B Nazanin"/>
        <family val="2"/>
        <charset val="178"/>
      </rPr>
      <t xml:space="preserve">"</t>
    </r>
    <r>
      <rPr>
        <sz val="11"/>
        <color rgb="FF000000"/>
        <rFont val="FreeSans"/>
        <family val="2"/>
        <charset val="1"/>
      </rPr>
      <t xml:space="preserve">سرباز حسينم</t>
    </r>
    <r>
      <rPr>
        <sz val="11"/>
        <color rgb="FF000000"/>
        <rFont val="B Nazanin"/>
        <family val="2"/>
        <charset val="178"/>
      </rPr>
      <t xml:space="preserve">"</t>
    </r>
  </si>
  <si>
    <t xml:space="preserve">امور مربوط به توليد موشن گرافي در فضاي مجازي با موضوعات مناسبتي</t>
  </si>
  <si>
    <t xml:space="preserve">اداره تولید و تامین برنامه و محتوای فضای مجازی</t>
  </si>
  <si>
    <t xml:space="preserve">امور مربوط به توليد كليپ تصويري در فضاي مجازي با موضوعات مناسبتي</t>
  </si>
  <si>
    <t xml:space="preserve">امور مربوط به توليد عكس نوشته در فضاي مجازي با موضوعات مناسبتي</t>
  </si>
  <si>
    <t xml:space="preserve">امور مربوط به توليد متن كوتاه در فضاي مجازي با موضوعات مناسبتي</t>
  </si>
  <si>
    <r>
      <rPr>
        <sz val="11"/>
        <color rgb="FF000000"/>
        <rFont val="FreeSans"/>
        <family val="2"/>
        <charset val="1"/>
      </rPr>
      <t xml:space="preserve">امور مربوط به پويش لبيك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پويش سلام</t>
    </r>
    <r>
      <rPr>
        <sz val="11"/>
        <color rgb="FF000000"/>
        <rFont val="B Nazanin"/>
        <family val="2"/>
        <charset val="178"/>
      </rPr>
      <t xml:space="preserve">)</t>
    </r>
  </si>
  <si>
    <t xml:space="preserve">امور مربوط به توليد تابلو مقاله در فضاي مجازي با موضوعات مناسبتي</t>
  </si>
  <si>
    <t xml:space="preserve">امور مربوط به توليد پوستر در فضاي مجازي با موضوعات مناسبتي</t>
  </si>
  <si>
    <t xml:space="preserve">امور مربوط به توليد اينفوگرافي در فضاي مجازي با موضوعات مناسبتي</t>
  </si>
  <si>
    <t xml:space="preserve">امور مربوط به توليد كليپ صوتي در فضاي مجازي با موضوعات مناسبتي</t>
  </si>
  <si>
    <r>
      <rPr>
        <sz val="11"/>
        <color rgb="FF000000"/>
        <rFont val="FreeSans"/>
        <family val="2"/>
        <charset val="1"/>
      </rPr>
      <t xml:space="preserve">امور مربوط به برگزاري سوگواره مجازي محرم و صفر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اشراق</t>
    </r>
    <r>
      <rPr>
        <sz val="11"/>
        <color rgb="FF000000"/>
        <rFont val="B Nazanin"/>
        <family val="2"/>
        <charset val="178"/>
      </rPr>
      <t xml:space="preserve">)</t>
    </r>
  </si>
  <si>
    <t xml:space="preserve">ديوارنوشته با موضوع اهتمام براي ازدواج به‌هنگام و شايسته فرزندان</t>
  </si>
  <si>
    <r>
      <rPr>
        <sz val="11"/>
        <color rgb="FF000000"/>
        <rFont val="FreeSans"/>
        <family val="2"/>
        <charset val="1"/>
      </rPr>
      <t xml:space="preserve">مشاركت در توليد برنامه تلوزيوني مناظره با موضوع ازدواج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؟</t>
    </r>
    <r>
      <rPr>
        <sz val="11"/>
        <color rgb="FF000000"/>
        <rFont val="B Nazanin"/>
        <family val="2"/>
        <charset val="178"/>
      </rPr>
      <t xml:space="preserve">)</t>
    </r>
  </si>
  <si>
    <t xml:space="preserve">توليد فيلم كوتاه ازدواج بهنگام</t>
  </si>
  <si>
    <t xml:space="preserve">برگزاري اردو براي انجمن‌هاي هنري طلاب</t>
  </si>
  <si>
    <t xml:space="preserve">انجمن ها</t>
  </si>
  <si>
    <t xml:space="preserve">برگزاري ورك‌شاپ‌‌ توسط انجمن‌هاي هنري طلاب</t>
  </si>
  <si>
    <t xml:space="preserve">حمايت از گروه‌هاي تبليغ تخصصي فضاي مجازي در حوزه سواد مصرف كالاهاي فرهنگي</t>
  </si>
  <si>
    <t xml:space="preserve">ميز تخصصي سبك زندگي اسلامي</t>
  </si>
  <si>
    <t xml:space="preserve">حمايت از توليد ‌محتوا و انتشار داستان‌هاي شب كودك با موضوع قرآني</t>
  </si>
  <si>
    <t xml:space="preserve">ميز تخصصي توسعه و تعميق فرهنگ قرآن</t>
  </si>
  <si>
    <t xml:space="preserve">طراحي آثار هنري با موضوع مصرف فرهنگي</t>
  </si>
  <si>
    <t xml:space="preserve">حمايت از مبلغان رسانه‌اي در سطح كشوري و استاني</t>
  </si>
  <si>
    <t xml:space="preserve">ارزيابي فعاليت ها، نشستها و همايش ها و محصولات فرهنگي و تبليغي</t>
  </si>
  <si>
    <t xml:space="preserve">گروه برنامه و بودجه</t>
  </si>
  <si>
    <t xml:space="preserve">امور برنامه‌ريزي و بودجه فرهنگي و تبليغي</t>
  </si>
  <si>
    <t xml:space="preserve">برگزاري جشنواره فيلم اشراق</t>
  </si>
  <si>
    <t xml:space="preserve">امور مربوط به نگارستان اشراق</t>
  </si>
  <si>
    <t xml:space="preserve">امور توزيع محصولات فرهنگي</t>
  </si>
  <si>
    <t xml:space="preserve">امور عمومي و مديريتي نشريات و مطبوعات فرهنگي و هنري</t>
  </si>
  <si>
    <t xml:space="preserve">نظارت بر اجراي سياست هاي دفتر در مجلات فرهنگي، هنري و تبليغي</t>
  </si>
  <si>
    <t xml:space="preserve">امور مربوط به توليد آثار انجمن‌هاي هنري طلاب</t>
  </si>
  <si>
    <t xml:space="preserve">توليد محتواي فيلم‌نامه با موضوع مصرف كالاهاي فرهنگي</t>
  </si>
  <si>
    <t xml:space="preserve">توليد محتواي تبليغي تخصصي براي عموم با موضوع مصرف فرهنگي</t>
  </si>
  <si>
    <t xml:space="preserve">امور مربوط به داستانك با موضوعات خانواده</t>
  </si>
  <si>
    <r>
      <rPr>
        <sz val="11"/>
        <color rgb="FF000000"/>
        <rFont val="FreeSans"/>
        <family val="2"/>
        <charset val="1"/>
      </rPr>
      <t xml:space="preserve">رصد وضعيت صداقت در هنر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فيلم و سريال</t>
    </r>
    <r>
      <rPr>
        <sz val="11"/>
        <color rgb="FF000000"/>
        <rFont val="B Nazanin"/>
        <family val="2"/>
        <charset val="178"/>
      </rPr>
      <t xml:space="preserve">)</t>
    </r>
  </si>
  <si>
    <t xml:space="preserve">ميز تخصصي اخلاق</t>
  </si>
  <si>
    <t xml:space="preserve">امور مربوط به عرضه ويژه نامه تحكيم نظام خانواده با محوريت پيشگيري از طلاق در مجله پيام زن</t>
  </si>
  <si>
    <t xml:space="preserve">امور مربوط به عرضه ويژه نامه قرآني براي نوجوانان در مجله سلام بچه ها</t>
  </si>
  <si>
    <r>
      <rPr>
        <sz val="11"/>
        <color rgb="FF000000"/>
        <rFont val="FreeSans"/>
        <family val="2"/>
        <charset val="1"/>
      </rPr>
      <t xml:space="preserve">امور مربوط به عرضه مجله پيام زن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</si>
  <si>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سلام بچه‌ها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</si>
  <si>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پوپك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</si>
  <si>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عرضه مجله سنجاقك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</si>
  <si>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توليد محتواي ويژه نامه تحكيم نظام خانواده با محوريت پيشگيري از طلاق در مجله پيام زن</t>
  </si>
  <si>
    <t xml:space="preserve">توليد محتواي ويژه نامه قرآني براي نوجوانان در مجله سلام بچه ها</t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</si>
  <si>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پيام زن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</si>
  <si>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سلام بچه‌ها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</si>
  <si>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پوپك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</si>
  <si>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r>
      <rPr>
        <sz val="11"/>
        <color rgb="FF000000"/>
        <rFont val="FreeSans"/>
        <family val="2"/>
        <charset val="1"/>
      </rPr>
      <t xml:space="preserve">امور مربوط به توليد محتواي مجله سنجاقك</t>
    </r>
    <r>
      <rPr>
        <sz val="11"/>
        <color rgb="FF000000"/>
        <rFont val="B Nazanin"/>
        <family val="2"/>
        <charset val="178"/>
      </rPr>
      <t xml:space="preserve">- </t>
    </r>
    <r>
      <rPr>
        <sz val="11"/>
        <color rgb="FF000000"/>
        <rFont val="FreeSans"/>
        <family val="2"/>
        <charset val="1"/>
      </rPr>
      <t xml:space="preserve">ماهنامه</t>
    </r>
  </si>
  <si>
    <t xml:space="preserve">توليد مجموعه مستند تلويزيوني چندقسمتي با موضوع تهديدات نظام تعليم و تربيت</t>
  </si>
  <si>
    <t xml:space="preserve">ميز تخصصي آموزش و پرورش</t>
  </si>
  <si>
    <t xml:space="preserve">توليد فيلم كوتاه با موضوع اخلاق تبليغ دين</t>
  </si>
  <si>
    <t xml:space="preserve">امور مربوط به كانال ها و شبكه هاي پيام رسان تخصصي مهارت‌افزايي آموزشي و ترويجي خانواده و روابط همسران</t>
  </si>
  <si>
    <t xml:space="preserve">امور مربوط به توليد كليپ با موضوع اخلاق تبليغ</t>
  </si>
  <si>
    <t xml:space="preserve">توليد برنامه‌هاي تبليغي رسانه‌اي مقابله با عرفان‌هاي نوظهور</t>
  </si>
  <si>
    <t xml:space="preserve">ميز مقابله با فرق انحرافي</t>
  </si>
  <si>
    <t xml:space="preserve">امور مربوط به توليد عكس نوشته، در نقد جريان‌هاي افراطي و تكفيري و وهابيت</t>
  </si>
  <si>
    <t xml:space="preserve">ميز تخصصي وهابيت</t>
  </si>
  <si>
    <t xml:space="preserve">امور مربوط به مسابقه سايت، وبلاگ و فعاليت شبكه‌هاي اجتماعي نقد وهابيت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</si>
  <si>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قرآن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2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</si>
  <si>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عدالت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2"/>
        <charset val="178"/>
      </rPr>
      <t xml:space="preserve">)</t>
    </r>
  </si>
  <si>
    <t xml:space="preserve">كارگروه عدالت</t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</si>
  <si>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مشاوره و سبك زندگي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2"/>
        <charset val="178"/>
      </rPr>
      <t xml:space="preserve">)</t>
    </r>
  </si>
  <si>
    <r>
      <rPr>
        <sz val="11"/>
        <color rgb="FF000000"/>
        <rFont val="FreeSans"/>
        <family val="2"/>
        <charset val="1"/>
      </rPr>
      <t xml:space="preserve">امور مربوط به تبليغ در فضاي مجازي با موضوع كلام، وهابيت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جنات</t>
    </r>
    <r>
      <rPr>
        <sz val="11"/>
        <color rgb="FF000000"/>
        <rFont val="B Nazanin"/>
        <family val="2"/>
        <charset val="178"/>
      </rPr>
      <t xml:space="preserve">)</t>
    </r>
  </si>
  <si>
    <t xml:space="preserve">ميز تخصصي تعميق باورهاي ديني</t>
  </si>
  <si>
    <r>
      <rPr>
        <sz val="11"/>
        <color rgb="FF000000"/>
        <rFont val="FreeSans"/>
        <family val="2"/>
        <charset val="1"/>
      </rPr>
      <t xml:space="preserve">فعاليت‌هاي تبليغ ديني مقابله با وهابيت در فضاي مجازي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قطب تعميق</t>
    </r>
    <r>
      <rPr>
        <sz val="11"/>
        <color rgb="FF000000"/>
        <rFont val="B Nazanin"/>
        <family val="2"/>
        <charset val="178"/>
      </rPr>
      <t xml:space="preserve">)</t>
    </r>
  </si>
  <si>
    <t xml:space="preserve">مشاركت در توليد برنامه‌هاي تبليغي رسانه‌اي</t>
  </si>
  <si>
    <t xml:space="preserve">حمايت از فعاليت‌هاي گروه‌هاي تبليغ مجازي و نوين در حوزه قرآن</t>
  </si>
  <si>
    <t xml:space="preserve">حمايت از توليد فعاليت‌هاي رسانه‌اي و مجازي در زمينه مقابله جريان‌هاي افراطي و تعميق باورهاي ديني</t>
  </si>
  <si>
    <t xml:space="preserve">برگزاري جشنواره تبليغ نوين</t>
  </si>
  <si>
    <t xml:space="preserve">امور مربوط به حمايت از فعاليت‌هاي گروه‌هاي تبليغ مجازي</t>
  </si>
  <si>
    <t xml:space="preserve">امور مربوط به حمايت مالي از فعاليت‌هاي مجازي تبليغ ديني</t>
  </si>
  <si>
    <r>
      <rPr>
        <sz val="11"/>
        <color rgb="FF000000"/>
        <rFont val="FreeSans"/>
        <family val="2"/>
        <charset val="1"/>
      </rPr>
      <t xml:space="preserve">امور مربوط به برگزاري نشست هاي آموزشي تحليلي فعالان مجازي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رسانو</t>
    </r>
    <r>
      <rPr>
        <sz val="11"/>
        <color rgb="FF000000"/>
        <rFont val="B Nazanin"/>
        <family val="2"/>
        <charset val="178"/>
      </rPr>
      <t xml:space="preserve">)</t>
    </r>
  </si>
  <si>
    <t xml:space="preserve">برگزاري كارگاه آموزشي توليد محصولات گرافيكي در فضاي مجازي</t>
  </si>
  <si>
    <t xml:space="preserve">دوره آموزشي ويرايش فيلم</t>
  </si>
  <si>
    <t xml:space="preserve">برگزاري نشست نقد و تحليل فيلم با موضوع خانواده و سبك زندگي</t>
  </si>
  <si>
    <t xml:space="preserve">برگزاري دوره‌ و كارگاه‌هاي آموزشي نقد فيلم با رويكرد قرآني</t>
  </si>
  <si>
    <t xml:space="preserve">دوره آموزشي عکاسي</t>
  </si>
  <si>
    <t xml:space="preserve">برگزاري كارگاه فيلمنامه نويسي و مستند سازي</t>
  </si>
  <si>
    <t xml:space="preserve">برگزاري كارگاه آموزش پويانمايي</t>
  </si>
  <si>
    <t xml:space="preserve">امور عمومي و مديريتي گروه هنرهاي تجسمي و تصويري</t>
  </si>
  <si>
    <t xml:space="preserve">دوره آموزشي نقد و تحليل فيلم</t>
  </si>
  <si>
    <t xml:space="preserve">دوره آموزشي خوشنويسي</t>
  </si>
  <si>
    <t xml:space="preserve">دوره آموزشي طراحي</t>
  </si>
  <si>
    <t xml:space="preserve">دوره آموزشي گرافيک</t>
  </si>
  <si>
    <r>
      <rPr>
        <sz val="11"/>
        <color rgb="FF000000"/>
        <rFont val="FreeSans"/>
        <family val="2"/>
        <charset val="1"/>
      </rPr>
      <t xml:space="preserve">برگزاري كارگاه آموزشي پيشگيري از طلاق در </t>
    </r>
    <r>
      <rPr>
        <sz val="11"/>
        <color rgb="FF000000"/>
        <rFont val="B Nazanin"/>
        <family val="2"/>
        <charset val="178"/>
      </rPr>
      <t xml:space="preserve">5 </t>
    </r>
    <r>
      <rPr>
        <sz val="11"/>
        <color rgb="FF000000"/>
        <rFont val="FreeSans"/>
        <family val="2"/>
        <charset val="1"/>
      </rPr>
      <t xml:space="preserve">سال آغازين زندگي</t>
    </r>
  </si>
  <si>
    <t xml:space="preserve">برگزاري دوره‌ها و كارگاه هاي آموزشي در عرصه پيشگيري از آسيب هاي اجتماعي</t>
  </si>
  <si>
    <t xml:space="preserve">وزارت كشور</t>
  </si>
  <si>
    <t xml:space="preserve">برگزاري دوره پودماني تربيت مبلغ مصرف فرهنگي</t>
  </si>
  <si>
    <t xml:space="preserve">دوره آموزشي علمي و مهارتي تبليغ در فضاي مجازي</t>
  </si>
  <si>
    <t xml:space="preserve">برگزاري كارگاه آموزشي توليد محتواي متني در فضاي مجازي</t>
  </si>
  <si>
    <t xml:space="preserve">برگزاري شب نويسنده انجمن داستان</t>
  </si>
  <si>
    <t xml:space="preserve">برگزاري شب شعر انجمن شعر</t>
  </si>
  <si>
    <t xml:space="preserve">برگزاري جلسات نقد كتب هنري</t>
  </si>
  <si>
    <t xml:space="preserve">برگزاري جلسات نقد شعر</t>
  </si>
  <si>
    <t xml:space="preserve">برگزاري نشست در انجمن‌هاي هنري طلاب</t>
  </si>
  <si>
    <t xml:space="preserve">برگزاري كارگاه در انجمن‌هاي هنري طلاب</t>
  </si>
  <si>
    <t xml:space="preserve">دوره آموزشي سواد رسانه‌اي</t>
  </si>
  <si>
    <t xml:space="preserve">امور مربوط به انجمن سواد رسانه‌اي</t>
  </si>
  <si>
    <t xml:space="preserve">امور مربوط به انجمن هنرهاي تجسمي</t>
  </si>
  <si>
    <t xml:space="preserve">امور مربوط به انجمن خوشنويسي</t>
  </si>
  <si>
    <t xml:space="preserve">امور مربوط به انجمن داستان</t>
  </si>
  <si>
    <t xml:space="preserve">امور مربوط به انجمن شعر</t>
  </si>
  <si>
    <t xml:space="preserve">دوره آموزشي شعر</t>
  </si>
  <si>
    <t xml:space="preserve">دوره آموزشي ادبيات رسانه اي</t>
  </si>
  <si>
    <t xml:space="preserve">دوره آموزشي ويرايش ادبي</t>
  </si>
  <si>
    <t xml:space="preserve">دوره آموزشي نويسندگي</t>
  </si>
  <si>
    <t xml:space="preserve">دوره آموزشي داستان نويسي</t>
  </si>
  <si>
    <t xml:space="preserve">ساماندهي و تشكيل گروه هاي تبليغ مجازي</t>
  </si>
  <si>
    <t xml:space="preserve">اداره جذب و توسعه فعالان فضای مجازی</t>
  </si>
  <si>
    <t xml:space="preserve">امور مربوط به توليد محتواي ويژه‌نامه عدالت در مجلات دفتر</t>
  </si>
  <si>
    <r>
      <rPr>
        <sz val="11"/>
        <color rgb="FF000000"/>
        <rFont val="FreeSans"/>
        <family val="2"/>
        <charset val="1"/>
      </rPr>
      <t xml:space="preserve">ميز تخصصي مسايل اجتماعي اسلام و ايران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عدالت</t>
    </r>
    <r>
      <rPr>
        <sz val="11"/>
        <color rgb="FF000000"/>
        <rFont val="B Nazanin"/>
        <family val="2"/>
        <charset val="178"/>
      </rPr>
      <t xml:space="preserve">)</t>
    </r>
  </si>
  <si>
    <t xml:space="preserve">امور مربوط به مشاوره قرآني ويژه تهيه كنندگان و توليد كنندگان آثار</t>
  </si>
  <si>
    <t xml:space="preserve">ردیف </t>
  </si>
  <si>
    <t xml:space="preserve">کد فعالیت</t>
  </si>
  <si>
    <t xml:space="preserve">عنوان فعالیت</t>
  </si>
  <si>
    <t xml:space="preserve">شماره نامه کارتابل</t>
  </si>
  <si>
    <t xml:space="preserve">موضوع نامه </t>
  </si>
  <si>
    <t xml:space="preserve">مبلغ</t>
  </si>
  <si>
    <t xml:space="preserve">نام اداره</t>
  </si>
  <si>
    <t xml:space="preserve">نام شخص</t>
  </si>
  <si>
    <r>
      <rPr>
        <b val="true"/>
        <sz val="11"/>
        <color rgb="FFFFFFFF"/>
        <rFont val="Arial"/>
        <family val="2"/>
        <charset val="1"/>
      </rPr>
      <t xml:space="preserve">شماره قراداد</t>
    </r>
    <r>
      <rPr>
        <b val="true"/>
        <sz val="11"/>
        <color rgb="FFFFFFFF"/>
        <rFont val="B Nazanin"/>
        <family val="0"/>
        <charset val="178"/>
      </rPr>
      <t xml:space="preserve">/</t>
    </r>
    <r>
      <rPr>
        <b val="true"/>
        <sz val="11"/>
        <color rgb="FFFFFFFF"/>
        <rFont val="Arial"/>
        <family val="2"/>
        <charset val="1"/>
      </rPr>
      <t xml:space="preserve">کدملی</t>
    </r>
  </si>
  <si>
    <r>
      <rPr>
        <b val="true"/>
        <sz val="10"/>
        <color rgb="FFFFFFFF"/>
        <rFont val="Arial"/>
        <family val="2"/>
        <charset val="1"/>
      </rPr>
      <t xml:space="preserve">دستور پرداخت</t>
    </r>
    <r>
      <rPr>
        <b val="true"/>
        <sz val="10"/>
        <color rgb="FFFFFFFF"/>
        <rFont val="B Nazanin"/>
        <family val="0"/>
        <charset val="178"/>
      </rPr>
      <t xml:space="preserve">/</t>
    </r>
    <r>
      <rPr>
        <b val="true"/>
        <sz val="10"/>
        <color rgb="FFFFFFFF"/>
        <rFont val="Arial"/>
        <family val="2"/>
        <charset val="1"/>
      </rPr>
      <t xml:space="preserve">پروژه ای</t>
    </r>
  </si>
  <si>
    <t xml:space="preserve">تاریخ ثبت</t>
  </si>
  <si>
    <t xml:space="preserve">توضیحات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</si>
  <si>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/353/53</t>
    </r>
  </si>
  <si>
    <t xml:space="preserve">تأمین اعتبار برای ارسال نشریات آمادۀ صحافی 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</si>
  <si>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/141/96</t>
    </r>
  </si>
  <si>
    <r>
      <rPr>
        <sz val="11"/>
        <rFont val="Arial"/>
        <family val="2"/>
        <charset val="1"/>
      </rPr>
      <t xml:space="preserve">پرداخت </t>
    </r>
    <r>
      <rPr>
        <sz val="11"/>
        <rFont val="B Nazanin"/>
        <family val="0"/>
        <charset val="178"/>
      </rPr>
      <t xml:space="preserve">50 </t>
    </r>
    <r>
      <rPr>
        <sz val="11"/>
        <rFont val="Arial"/>
        <family val="2"/>
        <charset val="1"/>
      </rPr>
      <t xml:space="preserve">درصد از مبلغ قرارداد شب قصه قرآنی</t>
    </r>
  </si>
  <si>
    <t xml:space="preserve">محمود پوروهاب</t>
  </si>
  <si>
    <r>
      <rPr>
        <sz val="9"/>
        <rFont val="Tahoma"/>
        <family val="2"/>
        <charset val="1"/>
      </rPr>
      <t xml:space="preserve">1401/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/326/1814</t>
    </r>
  </si>
  <si>
    <t xml:space="preserve">پروژه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</si>
  <si>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/132/140</t>
    </r>
  </si>
  <si>
    <t xml:space="preserve">درخواست پرداخت قسط دوم قرارداد آقای میر صابری با توجه به پیشرفت پروژه </t>
  </si>
  <si>
    <t xml:space="preserve">امیرحسین میرصابری</t>
  </si>
  <si>
    <r>
      <rPr>
        <sz val="9"/>
        <rFont val="Tahoma"/>
        <family val="2"/>
        <charset val="1"/>
      </rPr>
      <t xml:space="preserve">1401/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/326/1622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</si>
  <si>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/399/167</t>
    </r>
  </si>
  <si>
    <t xml:space="preserve">طرح برگزاری نمایشگاه و ورکشاپ کرامت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</si>
  <si>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/386/192</t>
    </r>
  </si>
  <si>
    <t xml:space="preserve">پرداخت تسویه قرارداد خانم وزیری </t>
  </si>
  <si>
    <t xml:space="preserve">مرضیه وزیری مقدم</t>
  </si>
  <si>
    <r>
      <rPr>
        <sz val="9"/>
        <rFont val="Tahoma"/>
        <family val="2"/>
        <charset val="1"/>
      </rPr>
      <t xml:space="preserve">1401/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/326/1424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</si>
  <si>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/141/199</t>
    </r>
  </si>
  <si>
    <r>
      <rPr>
        <sz val="11"/>
        <rFont val="Arial"/>
        <family val="2"/>
        <charset val="1"/>
      </rPr>
      <t xml:space="preserve">پرداخت </t>
    </r>
    <r>
      <rPr>
        <sz val="11"/>
        <rFont val="B Nazanin"/>
        <family val="0"/>
        <charset val="178"/>
      </rPr>
      <t xml:space="preserve">50 </t>
    </r>
    <r>
      <rPr>
        <sz val="11"/>
        <rFont val="Arial"/>
        <family val="2"/>
        <charset val="1"/>
      </rPr>
      <t xml:space="preserve">درصد نهایی قرارداد تولید شب قصه های قرآنی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</si>
  <si>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/132/250</t>
    </r>
  </si>
  <si>
    <r>
      <rPr>
        <sz val="11"/>
        <rFont val="Arial"/>
        <family val="2"/>
        <charset val="1"/>
      </rPr>
      <t xml:space="preserve">با توجه به بررسی های بعمل آمده </t>
    </r>
    <r>
      <rPr>
        <sz val="11"/>
        <rFont val="B Nazanin"/>
        <family val="0"/>
        <charset val="178"/>
      </rPr>
      <t xml:space="preserve">... </t>
    </r>
    <r>
      <rPr>
        <sz val="11"/>
        <rFont val="Arial"/>
        <family val="2"/>
        <charset val="1"/>
      </rPr>
      <t xml:space="preserve">درخواست تسویه موضوع قرارداد </t>
    </r>
    <r>
      <rPr>
        <sz val="11"/>
        <rFont val="B Nazanin"/>
        <family val="0"/>
        <charset val="178"/>
      </rPr>
      <t xml:space="preserve">1622/326/</t>
    </r>
    <r>
      <rPr>
        <sz val="11"/>
        <rFont val="Arial"/>
        <family val="2"/>
        <charset val="1"/>
      </rPr>
      <t xml:space="preserve">د</t>
    </r>
    <r>
      <rPr>
        <sz val="11"/>
        <rFont val="B Nazanin"/>
        <family val="0"/>
        <charset val="178"/>
      </rPr>
      <t xml:space="preserve">/1401 </t>
    </r>
    <r>
      <rPr>
        <sz val="11"/>
        <rFont val="Arial"/>
        <family val="2"/>
        <charset val="1"/>
      </rPr>
      <t xml:space="preserve">جناب آقای میر صابری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</si>
  <si>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/399/279</t>
    </r>
  </si>
  <si>
    <t xml:space="preserve">درخواست برگزاری یک کلاس خط تحریری در مدرسه علمیه امام صادق علیه السلام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</si>
  <si>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/141/295</t>
    </r>
  </si>
  <si>
    <r>
      <rPr>
        <sz val="11"/>
        <rFont val="Arial"/>
        <family val="2"/>
        <charset val="1"/>
      </rPr>
      <t xml:space="preserve">پرداخت قسط مرحله اول قرارداد تولید نشریه پیام زن در سال </t>
    </r>
    <r>
      <rPr>
        <sz val="11"/>
        <rFont val="B Nazanin"/>
        <family val="0"/>
        <charset val="178"/>
      </rPr>
      <t xml:space="preserve">1402</t>
    </r>
  </si>
  <si>
    <t xml:space="preserve">فائقه سادات میرصمدی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</si>
  <si>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/326/270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</si>
  <si>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/397/283</t>
    </r>
  </si>
  <si>
    <t xml:space="preserve">پرداخت حق الزحمه خانم پوریزدان پرست دوره خوشنویسی</t>
  </si>
  <si>
    <t xml:space="preserve">حکیمه پوریزدان</t>
  </si>
  <si>
    <t xml:space="preserve">دستور پرداخت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</si>
  <si>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/397/284</t>
    </r>
  </si>
  <si>
    <r>
      <rPr>
        <sz val="11"/>
        <rFont val="Arial"/>
        <family val="2"/>
        <charset val="1"/>
      </rPr>
      <t xml:space="preserve">پرداخت حق الزحمه اقای شریفی</t>
    </r>
    <r>
      <rPr>
        <sz val="11"/>
        <rFont val="B Nazanin"/>
        <family val="0"/>
        <charset val="178"/>
      </rPr>
      <t xml:space="preserve">-</t>
    </r>
    <r>
      <rPr>
        <sz val="11"/>
        <rFont val="Arial"/>
        <family val="2"/>
        <charset val="1"/>
      </rPr>
      <t xml:space="preserve">خوشنویسی برادران</t>
    </r>
    <r>
      <rPr>
        <sz val="11"/>
        <rFont val="B Nazanin"/>
        <family val="0"/>
        <charset val="178"/>
      </rPr>
      <t xml:space="preserve">-</t>
    </r>
    <r>
      <rPr>
        <sz val="11"/>
        <rFont val="Arial"/>
        <family val="2"/>
        <charset val="1"/>
      </rPr>
      <t xml:space="preserve">ترم زمستان </t>
    </r>
    <r>
      <rPr>
        <sz val="11"/>
        <rFont val="B Nazanin"/>
        <family val="0"/>
        <charset val="178"/>
      </rPr>
      <t xml:space="preserve">1401</t>
    </r>
  </si>
  <si>
    <t xml:space="preserve">علی اصغر شریفی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</si>
  <si>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/397/288</t>
    </r>
  </si>
  <si>
    <r>
      <rPr>
        <sz val="11"/>
        <rFont val="Arial"/>
        <family val="2"/>
        <charset val="1"/>
      </rPr>
      <t xml:space="preserve">پرداخت حق الزحمه کارگاه تولید محتوای قرانی در فضای دیجیتال</t>
    </r>
    <r>
      <rPr>
        <sz val="11"/>
        <rFont val="B Nazanin"/>
        <family val="0"/>
        <charset val="178"/>
      </rPr>
      <t xml:space="preserve">-</t>
    </r>
    <r>
      <rPr>
        <sz val="11"/>
        <rFont val="Arial"/>
        <family val="2"/>
        <charset val="1"/>
      </rPr>
      <t xml:space="preserve">استاد علی جباری</t>
    </r>
  </si>
  <si>
    <t xml:space="preserve">علی جباری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</si>
  <si>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/143/34</t>
    </r>
  </si>
  <si>
    <r>
      <rPr>
        <sz val="11"/>
        <rFont val="Arial"/>
        <family val="2"/>
        <charset val="1"/>
      </rPr>
      <t xml:space="preserve">حجره های ساحلی</t>
    </r>
    <r>
      <rPr>
        <sz val="11"/>
        <rFont val="B Nazanin"/>
        <family val="0"/>
        <charset val="178"/>
      </rPr>
      <t xml:space="preserve">-</t>
    </r>
    <r>
      <rPr>
        <sz val="11"/>
        <rFont val="Arial"/>
        <family val="2"/>
        <charset val="1"/>
      </rPr>
      <t xml:space="preserve">پیروان صادق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</si>
  <si>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/399/190</t>
    </r>
  </si>
  <si>
    <t xml:space="preserve">تهیه مایحتاج نمایشگاه تخصصی کرامت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</si>
  <si>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/143/56</t>
    </r>
  </si>
  <si>
    <t xml:space="preserve">برگزاری پنجمین جلسه طلوع</t>
  </si>
  <si>
    <t xml:space="preserve">طلوع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</si>
  <si>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/399/268</t>
    </r>
  </si>
  <si>
    <t xml:space="preserve">درخواست برگزاری دو کلاس خط تحریری در مدرسه علمیه رسالت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</si>
  <si>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/143/69</t>
    </r>
  </si>
  <si>
    <r>
      <rPr>
        <sz val="11"/>
        <rFont val="Arial"/>
        <family val="2"/>
        <charset val="1"/>
      </rPr>
      <t xml:space="preserve">برگزاری محفل شعر حوزه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مشارق</t>
    </r>
    <r>
      <rPr>
        <sz val="11"/>
        <rFont val="B Nazanin"/>
        <family val="0"/>
        <charset val="178"/>
      </rPr>
      <t xml:space="preserve">) </t>
    </r>
    <r>
      <rPr>
        <sz val="11"/>
        <rFont val="Arial"/>
        <family val="2"/>
        <charset val="1"/>
      </rPr>
      <t xml:space="preserve">در تابستان </t>
    </r>
    <r>
      <rPr>
        <sz val="11"/>
        <rFont val="B Nazanin"/>
        <family val="0"/>
        <charset val="178"/>
      </rPr>
      <t xml:space="preserve">1402</t>
    </r>
  </si>
  <si>
    <t xml:space="preserve">مشارق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</si>
  <si>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/143/64</t>
    </r>
  </si>
  <si>
    <r>
      <rPr>
        <sz val="11"/>
        <rFont val="Arial"/>
        <family val="2"/>
        <charset val="1"/>
      </rPr>
      <t xml:space="preserve">برگزاری محفل هفتگی شعر حوزه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مشارق</t>
    </r>
    <r>
      <rPr>
        <sz val="11"/>
        <rFont val="B Nazanin"/>
        <family val="0"/>
        <charset val="178"/>
      </rPr>
      <t xml:space="preserve">) </t>
    </r>
    <r>
      <rPr>
        <sz val="11"/>
        <rFont val="Arial"/>
        <family val="2"/>
        <charset val="1"/>
      </rPr>
      <t xml:space="preserve">در فصل تابستان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</si>
  <si>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/143/73</t>
    </r>
  </si>
  <si>
    <r>
      <rPr>
        <sz val="11"/>
        <rFont val="Arial"/>
        <family val="2"/>
        <charset val="1"/>
      </rPr>
      <t xml:space="preserve">پذیرایی جلسات هفتگی شعر مشارق در تابستان </t>
    </r>
    <r>
      <rPr>
        <sz val="11"/>
        <rFont val="B Nazanin"/>
        <family val="0"/>
        <charset val="178"/>
      </rPr>
      <t xml:space="preserve">1402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</si>
  <si>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/360/404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</si>
  <si>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سید مهدی مدبری</t>
    </r>
    <r>
      <rPr>
        <sz val="11"/>
        <rFont val="B Nazanin"/>
        <family val="0"/>
        <charset val="178"/>
      </rPr>
      <t xml:space="preserve">)</t>
    </r>
  </si>
  <si>
    <t xml:space="preserve">سید مهدی مدبری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</si>
  <si>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/326/358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</si>
  <si>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/360/357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</si>
  <si>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سیدخلیل حسینی</t>
    </r>
    <r>
      <rPr>
        <sz val="11"/>
        <rFont val="B Nazanin"/>
        <family val="0"/>
        <charset val="178"/>
      </rPr>
      <t xml:space="preserve">)</t>
    </r>
  </si>
  <si>
    <t xml:space="preserve">سید خلیل حسینی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</si>
  <si>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/326/350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</si>
  <si>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/360/355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</si>
  <si>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علیرضا خانحمدی</t>
    </r>
    <r>
      <rPr>
        <sz val="11"/>
        <rFont val="B Nazanin"/>
        <family val="0"/>
        <charset val="178"/>
      </rPr>
      <t xml:space="preserve">)</t>
    </r>
  </si>
  <si>
    <t xml:space="preserve">علیرضا خان محمدی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</si>
  <si>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/326/346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</si>
  <si>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/360/356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</si>
  <si>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حانیه خادم</t>
    </r>
    <r>
      <rPr>
        <sz val="11"/>
        <rFont val="B Nazanin"/>
        <family val="0"/>
        <charset val="178"/>
      </rPr>
      <t xml:space="preserve">)</t>
    </r>
  </si>
  <si>
    <t xml:space="preserve">حانیه خادمی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</si>
  <si>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/326/347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</si>
  <si>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/141/394</t>
    </r>
  </si>
  <si>
    <t xml:space="preserve">پرداخت قسط مرحله اول قرارداد ویراستاری نشریه پوپک</t>
  </si>
  <si>
    <t xml:space="preserve">مرضیه ویلانی</t>
  </si>
  <si>
    <r>
      <rPr>
        <sz val="9"/>
        <rFont val="Tahoma"/>
        <family val="2"/>
        <charset val="1"/>
      </rPr>
      <t xml:space="preserve">1401/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/326/386</t>
    </r>
  </si>
  <si>
    <t xml:space="preserve">پوپک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</si>
  <si>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/143/85</t>
    </r>
  </si>
  <si>
    <r>
      <rPr>
        <sz val="11"/>
        <rFont val="Arial"/>
        <family val="2"/>
        <charset val="1"/>
      </rPr>
      <t xml:space="preserve">برگزاری ششمین جلسه طلوع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کتاب هیولای اسب سوار</t>
    </r>
    <r>
      <rPr>
        <sz val="11"/>
        <rFont val="B Nazanin"/>
        <family val="0"/>
        <charset val="178"/>
      </rPr>
      <t xml:space="preserve">- </t>
    </r>
    <r>
      <rPr>
        <sz val="11"/>
        <rFont val="Arial"/>
        <family val="2"/>
        <charset val="1"/>
      </rPr>
      <t xml:space="preserve">مجید ملامحمدی</t>
    </r>
    <r>
      <rPr>
        <sz val="11"/>
        <rFont val="B Nazanin"/>
        <family val="0"/>
        <charset val="178"/>
      </rPr>
      <t xml:space="preserve">)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</si>
  <si>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/360/405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</si>
  <si>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حسین رحیمی صفری</t>
    </r>
    <r>
      <rPr>
        <sz val="11"/>
        <rFont val="B Nazanin"/>
        <family val="0"/>
        <charset val="178"/>
      </rPr>
      <t xml:space="preserve">)</t>
    </r>
  </si>
  <si>
    <t xml:space="preserve">حسین رحیمی صفری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</si>
  <si>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/326/349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</si>
  <si>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/360/403</t>
    </r>
  </si>
  <si>
    <r>
      <rPr>
        <sz val="11"/>
        <rFont val="Arial"/>
        <family val="2"/>
        <charset val="1"/>
      </rPr>
      <t xml:space="preserve">پرداخت حق الزحمه مرحله اول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سلمان یوسفی</t>
    </r>
    <r>
      <rPr>
        <sz val="11"/>
        <rFont val="B Nazanin"/>
        <family val="0"/>
        <charset val="178"/>
      </rPr>
      <t xml:space="preserve">)</t>
    </r>
  </si>
  <si>
    <t xml:space="preserve">سلمان یوسفی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</si>
  <si>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/326/348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</si>
  <si>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/399/413</t>
    </r>
  </si>
  <si>
    <t xml:space="preserve">تهیه مایحتاج نمایشگاه تخصصی خوشنویسی همای رحمت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</si>
  <si>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/141/414</t>
    </r>
  </si>
  <si>
    <t xml:space="preserve">پرداخت حق الزحمه تصویرگران و نویسندگان پوپک اردیبهشت ماه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</si>
  <si>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/399/266</t>
    </r>
  </si>
  <si>
    <t xml:space="preserve">لیست پرداخت نمایشگاه و ورکشاپ تخصصی کرامت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</si>
  <si>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/141/393</t>
    </r>
  </si>
  <si>
    <t xml:space="preserve">پرداخت قسط مرحله اول قرارداد صفحه آرایی نشریه پوپک</t>
  </si>
  <si>
    <t xml:space="preserve">حمیده سلیمانی</t>
  </si>
  <si>
    <r>
      <rPr>
        <sz val="9"/>
        <rFont val="Tahoma"/>
        <family val="2"/>
        <charset val="1"/>
      </rPr>
      <t xml:space="preserve">1401/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/326/385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</si>
  <si>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/409/421</t>
    </r>
  </si>
  <si>
    <t xml:space="preserve">شارز سامانه پیامکی</t>
  </si>
  <si>
    <t xml:space="preserve">شرکت طوبی</t>
  </si>
  <si>
    <t xml:space="preserve">فاکتور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</si>
  <si>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/362/423</t>
    </r>
  </si>
  <si>
    <t xml:space="preserve">چاپ پروشور سوگواره ملت امام حسین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</si>
  <si>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/141/426</t>
    </r>
  </si>
  <si>
    <t xml:space="preserve">پرداخت حق الزحمه نویسندگان و تصویرگران نشریه پوپک خردادماه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</si>
  <si>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/397/453</t>
    </r>
  </si>
  <si>
    <t xml:space="preserve">واریز مبلغ کلاس عکاسی خبری سرکار خانم ریحانه رضایی هفت چشمه </t>
  </si>
  <si>
    <t xml:space="preserve">ریحانه رضایی هفت چشمه</t>
  </si>
  <si>
    <t xml:space="preserve">جشنواره شعر اشراق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</si>
  <si>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/141/457</t>
    </r>
  </si>
  <si>
    <t xml:space="preserve">تقدیر و تشکر از جناب آقای پوروهاب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</si>
  <si>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/369/513</t>
    </r>
  </si>
  <si>
    <t xml:space="preserve">پرداخت ارزیابان محصولات فرهنگی ، تبلیغی و فضای مجازی</t>
  </si>
  <si>
    <t xml:space="preserve">محمد امین تائبی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</si>
  <si>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/383/499</t>
    </r>
  </si>
  <si>
    <t xml:space="preserve">دستور پرداخت قرارداد آقای مسعودی فر</t>
  </si>
  <si>
    <t xml:space="preserve">محمد حسین مسعودی فر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</si>
  <si>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/326/497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</si>
  <si>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/383/502</t>
    </r>
  </si>
  <si>
    <t xml:space="preserve">پرداخت قرارداد اقای غفاری زاده</t>
  </si>
  <si>
    <t xml:space="preserve">مهدی غفاری زاده</t>
  </si>
  <si>
    <r>
      <rPr>
        <sz val="9"/>
        <rFont val="Tahoma"/>
        <family val="2"/>
        <charset val="1"/>
      </rPr>
      <t xml:space="preserve">1402/</t>
    </r>
    <r>
      <rPr>
        <sz val="9"/>
        <rFont val="Arial"/>
        <family val="2"/>
        <charset val="1"/>
      </rPr>
      <t xml:space="preserve">د</t>
    </r>
    <r>
      <rPr>
        <sz val="9"/>
        <rFont val="Tahoma"/>
        <family val="2"/>
        <charset val="1"/>
      </rPr>
      <t xml:space="preserve">/326/501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</si>
  <si>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ص</t>
    </r>
    <r>
      <rPr>
        <sz val="8"/>
        <rFont val="Yekan"/>
        <family val="0"/>
        <charset val="1"/>
      </rPr>
      <t xml:space="preserve">/143/103</t>
    </r>
  </si>
  <si>
    <r>
      <rPr>
        <sz val="11"/>
        <rFont val="Arial"/>
        <family val="2"/>
        <charset val="1"/>
      </rPr>
      <t xml:space="preserve">پرداخت حق الزحمه مجری، قاری و مهمانان جلسه ماهانه حجره‌های ساحلی</t>
    </r>
    <r>
      <rPr>
        <sz val="11"/>
        <rFont val="B Nazanin"/>
        <family val="0"/>
        <charset val="178"/>
      </rPr>
      <t xml:space="preserve">-</t>
    </r>
    <r>
      <rPr>
        <sz val="11"/>
        <rFont val="Arial"/>
        <family val="2"/>
        <charset val="1"/>
      </rPr>
      <t xml:space="preserve">پیروان صادق</t>
    </r>
  </si>
  <si>
    <t xml:space="preserve">5/2</t>
  </si>
  <si>
    <t xml:space="preserve">پیروان صادق</t>
  </si>
  <si>
    <t xml:space="preserve">هفتمین جلسه طلوع</t>
  </si>
  <si>
    <t xml:space="preserve">5/4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</si>
  <si>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/360/493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</si>
  <si>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علیرضا خانحمدی</t>
    </r>
    <r>
      <rPr>
        <sz val="11"/>
        <rFont val="B Nazanin"/>
        <family val="0"/>
        <charset val="178"/>
      </rPr>
      <t xml:space="preserve">)</t>
    </r>
  </si>
  <si>
    <t xml:space="preserve">اشراق</t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</si>
  <si>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/360/492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</si>
  <si>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حانیه خادم</t>
    </r>
    <r>
      <rPr>
        <sz val="11"/>
        <rFont val="B Nazanin"/>
        <family val="0"/>
        <charset val="178"/>
      </rPr>
      <t xml:space="preserve">)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</si>
  <si>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/360/491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</si>
  <si>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سیدخلیل حسینی</t>
    </r>
    <r>
      <rPr>
        <sz val="11"/>
        <rFont val="B Nazanin"/>
        <family val="0"/>
        <charset val="178"/>
      </rPr>
      <t xml:space="preserve">)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</si>
  <si>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/360/488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</si>
  <si>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حسین رحیمی صفری</t>
    </r>
    <r>
      <rPr>
        <sz val="11"/>
        <rFont val="B Nazanin"/>
        <family val="0"/>
        <charset val="178"/>
      </rPr>
      <t xml:space="preserve">)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</si>
  <si>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/360/490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</si>
  <si>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سلمان یوسفی</t>
    </r>
    <r>
      <rPr>
        <sz val="11"/>
        <rFont val="B Nazanin"/>
        <family val="0"/>
        <charset val="178"/>
      </rPr>
      <t xml:space="preserve">)</t>
    </r>
  </si>
  <si>
    <r>
      <rPr>
        <sz val="8"/>
        <rFont val="Yekan"/>
        <family val="0"/>
        <charset val="1"/>
      </rPr>
      <t xml:space="preserve">1402/</t>
    </r>
    <r>
      <rPr>
        <sz val="8"/>
        <rFont val="Arial"/>
        <family val="2"/>
        <charset val="1"/>
      </rPr>
      <t xml:space="preserve">د</t>
    </r>
    <r>
      <rPr>
        <sz val="8"/>
        <rFont val="Yekan"/>
        <family val="0"/>
        <charset val="1"/>
      </rPr>
      <t xml:space="preserve">/360/489</t>
    </r>
  </si>
  <si>
    <r>
      <rPr>
        <sz val="11"/>
        <rFont val="Arial"/>
        <family val="2"/>
        <charset val="1"/>
      </rPr>
      <t xml:space="preserve">پرداخت مرحله دوم </t>
    </r>
    <r>
      <rPr>
        <sz val="11"/>
        <rFont val="B Nazanin"/>
        <family val="0"/>
        <charset val="178"/>
      </rPr>
      <t xml:space="preserve">(</t>
    </r>
    <r>
      <rPr>
        <sz val="11"/>
        <rFont val="Arial"/>
        <family val="2"/>
        <charset val="1"/>
      </rPr>
      <t xml:space="preserve">سید مهدی مدبری</t>
    </r>
    <r>
      <rPr>
        <sz val="11"/>
        <rFont val="B Nazanin"/>
        <family val="0"/>
        <charset val="178"/>
      </rPr>
      <t xml:space="preserve">)</t>
    </r>
  </si>
  <si>
    <t xml:space="preserve">سال</t>
  </si>
  <si>
    <t xml:space="preserve">کد مرکز</t>
  </si>
  <si>
    <t xml:space="preserve">واحد سنجش</t>
  </si>
  <si>
    <t xml:space="preserve">نام مرکز</t>
  </si>
  <si>
    <t xml:space="preserve">کد خروجی</t>
  </si>
  <si>
    <t xml:space="preserve">عنوان خروجی</t>
  </si>
  <si>
    <t xml:space="preserve">هزینه محاسبه شده انتساب</t>
  </si>
  <si>
    <t xml:space="preserve">سال ۱۴۰۲</t>
  </si>
  <si>
    <t xml:space="preserve">۱۱۰۴</t>
  </si>
  <si>
    <t xml:space="preserve">نفر ساعت آموزش ديده</t>
  </si>
  <si>
    <t xml:space="preserve">معاونت فضاي مجازي، هنر و رسانه</t>
  </si>
  <si>
    <t xml:space="preserve">ارايه مشاوره قرآني</t>
  </si>
  <si>
    <t xml:space="preserve">پرونده بررسي شده</t>
  </si>
  <si>
    <t xml:space="preserve">خدمات جذب، ساماندهي و ارتقاء مبلغان عمومي</t>
  </si>
  <si>
    <t xml:space="preserve">نشست نقد و تحليل فيلم با موضوع خانواده و سبك زندگي</t>
  </si>
  <si>
    <t xml:space="preserve">متن كوتاه</t>
  </si>
  <si>
    <r>
      <rPr>
        <sz val="9"/>
        <color rgb="FF000000"/>
        <rFont val="Arial"/>
        <family val="2"/>
        <charset val="1"/>
      </rPr>
      <t xml:space="preserve">امور مربوط به تبليغ در فضاي مجازي با موضوع كلام، وهابيت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جنات</t>
    </r>
    <r>
      <rPr>
        <sz val="9"/>
        <color rgb="FF000000"/>
        <rFont val="B Nazanin"/>
        <family val="0"/>
        <charset val="178"/>
      </rPr>
      <t xml:space="preserve">)</t>
    </r>
  </si>
  <si>
    <t xml:space="preserve">متن كوتاه با موضوع كلام، وهابيت</t>
  </si>
  <si>
    <t xml:space="preserve">عكس‌نوشته</t>
  </si>
  <si>
    <t xml:space="preserve">عكس نوشته با موضوع كلام، وهابيت</t>
  </si>
  <si>
    <t xml:space="preserve">پوستر</t>
  </si>
  <si>
    <t xml:space="preserve">پوستر با موضوع كلام، وهابيت</t>
  </si>
  <si>
    <t xml:space="preserve">اينفوگرافيك</t>
  </si>
  <si>
    <t xml:space="preserve">اينفوگراف با موضوع كلام، وهابيت</t>
  </si>
  <si>
    <t xml:space="preserve">دقيقه صوت</t>
  </si>
  <si>
    <t xml:space="preserve">كليپ صوتي با موضوع كلام، وهابيت</t>
  </si>
  <si>
    <t xml:space="preserve">دقيقه فيلم</t>
  </si>
  <si>
    <t xml:space="preserve">كليپ تصويري با موضوع كلام، وهابيت</t>
  </si>
  <si>
    <t xml:space="preserve">پست</t>
  </si>
  <si>
    <r>
      <rPr>
        <sz val="9"/>
        <color rgb="FF000000"/>
        <rFont val="Arial"/>
        <family val="2"/>
        <charset val="1"/>
      </rPr>
      <t xml:space="preserve">امور مربوط به تبليغ در فضاي مجازي با موضوع عدالت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جنات</t>
    </r>
    <r>
      <rPr>
        <sz val="9"/>
        <color rgb="FF000000"/>
        <rFont val="B Nazanin"/>
        <family val="0"/>
        <charset val="178"/>
      </rPr>
      <t xml:space="preserve">)</t>
    </r>
  </si>
  <si>
    <r>
      <rPr>
        <sz val="9"/>
        <color rgb="FF000000"/>
        <rFont val="Arial"/>
        <family val="2"/>
        <charset val="1"/>
      </rPr>
      <t xml:space="preserve">تبليغ در فضاي مجازي با موضوع عدالت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جنات</t>
    </r>
    <r>
      <rPr>
        <sz val="9"/>
        <color rgb="FF000000"/>
        <rFont val="B Nazanin"/>
        <family val="0"/>
        <charset val="178"/>
      </rPr>
      <t xml:space="preserve">)</t>
    </r>
  </si>
  <si>
    <t xml:space="preserve">كليپ تصويري با موضوع عدالت</t>
  </si>
  <si>
    <r>
      <rPr>
        <sz val="9"/>
        <color rgb="FF000000"/>
        <rFont val="Arial"/>
        <family val="2"/>
        <charset val="1"/>
      </rPr>
      <t xml:space="preserve">امور مربوط به تبليغ در فضاي مجازي با موضوع قرآن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جنات</t>
    </r>
    <r>
      <rPr>
        <sz val="9"/>
        <color rgb="FF000000"/>
        <rFont val="B Nazanin"/>
        <family val="0"/>
        <charset val="178"/>
      </rPr>
      <t xml:space="preserve">)</t>
    </r>
  </si>
  <si>
    <t xml:space="preserve">پوستر با موضوع قرآن</t>
  </si>
  <si>
    <t xml:space="preserve">كليپ تصويري با موضوع قرآن</t>
  </si>
  <si>
    <t xml:space="preserve">عكس نوشته با موضوع قرآن</t>
  </si>
  <si>
    <t xml:space="preserve">اينفوگراف با موضوع قرآن</t>
  </si>
  <si>
    <t xml:space="preserve">متن كوتاه با موضوع قرآن</t>
  </si>
  <si>
    <t xml:space="preserve">كليپ صوتي با موضوع قرآن</t>
  </si>
  <si>
    <t xml:space="preserve">نفر</t>
  </si>
  <si>
    <t xml:space="preserve">مسابقه سايت، وبلاگ و فعاليت شبكه‌هاي اجتماعي نقد وهابيت</t>
  </si>
  <si>
    <t xml:space="preserve">مجموعه مستند تلويزيوني چندقسمتي با موضوع تهديدات نظام تعليم و تربيت</t>
  </si>
  <si>
    <r>
      <rPr>
        <sz val="9"/>
        <color rgb="FF000000"/>
        <rFont val="Arial"/>
        <family val="2"/>
        <charset val="1"/>
      </rPr>
      <t xml:space="preserve">صفحه </t>
    </r>
    <r>
      <rPr>
        <sz val="9"/>
        <color rgb="FF000000"/>
        <rFont val="B Nazanin"/>
        <family val="0"/>
        <charset val="178"/>
      </rPr>
      <t xml:space="preserve">300 </t>
    </r>
    <r>
      <rPr>
        <sz val="9"/>
        <color rgb="FF000000"/>
        <rFont val="Arial"/>
        <family val="2"/>
        <charset val="1"/>
      </rPr>
      <t xml:space="preserve">كلمه‌اي</t>
    </r>
  </si>
  <si>
    <r>
      <rPr>
        <sz val="9"/>
        <color rgb="FF000000"/>
        <rFont val="Arial"/>
        <family val="2"/>
        <charset val="1"/>
      </rPr>
      <t xml:space="preserve">امور مربوط به توليد محتواي مجله پوپك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</si>
  <si>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توليد محتواي ماهنامه فرهنگي تبليغي پوپك</t>
  </si>
  <si>
    <r>
      <rPr>
        <sz val="9"/>
        <color rgb="FF000000"/>
        <rFont val="Arial"/>
        <family val="2"/>
        <charset val="1"/>
      </rPr>
      <t xml:space="preserve">امور مربوط به توليد محتواي مجله سلام بچه‌ها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</si>
  <si>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توليد محتواي ماهنامه فرهنگي تبليغي سلام بجه‌ها</t>
  </si>
  <si>
    <r>
      <rPr>
        <sz val="9"/>
        <color rgb="FF000000"/>
        <rFont val="Arial"/>
        <family val="2"/>
        <charset val="1"/>
      </rPr>
      <t xml:space="preserve">امور مربوط به توليد محتواي مجله پيام زن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</si>
  <si>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توليد محتواي ماهنامه فرهنگي تبليغي پيام زن</t>
  </si>
  <si>
    <t xml:space="preserve">ويژه نامه قرآني براي نوجوانان در مجله سلام بچه ها</t>
  </si>
  <si>
    <t xml:space="preserve">صفحه چاپ شده</t>
  </si>
  <si>
    <r>
      <rPr>
        <sz val="9"/>
        <color rgb="FF000000"/>
        <rFont val="Arial"/>
        <family val="2"/>
        <charset val="1"/>
      </rPr>
      <t xml:space="preserve">امور مربوط به عرضه مجله پوپك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</si>
  <si>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چاپ و نشر ماهنامه فرهنگي تبليغي پوپك</t>
  </si>
  <si>
    <r>
      <rPr>
        <sz val="9"/>
        <color rgb="FF000000"/>
        <rFont val="Arial"/>
        <family val="2"/>
        <charset val="1"/>
      </rPr>
      <t xml:space="preserve">امور مربوط به عرضه مجله سلام بچه‌ها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</si>
  <si>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چاپ و نشر ماهنامه فرهنگي تبليغي سلام بچه‌ها</t>
  </si>
  <si>
    <r>
      <rPr>
        <sz val="9"/>
        <color rgb="FF000000"/>
        <rFont val="Arial"/>
        <family val="2"/>
        <charset val="1"/>
      </rPr>
      <t xml:space="preserve">امور مربوط به عرضه مجله پيام زن</t>
    </r>
    <r>
      <rPr>
        <sz val="9"/>
        <color rgb="FF000000"/>
        <rFont val="B Nazanin"/>
        <family val="0"/>
        <charset val="178"/>
      </rPr>
      <t xml:space="preserve">- </t>
    </r>
    <r>
      <rPr>
        <sz val="9"/>
        <color rgb="FF000000"/>
        <rFont val="Arial"/>
        <family val="2"/>
        <charset val="1"/>
      </rPr>
      <t xml:space="preserve">ماهنامه</t>
    </r>
  </si>
  <si>
    <t xml:space="preserve">چاپ و نشر ماهنامه فرهنگي تبليغي پيام زن</t>
  </si>
  <si>
    <t xml:space="preserve">عرضه ويژه نامه قرآني براي نوجوانان در مجله سلام بچه ها</t>
  </si>
  <si>
    <t xml:space="preserve">داستانك</t>
  </si>
  <si>
    <t xml:space="preserve">داستانك با موضوعات خانواده</t>
  </si>
  <si>
    <t xml:space="preserve">ميزان هزينه</t>
  </si>
  <si>
    <t xml:space="preserve">خدمات برنامه ريزي، بودجه و ارزيابي حوزه فرهنگي، هنري و تبليغي</t>
  </si>
  <si>
    <t xml:space="preserve">بازديد</t>
  </si>
  <si>
    <r>
      <rPr>
        <sz val="9"/>
        <color rgb="FF000000"/>
        <rFont val="Arial"/>
        <family val="2"/>
        <charset val="1"/>
      </rPr>
      <t xml:space="preserve">امور مربوط به كنشگري در فضاي مجازي با محتواي ديني 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تبليغ مجازي</t>
    </r>
    <r>
      <rPr>
        <sz val="9"/>
        <color rgb="FF000000"/>
        <rFont val="B Nazanin"/>
        <family val="0"/>
        <charset val="178"/>
      </rPr>
      <t xml:space="preserve">)</t>
    </r>
  </si>
  <si>
    <r>
      <rPr>
        <sz val="9"/>
        <color rgb="FF000000"/>
        <rFont val="Arial"/>
        <family val="2"/>
        <charset val="1"/>
      </rPr>
      <t xml:space="preserve">كنشگري در فضاي مجازي با محتواي ديني 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تبليغ مجازي</t>
    </r>
    <r>
      <rPr>
        <sz val="9"/>
        <color rgb="FF000000"/>
        <rFont val="B Nazanin"/>
        <family val="0"/>
        <charset val="178"/>
      </rPr>
      <t xml:space="preserve">)</t>
    </r>
  </si>
  <si>
    <t xml:space="preserve">كليپ تصويري با موضوع حل اختلافات خانوادگي و طلاق</t>
  </si>
  <si>
    <t xml:space="preserve">كليپ تصويري با موضوع زيست عفيفانه</t>
  </si>
  <si>
    <t xml:space="preserve">نامشخص</t>
  </si>
  <si>
    <r>
      <rPr>
        <sz val="9"/>
        <color rgb="FF000000"/>
        <rFont val="Arial"/>
        <family val="2"/>
        <charset val="1"/>
      </rPr>
      <t xml:space="preserve">طراحي و آماده سازي كليپ هاي دوره مجازي سبك زندگي عفيفانه 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تربيت جنسي و زيست عفيفانه</t>
    </r>
    <r>
      <rPr>
        <sz val="9"/>
        <color rgb="FF000000"/>
        <rFont val="B Nazanin"/>
        <family val="0"/>
        <charset val="178"/>
      </rPr>
      <t xml:space="preserve">)</t>
    </r>
  </si>
  <si>
    <t xml:space="preserve">خروجي مشخص نيست، تخصيص تا زمان مشخص شدن خروجي ممنوع مي‌باشد</t>
  </si>
  <si>
    <t xml:space="preserve">مستند تاريخ شفاهي تحول علوم انساني در ايران</t>
  </si>
  <si>
    <t xml:space="preserve">نفرروز پشتيباني</t>
  </si>
  <si>
    <t xml:space="preserve">نرم‌افزار</t>
  </si>
  <si>
    <t xml:space="preserve">نفر روز خدمت گيرنده</t>
  </si>
  <si>
    <t xml:space="preserve">خدمات ارتباطات و شبكه</t>
  </si>
  <si>
    <t xml:space="preserve">حقوق و مزاياي كاركنان كارمعين</t>
  </si>
  <si>
    <t xml:space="preserve">حقوق</t>
  </si>
  <si>
    <t xml:space="preserve">حقوق و مزاياي كاركنان و محققان استخدامي</t>
  </si>
  <si>
    <r>
      <rPr>
        <sz val="9"/>
        <color rgb="FF000000"/>
        <rFont val="Arial"/>
        <family val="2"/>
        <charset val="1"/>
      </rPr>
      <t xml:space="preserve">هزينه‌هاي رفاهي 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غير ورزشي</t>
    </r>
    <r>
      <rPr>
        <sz val="9"/>
        <color rgb="FF000000"/>
        <rFont val="B Nazanin"/>
        <family val="0"/>
        <charset val="178"/>
      </rPr>
      <t xml:space="preserve">) </t>
    </r>
    <r>
      <rPr>
        <sz val="9"/>
        <color rgb="FF000000"/>
        <rFont val="Arial"/>
        <family val="2"/>
        <charset val="1"/>
      </rPr>
      <t xml:space="preserve">كاركنان و محققان استخدامي</t>
    </r>
  </si>
  <si>
    <t xml:space="preserve">حقوق و مزاياي هيأت علمي آموزشي</t>
  </si>
  <si>
    <t xml:space="preserve">حقوق همكاران حضوري</t>
  </si>
  <si>
    <r>
      <rPr>
        <sz val="9"/>
        <color rgb="FF000000"/>
        <rFont val="Arial"/>
        <family val="2"/>
        <charset val="1"/>
      </rPr>
      <t xml:space="preserve">خريد تجهيزات و كالاهاي سرمايه‌اي </t>
    </r>
    <r>
      <rPr>
        <sz val="9"/>
        <color rgb="FF000000"/>
        <rFont val="B Nazanin"/>
        <family val="0"/>
        <charset val="178"/>
      </rPr>
      <t xml:space="preserve">(</t>
    </r>
    <r>
      <rPr>
        <sz val="9"/>
        <color rgb="FF000000"/>
        <rFont val="Arial"/>
        <family val="2"/>
        <charset val="1"/>
      </rPr>
      <t xml:space="preserve">غير آي تي</t>
    </r>
    <r>
      <rPr>
        <sz val="9"/>
        <color rgb="FF000000"/>
        <rFont val="B Nazanin"/>
        <family val="0"/>
        <charset val="178"/>
      </rPr>
      <t xml:space="preserve">)</t>
    </r>
  </si>
  <si>
    <r>
      <rPr>
        <sz val="9"/>
        <color rgb="FF000000"/>
        <rFont val="Arial"/>
        <family val="2"/>
        <charset val="1"/>
      </rPr>
      <t xml:space="preserve">بودجه كنترلي مركز</t>
    </r>
    <r>
      <rPr>
        <sz val="9"/>
        <color rgb="FF000000"/>
        <rFont val="B Nazanin"/>
        <family val="0"/>
        <charset val="178"/>
      </rPr>
      <t xml:space="preserve">: </t>
    </r>
    <r>
      <rPr>
        <sz val="9"/>
        <color rgb="FF000000"/>
        <rFont val="Arial"/>
        <family val="2"/>
        <charset val="1"/>
      </rPr>
      <t xml:space="preserve">توزيع‌نشده در بين فعاليت‌ها</t>
    </r>
  </si>
  <si>
    <t xml:space="preserve">اداري عمومي</t>
  </si>
  <si>
    <t xml:space="preserve">بودجه ذخيره قطب هاي فكري فرهنگي دفتر</t>
  </si>
  <si>
    <t xml:space="preserve">دوره</t>
  </si>
  <si>
    <t xml:space="preserve">مرکز هزینه</t>
  </si>
  <si>
    <t xml:space="preserve">مبلغ مصوب</t>
  </si>
  <si>
    <t xml:space="preserve">جمع تخصیص</t>
  </si>
  <si>
    <t xml:space="preserve">تخصیص از مصوب</t>
  </si>
  <si>
    <t xml:space="preserve">سال تصویب</t>
  </si>
  <si>
    <t xml:space="preserve">نوع فعالیت</t>
  </si>
  <si>
    <t xml:space="preserve">عنوان قطب</t>
  </si>
  <si>
    <t xml:space="preserve">عنوان میز</t>
  </si>
  <si>
    <t xml:space="preserve">اداره منتسب</t>
  </si>
  <si>
    <t xml:space="preserve">مبلغ پرداختی</t>
  </si>
  <si>
    <t xml:space="preserve">پرداخت از تخصیص</t>
  </si>
  <si>
    <t xml:space="preserve">برچسب</t>
  </si>
  <si>
    <t xml:space="preserve">برچسب لایحه</t>
  </si>
  <si>
    <t xml:space="preserve">عملکردی مستقیم</t>
  </si>
  <si>
    <t xml:space="preserve">عملکردی تعهدی</t>
  </si>
  <si>
    <r>
      <rPr>
        <sz val="11"/>
        <color rgb="FF000000"/>
        <rFont val="FreeSans"/>
        <family val="2"/>
        <charset val="1"/>
      </rPr>
      <t xml:space="preserve">سال </t>
    </r>
    <r>
      <rPr>
        <sz val="11"/>
        <color rgb="FF000000"/>
        <rFont val="B Nazanin"/>
        <family val="2"/>
        <charset val="178"/>
      </rPr>
      <t xml:space="preserve">1402</t>
    </r>
  </si>
  <si>
    <t xml:space="preserve">1104</t>
  </si>
  <si>
    <t xml:space="preserve">برنامه‌اي</t>
  </si>
  <si>
    <r>
      <rPr>
        <sz val="11"/>
        <color rgb="FF000000"/>
        <rFont val="FreeSans"/>
        <family val="2"/>
        <charset val="1"/>
      </rPr>
      <t xml:space="preserve">برنامه‌اي</t>
    </r>
    <r>
      <rPr>
        <sz val="11"/>
        <color rgb="FF000000"/>
        <rFont val="B Nazanin"/>
        <family val="2"/>
        <charset val="178"/>
      </rPr>
      <t xml:space="preserve">-</t>
    </r>
    <r>
      <rPr>
        <sz val="11"/>
        <color rgb="FF000000"/>
        <rFont val="FreeSans"/>
        <family val="2"/>
        <charset val="1"/>
      </rPr>
      <t xml:space="preserve">خرید کتاب</t>
    </r>
  </si>
  <si>
    <t xml:space="preserve">ذخیره تجهیزات</t>
  </si>
  <si>
    <t xml:space="preserve">خرید تجهیزات</t>
  </si>
  <si>
    <t xml:space="preserve">ذخیره توزیع نشده</t>
  </si>
  <si>
    <t xml:space="preserve">اداري</t>
  </si>
  <si>
    <t xml:space="preserve">ذخیره راهبردی</t>
  </si>
  <si>
    <r>
      <rPr>
        <sz val="11"/>
        <color rgb="FF000000"/>
        <rFont val="FreeSans"/>
        <family val="2"/>
        <charset val="1"/>
      </rPr>
      <t xml:space="preserve">هزينه‌هاي رفاهي </t>
    </r>
    <r>
      <rPr>
        <sz val="11"/>
        <color rgb="FF000000"/>
        <rFont val="B Nazanin"/>
        <family val="2"/>
        <charset val="178"/>
      </rPr>
      <t xml:space="preserve">(</t>
    </r>
    <r>
      <rPr>
        <sz val="11"/>
        <color rgb="FF000000"/>
        <rFont val="FreeSans"/>
        <family val="2"/>
        <charset val="1"/>
      </rPr>
      <t xml:space="preserve">غير ورزشي</t>
    </r>
    <r>
      <rPr>
        <sz val="11"/>
        <color rgb="FF000000"/>
        <rFont val="B Nazanin"/>
        <family val="2"/>
        <charset val="178"/>
      </rPr>
      <t xml:space="preserve">) </t>
    </r>
    <r>
      <rPr>
        <sz val="11"/>
        <color rgb="FF000000"/>
        <rFont val="FreeSans"/>
        <family val="2"/>
        <charset val="1"/>
      </rPr>
      <t xml:space="preserve">كاركنان و محققان استخدامي</t>
    </r>
  </si>
  <si>
    <t xml:space="preserve">ردیف</t>
  </si>
  <si>
    <t xml:space="preserve">اداره کل</t>
  </si>
  <si>
    <r>
      <rPr>
        <b val="true"/>
        <sz val="14"/>
        <color rgb="FFFFFFFF"/>
        <rFont val="Arial"/>
        <family val="2"/>
        <charset val="1"/>
      </rPr>
      <t xml:space="preserve">اداره </t>
    </r>
    <r>
      <rPr>
        <b val="true"/>
        <sz val="14"/>
        <color rgb="FFFFFFFF"/>
        <rFont val="B Nazanin"/>
        <family val="0"/>
        <charset val="178"/>
      </rPr>
      <t xml:space="preserve">1401</t>
    </r>
  </si>
  <si>
    <t xml:space="preserve">اداره</t>
  </si>
  <si>
    <t xml:space="preserve">نام قطب متناظر</t>
  </si>
  <si>
    <t xml:space="preserve">نام میز متناظر</t>
  </si>
  <si>
    <r>
      <rPr>
        <b val="true"/>
        <sz val="14"/>
        <color rgb="FFFFFFFF"/>
        <rFont val="Arial"/>
        <family val="2"/>
        <charset val="1"/>
      </rPr>
      <t xml:space="preserve">لایحه </t>
    </r>
    <r>
      <rPr>
        <b val="true"/>
        <sz val="14"/>
        <color rgb="FFFFFFFF"/>
        <rFont val="B Nazanin"/>
        <family val="0"/>
        <charset val="178"/>
      </rPr>
      <t xml:space="preserve">1402</t>
    </r>
  </si>
  <si>
    <r>
      <rPr>
        <b val="true"/>
        <sz val="14"/>
        <color rgb="FFFFFFFF"/>
        <rFont val="Arial"/>
        <family val="2"/>
        <charset val="1"/>
      </rPr>
      <t xml:space="preserve">قانون </t>
    </r>
    <r>
      <rPr>
        <b val="true"/>
        <sz val="14"/>
        <color rgb="FFFFFFFF"/>
        <rFont val="B Nazanin"/>
        <family val="0"/>
        <charset val="178"/>
      </rPr>
      <t xml:space="preserve">1402</t>
    </r>
  </si>
  <si>
    <r>
      <rPr>
        <b val="true"/>
        <sz val="14"/>
        <color rgb="FFFFFFFF"/>
        <rFont val="Arial"/>
        <family val="2"/>
        <charset val="1"/>
      </rPr>
      <t xml:space="preserve">مصوب </t>
    </r>
    <r>
      <rPr>
        <b val="true"/>
        <sz val="14"/>
        <color rgb="FFFFFFFF"/>
        <rFont val="B Nazanin"/>
        <family val="0"/>
        <charset val="178"/>
      </rPr>
      <t xml:space="preserve">1401</t>
    </r>
  </si>
  <si>
    <r>
      <rPr>
        <b val="true"/>
        <sz val="14"/>
        <color rgb="FFFFFFFF"/>
        <rFont val="Arial"/>
        <family val="2"/>
        <charset val="1"/>
      </rPr>
      <t xml:space="preserve">عملکرد </t>
    </r>
    <r>
      <rPr>
        <b val="true"/>
        <sz val="14"/>
        <color rgb="FFFFFFFF"/>
        <rFont val="B Nazanin"/>
        <family val="0"/>
        <charset val="178"/>
      </rPr>
      <t xml:space="preserve">1401</t>
    </r>
  </si>
  <si>
    <r>
      <rPr>
        <sz val="12"/>
        <rFont val="Arial"/>
        <family val="2"/>
        <charset val="1"/>
      </rPr>
      <t xml:space="preserve">برگزاري كارگاه آموزشي پيشگيري از طلاق در </t>
    </r>
    <r>
      <rPr>
        <sz val="12"/>
        <rFont val="B Nazanin"/>
        <family val="0"/>
        <charset val="178"/>
      </rPr>
      <t xml:space="preserve">5 </t>
    </r>
    <r>
      <rPr>
        <sz val="12"/>
        <rFont val="Arial"/>
        <family val="2"/>
        <charset val="1"/>
      </rPr>
      <t xml:space="preserve">سال آغازين زندگي</t>
    </r>
  </si>
  <si>
    <r>
      <rPr>
        <sz val="12"/>
        <rFont val="Arial"/>
        <family val="2"/>
        <charset val="1"/>
      </rPr>
      <t xml:space="preserve">فعاليت‌هاي تبليغ ديني مقابله با وهابيت در فضاي مجازي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قطب تعميق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</si>
  <si>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تبليغ در فضاي مجازي با موضوع مشاوره و سبك زندگي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جنات</t>
    </r>
    <r>
      <rPr>
        <sz val="12"/>
        <rFont val="B Nazanin"/>
        <family val="0"/>
        <charset val="178"/>
      </rPr>
      <t xml:space="preserve">)</t>
    </r>
  </si>
  <si>
    <t xml:space="preserve">امور مربوط به كانال و گروه‌هاي تلگرامي تخصصي مهارت‌افزايي آموزشي و ترويجي خانواده و روابط همسران</t>
  </si>
  <si>
    <t xml:space="preserve">اضافه شده در قانون</t>
  </si>
  <si>
    <r>
      <rPr>
        <sz val="12"/>
        <rFont val="Arial"/>
        <family val="2"/>
        <charset val="1"/>
      </rPr>
      <t xml:space="preserve">امور مربوط به برگزاري نشست هاي آموزشي تحليلي فعالان مجازي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رسانو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</si>
  <si>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برگزاري سوگواره مجازي محرم و صفر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اشراق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</si>
  <si>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پويش لبيك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پويش سلام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</si>
  <si>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پويش </t>
    </r>
    <r>
      <rPr>
        <sz val="12"/>
        <rFont val="B Nazanin"/>
        <family val="0"/>
        <charset val="178"/>
      </rPr>
      <t xml:space="preserve">"</t>
    </r>
    <r>
      <rPr>
        <sz val="12"/>
        <rFont val="Arial"/>
        <family val="2"/>
        <charset val="1"/>
      </rPr>
      <t xml:space="preserve">سرباز حسينم</t>
    </r>
    <r>
      <rPr>
        <sz val="12"/>
        <rFont val="B Nazanin"/>
        <family val="0"/>
        <charset val="178"/>
      </rPr>
      <t xml:space="preserve">"</t>
    </r>
  </si>
  <si>
    <t xml:space="preserve">برگزاري جشنواره فرهنگي هنري عفاف و حجاب</t>
  </si>
  <si>
    <r>
      <rPr>
        <sz val="12"/>
        <rFont val="Arial"/>
        <family val="2"/>
        <charset val="1"/>
      </rPr>
      <t xml:space="preserve">طراحي و آماده سازي كليپ هاي دوره مجازي سبك زندگي عفيفانه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تربيت جنسي و زيست عفيفانه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</si>
  <si>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عرضه مجله سنجاقك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</si>
  <si>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كنشگري در فضاي مجازي با محتواي ديني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تبليغ مجازي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</si>
  <si>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عرضه مجله پيام زن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</si>
  <si>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اداره فناوری اطلاعات</t>
    </r>
    <r>
      <rPr>
        <sz val="12"/>
        <rFont val="B Nazanin"/>
        <family val="0"/>
        <charset val="178"/>
      </rPr>
      <t xml:space="preserve">/</t>
    </r>
    <r>
      <rPr>
        <sz val="12"/>
        <rFont val="Arial"/>
        <family val="2"/>
        <charset val="1"/>
      </rPr>
      <t xml:space="preserve">خرید تجهیزات</t>
    </r>
  </si>
  <si>
    <r>
      <rPr>
        <sz val="12"/>
        <rFont val="Arial"/>
        <family val="2"/>
        <charset val="1"/>
      </rPr>
      <t xml:space="preserve">امور مربوط به عرضه مجله سلام بچه‌ها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</si>
  <si>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t xml:space="preserve">هزينه‌هاي اداري و عمومي</t>
  </si>
  <si>
    <r>
      <rPr>
        <sz val="12"/>
        <rFont val="Arial"/>
        <family val="2"/>
        <charset val="1"/>
      </rPr>
      <t xml:space="preserve">امور مربوط به عرضه مجله پوپك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</si>
  <si>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توليد محتواي مجله پيام زن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</si>
  <si>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توليد محتواي مجله سلام بچه‌ها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</si>
  <si>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تامين محتواي ديني</t>
    </r>
    <r>
      <rPr>
        <sz val="12"/>
        <rFont val="B Nazanin"/>
        <family val="0"/>
        <charset val="178"/>
      </rPr>
      <t xml:space="preserve">-</t>
    </r>
    <r>
      <rPr>
        <sz val="12"/>
        <rFont val="Arial"/>
        <family val="2"/>
        <charset val="1"/>
      </rPr>
      <t xml:space="preserve">ارزشي در حوزه توليد فيلم و سريال</t>
    </r>
  </si>
  <si>
    <r>
      <rPr>
        <sz val="12"/>
        <rFont val="Arial"/>
        <family val="2"/>
        <charset val="1"/>
      </rPr>
      <t xml:space="preserve">ميز تخصصي مسايل اجتماعي اسلام و ايران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عدالت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</si>
  <si>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توليد محتواي مجله سنجاقك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</si>
  <si>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توليد محتواي مجله پوپك</t>
    </r>
    <r>
      <rPr>
        <sz val="12"/>
        <rFont val="B Nazanin"/>
        <family val="0"/>
        <charset val="178"/>
      </rPr>
      <t xml:space="preserve">- </t>
    </r>
    <r>
      <rPr>
        <sz val="12"/>
        <rFont val="Arial"/>
        <family val="2"/>
        <charset val="1"/>
      </rPr>
      <t xml:space="preserve">ماهنامه</t>
    </r>
  </si>
  <si>
    <r>
      <rPr>
        <sz val="12"/>
        <rFont val="Arial"/>
        <family val="2"/>
        <charset val="1"/>
      </rPr>
      <t xml:space="preserve">امور مربوط به تبليغ در فضاي مجازي با موضوع قرآن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جنات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</si>
  <si>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تبليغ در فضاي مجازي با موضوع عدالت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جنات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</si>
  <si>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امور مربوط به تبليغ در فضاي مجازي با موضوع كلام، وهابيت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جنات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</si>
  <si>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رصد وضعيت صداقت در هنر 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فيلم و سريال</t>
    </r>
    <r>
      <rPr>
        <sz val="12"/>
        <rFont val="B Nazanin"/>
        <family val="0"/>
        <charset val="178"/>
      </rPr>
      <t xml:space="preserve">)</t>
    </r>
  </si>
  <si>
    <r>
      <rPr>
        <sz val="12"/>
        <rFont val="Arial"/>
        <family val="2"/>
        <charset val="1"/>
      </rPr>
      <t xml:space="preserve">مشاركت در توليد برنامه تلوزيوني مناظره با موضوع ازدواج</t>
    </r>
    <r>
      <rPr>
        <sz val="12"/>
        <rFont val="B Nazanin"/>
        <family val="0"/>
        <charset val="178"/>
      </rPr>
      <t xml:space="preserve">(</t>
    </r>
    <r>
      <rPr>
        <sz val="12"/>
        <rFont val="Arial"/>
        <family val="2"/>
        <charset val="1"/>
      </rPr>
      <t xml:space="preserve">؟</t>
    </r>
    <r>
      <rPr>
        <sz val="12"/>
        <rFont val="B Nazanin"/>
        <family val="0"/>
        <charset val="178"/>
      </rPr>
      <t xml:space="preserve">)</t>
    </r>
  </si>
  <si>
    <t xml:space="preserve">قرارداد های پروژه ای معاونت</t>
  </si>
  <si>
    <t xml:space="preserve">Row Labels</t>
  </si>
  <si>
    <r>
      <rPr>
        <sz val="11"/>
        <color rgb="FF000000"/>
        <rFont val="B Nazanin"/>
        <family val="2"/>
        <charset val="178"/>
      </rPr>
      <t xml:space="preserve">Sum of </t>
    </r>
    <r>
      <rPr>
        <sz val="11"/>
        <color rgb="FF000000"/>
        <rFont val="FreeSans"/>
        <family val="2"/>
        <charset val="1"/>
      </rPr>
      <t xml:space="preserve">مبلغ قرارداد</t>
    </r>
  </si>
  <si>
    <r>
      <rPr>
        <sz val="11"/>
        <color rgb="FF000000"/>
        <rFont val="B Nazanin"/>
        <family val="2"/>
        <charset val="178"/>
      </rPr>
      <t xml:space="preserve">Sum of </t>
    </r>
    <r>
      <rPr>
        <sz val="11"/>
        <color rgb="FF000000"/>
        <rFont val="FreeSans"/>
        <family val="2"/>
        <charset val="1"/>
      </rPr>
      <t xml:space="preserve">باقی مانده</t>
    </r>
  </si>
  <si>
    <r>
      <rPr>
        <sz val="11"/>
        <color rgb="FF000000"/>
        <rFont val="B Nazanin"/>
        <family val="2"/>
        <charset val="178"/>
      </rPr>
      <t xml:space="preserve">Sum of </t>
    </r>
    <r>
      <rPr>
        <sz val="11"/>
        <color rgb="FF000000"/>
        <rFont val="FreeSans"/>
        <family val="2"/>
        <charset val="1"/>
      </rPr>
      <t xml:space="preserve">مبلغ</t>
    </r>
  </si>
  <si>
    <t xml:space="preserve">Grand Total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</si>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</sst>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_(* #,##0.00_);_(* \(#,##0.00\);_(* \-??_);_(@_)"/>
    <numFmt numFmtId="166" formatCode="@"/>
    <numFmt numFmtId="167" formatCode="#,##0"/>
    <numFmt numFmtId="168" formatCode="0"/>
    <numFmt numFmtId="169" formatCode="General"/>
    <numFmt numFmtId="170" formatCode="#,##0_);\(#,##0\)"/>
    <numFmt numFmtId="171" formatCode="\ #,##0;&quot;&quot;#,##0\-"/>
    <numFmt numFmtId="172" formatCode="\ #,##0.0;&quot;&quot;#,##0.0\-"/>
    <numFmt numFmtId="173" formatCode="0_ ;\-0\ "/>
    <numFmt numFmtId="174" formatCode="_-* #,##0_-;_-* #,##0\-;_-* \-??_-;_-@_-"/>
  </numFmts>
  <fonts count="34">
    <font>
      <sz val="11"/>
      <color rgb="FF000000"/>
      <name val="B Nazanin"/>
      <family val="2"/>
      <charset val="17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B Nazanin"/>
      <family val="2"/>
      <charset val="178"/>
    </font>
    <font>
      <sz val="11"/>
      <color rgb="FF000000"/>
      <name val="FreeSans"/>
      <family val="2"/>
      <charset val="1"/>
    </font>
    <font>
      <sz val="12"/>
      <color rgb="FF000000"/>
      <name val="B Nazanin"/>
      <family val="0"/>
      <charset val="178"/>
    </font>
    <font>
      <b val="true"/>
      <sz val="14"/>
      <color rgb="FFFFFFFF"/>
      <name val="Arial"/>
      <family val="2"/>
      <charset val="1"/>
    </font>
    <font>
      <b val="true"/>
      <sz val="11"/>
      <color rgb="FFFFFFFF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1"/>
      <color rgb="FFFFFFFF"/>
      <name val="B Nazanin"/>
      <family val="0"/>
      <charset val="178"/>
    </font>
    <font>
      <b val="true"/>
      <sz val="10"/>
      <color rgb="FFFFFFFF"/>
      <name val="B Nazanin"/>
      <family val="0"/>
      <charset val="178"/>
    </font>
    <font>
      <sz val="11"/>
      <name val="Arial"/>
      <family val="2"/>
      <charset val="1"/>
    </font>
    <font>
      <sz val="11"/>
      <name val="Tahoma"/>
      <family val="2"/>
      <charset val="1"/>
    </font>
    <font>
      <b val="true"/>
      <sz val="13"/>
      <name val="Arial"/>
      <family val="2"/>
      <charset val="1"/>
    </font>
    <font>
      <sz val="8"/>
      <name val="Yekan"/>
      <family val="0"/>
      <charset val="1"/>
    </font>
    <font>
      <sz val="8"/>
      <name val="Arial"/>
      <family val="2"/>
      <charset val="1"/>
    </font>
    <font>
      <sz val="12"/>
      <name val="B Nazanin"/>
      <family val="0"/>
      <charset val="178"/>
    </font>
    <font>
      <sz val="9"/>
      <name val="Arial"/>
      <family val="2"/>
      <charset val="1"/>
    </font>
    <font>
      <sz val="11"/>
      <name val="B Nazanin"/>
      <family val="0"/>
      <charset val="178"/>
    </font>
    <font>
      <sz val="13"/>
      <name val="Arial"/>
      <family val="2"/>
      <charset val="1"/>
    </font>
    <font>
      <sz val="9"/>
      <name val="Tahoma"/>
      <family val="2"/>
      <charset val="1"/>
    </font>
    <font>
      <sz val="13"/>
      <name val="B Nazanin"/>
      <family val="0"/>
      <charset val="178"/>
    </font>
    <font>
      <b val="true"/>
      <sz val="9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9"/>
      <color rgb="FF000000"/>
      <name val="B Nazanin"/>
      <family val="0"/>
      <charset val="178"/>
    </font>
    <font>
      <b val="true"/>
      <sz val="14"/>
      <color rgb="FFFFFFFF"/>
      <name val="B Nazanin"/>
      <family val="0"/>
      <charset val="178"/>
    </font>
    <font>
      <b val="true"/>
      <sz val="12"/>
      <color rgb="FFFFFFFF"/>
      <name val="B Nazanin"/>
      <family val="0"/>
      <charset val="178"/>
    </font>
    <font>
      <sz val="12"/>
      <name val="Arial"/>
      <family val="2"/>
      <charset val="1"/>
    </font>
    <font>
      <b val="true"/>
      <sz val="12"/>
      <name val="B Nazanin"/>
      <family val="0"/>
      <charset val="178"/>
    </font>
    <font>
      <b val="true"/>
      <sz val="14"/>
      <color rgb="FF000000"/>
      <name val="FreeSans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2F5597"/>
        <bgColor rgb="FF666699"/>
      </patternFill>
    </fill>
    <fill>
      <patternFill patternType="solid">
        <fgColor rgb="FFFFFFFF"/>
        <bgColor rgb="FFFFFFCC"/>
      </patternFill>
    </fill>
    <fill>
      <patternFill patternType="solid">
        <fgColor rgb="FFF4B183"/>
        <bgColor rgb="FFFFC7CE"/>
      </patternFill>
    </fill>
    <fill>
      <patternFill patternType="solid">
        <fgColor rgb="FF40E0D0"/>
        <bgColor rgb="FF00CCFF"/>
      </patternFill>
    </fill>
    <fill>
      <patternFill patternType="solid">
        <fgColor rgb="FFE0FFFF"/>
        <bgColor rgb="FFCCFFFF"/>
      </patternFill>
    </fill>
    <fill>
      <patternFill patternType="solid">
        <fgColor rgb="FF843C0B"/>
        <bgColor rgb="FF993366"/>
      </patternFill>
    </fill>
    <fill>
      <patternFill patternType="solid">
        <fgColor rgb="FFC55A11"/>
        <bgColor rgb="FF843C0B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C0006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9B9B9B"/>
      </left>
      <right style="thin">
        <color rgb="FF9B9B9B"/>
      </right>
      <top style="thin">
        <color rgb="FF9B9B9B"/>
      </top>
      <bottom style="thin">
        <color rgb="FF9B9B9B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4" fillId="0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2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1" fillId="3" borderId="1" xfId="21" applyFont="true" applyBorder="true" applyAlignment="true" applyProtection="true">
      <alignment horizontal="center" vertical="center" textRotation="0" wrapText="false" indent="0" shrinkToFit="false" readingOrder="2"/>
      <protection locked="true" hidden="false"/>
    </xf>
    <xf numFmtId="166" fontId="15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23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3" borderId="1" xfId="21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8" fontId="23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3" fillId="3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3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5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6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7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8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4" borderId="1" xfId="21" applyFont="true" applyBorder="true" applyAlignment="true" applyProtection="true">
      <alignment horizontal="center" vertical="center" textRotation="0" wrapText="true" indent="0" shrinkToFit="false" readingOrder="2"/>
      <protection locked="true" hidden="false"/>
    </xf>
    <xf numFmtId="166" fontId="15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3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4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3" borderId="0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5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6" fillId="5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26" fillId="5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6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8" fillId="6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6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7" fillId="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8" fillId="3" borderId="3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8" fillId="3" borderId="3" xfId="22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21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11" fillId="7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8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9" fillId="8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30" fillId="7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3" borderId="1" xfId="21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3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2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1" fillId="3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9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1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9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7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6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7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8" xfId="23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9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0" fillId="0" borderId="10" xfId="28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11" xfId="27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0" borderId="12" xfId="26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  <cellStyle name="Normal 3" xfId="22"/>
    <cellStyle name="Pivot Table Category" xfId="23"/>
    <cellStyle name="Pivot Table Corner" xfId="24"/>
    <cellStyle name="Pivot Table Field" xfId="25"/>
    <cellStyle name="Pivot Table Result" xfId="26"/>
    <cellStyle name="Pivot Table Title" xfId="27"/>
    <cellStyle name="Pivot Table Value" xfId="28"/>
  </cellStyles>
  <dxfs count="125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F4B183"/>
        </patternFill>
      </fill>
    </dxf>
    <dxf>
      <fill>
        <patternFill patternType="solid">
          <fgColor rgb="FFFFFF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40E0D0"/>
        </patternFill>
      </fill>
    </dxf>
    <dxf>
      <fill>
        <patternFill patternType="solid">
          <fgColor rgb="FFE0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843C0B"/>
        </patternFill>
      </fill>
    </dxf>
    <dxf>
      <fill>
        <patternFill patternType="solid">
          <fgColor rgb="FFC55A11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0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4B183"/>
      <rgbColor rgb="FFCC99FF"/>
      <rgbColor rgb="FFFFC7CE"/>
      <rgbColor rgb="FF3366FF"/>
      <rgbColor rgb="FF40E0D0"/>
      <rgbColor rgb="FF99CC00"/>
      <rgbColor rgb="FFFFCC00"/>
      <rgbColor rgb="FFFF9900"/>
      <rgbColor rgb="FFC55A11"/>
      <rgbColor rgb="FF666699"/>
      <rgbColor rgb="FF9B9B9B"/>
      <rgbColor rgb="FF003366"/>
      <rgbColor rgb="FF339966"/>
      <rgbColor rgb="FF003300"/>
      <rgbColor rgb="FF333300"/>
      <rgbColor rgb="FF843C0B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externalLink" Target="externalLinks/externalLink1.xml"/><Relationship Id="rId9" Type="http://schemas.openxmlformats.org/officeDocument/2006/relationships/externalLink" Target="externalLinks/externalLink2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&#1576;&#1585;&#1606;&#1575;&#1605;&#1607;%20&#1588;&#1583;&#1607;%20&#1705;&#1585;&#1740;&#1605;&#1740;&#1575;&#1606;.xlsx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&#1602;&#1575;&#1606;&#1608;&#1606;%20&#1576;&#1608;&#1583;&#1580;&#1607;%201402/2-%20&#1578;&#1601;&#1575;&#1608;&#1578;%20&#1604;&#1575;&#1740;&#1581;&#1607;%20&#1608;%20&#1602;&#1575;&#1606;&#1608;&#1606;%201402-%20&#1576;&#1575;%20&#1593;&#1605;&#1604;&#1705;&#1585;&#1583;%20&#1608;%20&#1602;&#1575;&#1606;&#1608;&#1606;%2014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داده"/>
      <sheetName val="هزینه"/>
      <sheetName val="سناریو لایحه 1401 پنکو"/>
      <sheetName val="Sheet1"/>
      <sheetName val="فایل خام ساتع"/>
      <sheetName val="تعهدی صانعی"/>
      <sheetName val="سید"/>
    </sheetNames>
    <sheetDataSet>
      <sheetData sheetId="0"/>
      <sheetData sheetId="1"/>
      <sheetData sheetId="2">
        <row r="2">
          <cell r="A2">
            <v>33098130</v>
          </cell>
          <cell r="B2" t="str">
            <v>برگزاري دوره پودماني تربيت مبلغ مصرف فرهنگي</v>
          </cell>
        </row>
        <row r="3">
          <cell r="A3">
            <v>39800217</v>
          </cell>
          <cell r="B3" t="str">
            <v>مشاركت در توليد برنامه تلوزيوني مناظره با موضوع ازدواج(؟)</v>
          </cell>
        </row>
        <row r="4">
          <cell r="A4">
            <v>32998019</v>
          </cell>
          <cell r="B4" t="str">
            <v>دوره آموزشي سواد رسانه‌اي</v>
          </cell>
        </row>
        <row r="5">
          <cell r="A5">
            <v>33798072</v>
          </cell>
          <cell r="B5" t="str">
            <v>امور مربوط به كانال و گروه‌هاي تلگرامي تخصصي مهارت‌افزايي آموزشي و ترويجي خانواده و روابط همسران</v>
          </cell>
        </row>
        <row r="6">
          <cell r="A6">
            <v>33798108</v>
          </cell>
          <cell r="B6" t="str">
            <v>توليد مجموعه مستند تلويزيوني چندقسمتي با موضوع تهديدات نظام تعليم و تربيت</v>
          </cell>
        </row>
        <row r="7">
          <cell r="A7">
            <v>34098050</v>
          </cell>
          <cell r="B7" t="str">
            <v>تدوين درسنامه جامع سواد فضاي مجازي</v>
          </cell>
        </row>
        <row r="8">
          <cell r="A8">
            <v>39800216</v>
          </cell>
          <cell r="B8" t="str">
            <v>توليد فيلم كوتاه ازدواج بهنگام</v>
          </cell>
        </row>
        <row r="9">
          <cell r="A9">
            <v>33798043</v>
          </cell>
          <cell r="B9" t="str">
            <v>توليد برنامه‌هاي تبليغي رسانه‌اي مقابله با عرفان‌هاي نوظهور</v>
          </cell>
        </row>
        <row r="10">
          <cell r="A10">
            <v>39800167</v>
          </cell>
          <cell r="B10" t="str">
            <v>حمايت از گروه‌هاي تبليغ تخصصي فضاي مجازي در حوزه سواد مصرف كالاهاي فرهنگي</v>
          </cell>
        </row>
        <row r="11">
          <cell r="A11">
            <v>39800241</v>
          </cell>
          <cell r="B11" t="str">
            <v>توليد فيلم كوتاه با موضوع عفاف براي دختران و پسران نوجوان و جوان</v>
          </cell>
        </row>
        <row r="12">
          <cell r="A12">
            <v>33798035</v>
          </cell>
          <cell r="B12" t="str">
            <v>امور مربوط به تبليغ در فضاي مجازي با موضوع مشاوره و سبك زندگي(جنات)</v>
          </cell>
        </row>
        <row r="13">
          <cell r="A13">
            <v>33798033</v>
          </cell>
          <cell r="B13" t="str">
            <v>امور مربوط به تبليغ در فضاي مجازي با موضوع كلام، وهابيت(جنات)</v>
          </cell>
        </row>
        <row r="14">
          <cell r="A14">
            <v>33798037</v>
          </cell>
          <cell r="B14" t="str">
            <v>امور مربوط به تبليغ در فضاي مجازي با موضوع قرآن(جنات)</v>
          </cell>
        </row>
        <row r="15">
          <cell r="A15">
            <v>33698016</v>
          </cell>
          <cell r="B15" t="str">
            <v>حمايت از فعاليت‌هاي گروه‌هاي تبليغ مجازي و نوين در حوزه قرآن</v>
          </cell>
        </row>
        <row r="16">
          <cell r="A16">
            <v>33798039</v>
          </cell>
          <cell r="B16" t="str">
            <v>امور مربوط به مسابقه سايت، وبلاگ و فعاليت شبكه‌هاي اجتماعي نقد وهابيت</v>
          </cell>
        </row>
        <row r="17">
          <cell r="A17">
            <v>33798040</v>
          </cell>
          <cell r="B17" t="str">
            <v>امور مربوط به توليد عكس نوشته، در نقد جريان‌هاي افراطي و تكفيري و وهابيت</v>
          </cell>
        </row>
        <row r="18">
          <cell r="A18">
            <v>33798029</v>
          </cell>
          <cell r="B18" t="str">
            <v>فعاليت‌هاي تبليغ ديني مقابله با وهابيت در فضاي مجازي (قطب تعميق)</v>
          </cell>
        </row>
        <row r="19">
          <cell r="A19">
            <v>33698017</v>
          </cell>
          <cell r="B19" t="str">
            <v>حمايت از گروه‌هاي مجازي شبكه‌هاي اجتماعي فعال در موضوع صداقت</v>
          </cell>
        </row>
        <row r="20">
          <cell r="A20">
            <v>33798034</v>
          </cell>
          <cell r="B20" t="str">
            <v>امور مربوط به تبليغ در فضاي مجازي با موضوع اخلاق(جنات)</v>
          </cell>
        </row>
        <row r="21">
          <cell r="A21">
            <v>33798036</v>
          </cell>
          <cell r="B21" t="str">
            <v>امور مربوط به تبليغ در فضاي مجازي با موضوع عدالت(جنات)</v>
          </cell>
        </row>
        <row r="22">
          <cell r="A22">
            <v>33798073</v>
          </cell>
          <cell r="B22" t="str">
            <v>توليد و انتشار عكس‌نوشته از علما و مبلغان نمونه با موضوع اخلاق تبليغ دين</v>
          </cell>
        </row>
        <row r="23">
          <cell r="A23">
            <v>33798095</v>
          </cell>
          <cell r="B23" t="str">
            <v>امور مربوط به سايت جامع خانواده</v>
          </cell>
        </row>
        <row r="24">
          <cell r="A24">
            <v>34098009</v>
          </cell>
          <cell r="B24" t="str">
            <v>امور مربوط به تهيه و انتشار جملات كوتاه اخلاقي براي مبلغان</v>
          </cell>
        </row>
        <row r="25">
          <cell r="A25">
            <v>34098034</v>
          </cell>
          <cell r="B25" t="str">
            <v>امور مربوط به توليد داستان‌ كوتاه در زمينه آموزش مهارت زندگي</v>
          </cell>
        </row>
        <row r="26">
          <cell r="A26">
            <v>33798085</v>
          </cell>
          <cell r="B26" t="str">
            <v>توليد فيلم كوتاه با موضوع اخلاق تبليغ دين</v>
          </cell>
        </row>
        <row r="27">
          <cell r="A27">
            <v>39800218</v>
          </cell>
          <cell r="B27" t="str">
            <v>ديوارنوشته با موضوع اهتمام براي ازدواج به‌هنگام و شايسته فرزندان</v>
          </cell>
        </row>
        <row r="28">
          <cell r="A28">
            <v>39800213</v>
          </cell>
          <cell r="B28" t="str">
            <v>برگزاري اردو‌هاي كشوري و استاني (فرهنگي آموزشي) فعالان و شخصيت‌هاي مؤثر فرهنگي در عرصه پيشگيري از آسيب هاي اجتماعي</v>
          </cell>
        </row>
        <row r="29">
          <cell r="A29">
            <v>39800214</v>
          </cell>
          <cell r="B29" t="str">
            <v>حمايت از گروه هاي تبليغ تخصصي و جهادي در عرصه پيشگيري از آسيب هاي اجتماعي</v>
          </cell>
        </row>
        <row r="30">
          <cell r="A30">
            <v>39800290</v>
          </cell>
          <cell r="B30" t="str">
            <v>برگزاري جشنواره فرهنگي هنري عفاف و حجاب</v>
          </cell>
        </row>
        <row r="31">
          <cell r="A31">
            <v>33098175</v>
          </cell>
          <cell r="B31" t="str">
            <v>برگزاري دوره‌ها و كارگاه هاي آموزشي در عرصه پيشگيري از آسيب هاي اجتماعي</v>
          </cell>
        </row>
        <row r="32">
          <cell r="A32">
            <v>33698011</v>
          </cell>
          <cell r="B32" t="str">
            <v>حمايت از توليد فعاليت‌هاي رسانه‌اي و مجازي در زمينه مقابله جريان‌هاي افراطي و تعميق باورهاي ديني</v>
          </cell>
        </row>
        <row r="33">
          <cell r="A33">
            <v>39800139</v>
          </cell>
          <cell r="B33" t="str">
            <v>جشنواره خلق ايده‌هاي نو در حوزه توليد محصولات قرآني</v>
          </cell>
        </row>
        <row r="34">
          <cell r="A34">
            <v>22198163</v>
          </cell>
          <cell r="B34" t="str">
            <v>امور مربوط به مشاوره قرآني ويژه تهيه كنندگان و توليد كنندگان آثار</v>
          </cell>
        </row>
        <row r="35">
          <cell r="A35">
            <v>34098035</v>
          </cell>
          <cell r="B35" t="str">
            <v>امور مربوط به داستانك با موضوعات خانواده</v>
          </cell>
        </row>
        <row r="36">
          <cell r="A36">
            <v>33798062</v>
          </cell>
          <cell r="B36" t="str">
            <v>امور مربوط به توليد كليپ با موضوع اخلاق تبليغ</v>
          </cell>
        </row>
        <row r="37">
          <cell r="A37">
            <v>29800152</v>
          </cell>
          <cell r="B37" t="str">
            <v>امور مربوط به توليد محتواي ويژه‌نامه عدالت در مجلات دفتر</v>
          </cell>
        </row>
        <row r="38">
          <cell r="A38">
            <v>34098037</v>
          </cell>
          <cell r="B38" t="str">
            <v>توليد محتواي فيلم‌نامه با موضوع مصرف كالاهاي فرهنگي</v>
          </cell>
        </row>
        <row r="39">
          <cell r="A39">
            <v>39800136</v>
          </cell>
          <cell r="B39" t="str">
            <v>حمايت از توليد ‌محتوا و انتشار داستان‌هاي شب كودك با موضوع قرآني</v>
          </cell>
        </row>
        <row r="40">
          <cell r="A40">
            <v>34098036</v>
          </cell>
          <cell r="B40" t="str">
            <v>توليد محتواي تبليغي تخصصي براي عموم با موضوع مصرف فرهنگي</v>
          </cell>
        </row>
        <row r="41">
          <cell r="A41">
            <v>33198020</v>
          </cell>
          <cell r="B41" t="str">
            <v>برگزاري دوره‌ و كارگاه‌هاي آموزشي نقد فيلم با رويكرد قرآني</v>
          </cell>
        </row>
        <row r="42">
          <cell r="A42">
            <v>39800134</v>
          </cell>
          <cell r="B42" t="str">
            <v>طراحي آثار هنري با موضوع مصرف فرهنگي</v>
          </cell>
        </row>
        <row r="43">
          <cell r="A43">
            <v>39800284</v>
          </cell>
          <cell r="B43" t="str">
            <v>توليد كليپ تصويري با موضوع حل اختلافات خانوادگي و طلاق</v>
          </cell>
        </row>
        <row r="44">
          <cell r="A44">
            <v>34098030</v>
          </cell>
          <cell r="B44" t="str">
            <v>رصد وضعيت صداقت در هنر (فيلم و سريال)</v>
          </cell>
        </row>
        <row r="45">
          <cell r="A45">
            <v>33198021</v>
          </cell>
          <cell r="B45" t="str">
            <v>برگزاري نشست نقد و تحليل فيلم با موضوع خانواده و سبك زندگي</v>
          </cell>
        </row>
        <row r="46">
          <cell r="A46">
            <v>33798074</v>
          </cell>
          <cell r="B46" t="str">
            <v>توليد انيميشن كوتاه با موضوع صداقت</v>
          </cell>
        </row>
        <row r="47">
          <cell r="A47">
            <v>33798077</v>
          </cell>
          <cell r="B47" t="str">
            <v>توليد موشن‌گرافي با موضوع صداقت</v>
          </cell>
        </row>
        <row r="48">
          <cell r="A48">
            <v>33798086</v>
          </cell>
          <cell r="B48" t="str">
            <v>توليد فيلم كوتاه با موضوع صداقت</v>
          </cell>
        </row>
        <row r="49">
          <cell r="A49">
            <v>33898016</v>
          </cell>
          <cell r="B49" t="str">
            <v>توليد محتواي ويژه نامه قرآني براي نوجوانان در مجله سلام بچه ها</v>
          </cell>
        </row>
        <row r="50">
          <cell r="A50">
            <v>33898017</v>
          </cell>
          <cell r="B50" t="str">
            <v>توليد محتواي ويژه نامه تحكيم نظام خانواده با محوريت پيشگيري از طلاق در مجله پيام زن</v>
          </cell>
        </row>
        <row r="51">
          <cell r="A51">
            <v>33998015</v>
          </cell>
          <cell r="B51" t="str">
            <v>امور مربوط به عرضه ويژه نامه قرآني براي نوجوانان در مجله سلام بچه ها</v>
          </cell>
        </row>
        <row r="52">
          <cell r="A52">
            <v>33998016</v>
          </cell>
          <cell r="B52" t="str">
            <v>امور مربوط به عرضه ويژه نامه تحكيم نظام خانواده با محوريت پيشگيري از طلاق در مجله پيام زن</v>
          </cell>
        </row>
        <row r="53">
          <cell r="A53">
            <v>39800299</v>
          </cell>
          <cell r="B53" t="str">
            <v>توليد كليپ تصويري با موضوع زيست عفيفانه</v>
          </cell>
        </row>
        <row r="54">
          <cell r="A54">
            <v>39800301</v>
          </cell>
          <cell r="B54" t="str">
            <v>طراحي و آماده سازي كليپ هاي دوره مجازي سبك زندگي عفيفانه (تربيت جنسي و زيست عفيفانه)</v>
          </cell>
        </row>
        <row r="55">
          <cell r="A55">
            <v>33098187</v>
          </cell>
          <cell r="B55" t="str">
            <v>برگزاري كارگاه آموزشي پيشگيري از طلاق در 5 سال آغازين زندگي</v>
          </cell>
        </row>
        <row r="56">
          <cell r="A56">
            <v>33098058</v>
          </cell>
          <cell r="B56" t="str">
            <v>دوره آموزشي علمي و مهارتي تبليغ در فضاي مجازي</v>
          </cell>
        </row>
        <row r="57">
          <cell r="A57">
            <v>59800012</v>
          </cell>
          <cell r="B57" t="str">
            <v>هزينه‌هاي اداري و عمومي</v>
          </cell>
        </row>
        <row r="58">
          <cell r="A58">
            <v>33198002</v>
          </cell>
          <cell r="B58" t="str">
            <v>دوره آموزشي طراحي</v>
          </cell>
        </row>
        <row r="59">
          <cell r="A59">
            <v>33198023</v>
          </cell>
          <cell r="B59" t="str">
            <v>دوره آموزشي ويرايش فيلم</v>
          </cell>
        </row>
        <row r="60">
          <cell r="A60">
            <v>39800281</v>
          </cell>
          <cell r="B60" t="str">
            <v>توليد و تأمين محتواي سامانه آموزش مجازي اشراق</v>
          </cell>
        </row>
        <row r="61">
          <cell r="A61">
            <v>39800232</v>
          </cell>
          <cell r="B61" t="str">
            <v>امور مربوط به توليد كليپ تصويري در فضاي مجازي با موضوعات مناسبتي</v>
          </cell>
        </row>
        <row r="62">
          <cell r="A62">
            <v>39800239</v>
          </cell>
          <cell r="B62" t="str">
            <v>امور مربوط به پايش و رصد فضاي مجازي</v>
          </cell>
        </row>
        <row r="63">
          <cell r="A63">
            <v>39800230</v>
          </cell>
          <cell r="B63" t="str">
            <v>امور مربوط به توليد متن كوتاه در فضاي مجازي با موضوعات مناسبتي</v>
          </cell>
        </row>
        <row r="64">
          <cell r="A64">
            <v>42902002</v>
          </cell>
          <cell r="B64" t="str">
            <v>امور مربوط به ارتباطات و شبكه</v>
          </cell>
        </row>
        <row r="65">
          <cell r="A65">
            <v>42901095</v>
          </cell>
          <cell r="B65" t="str">
            <v>خريد نرم افزار رصد</v>
          </cell>
        </row>
        <row r="66">
          <cell r="A66">
            <v>39800231</v>
          </cell>
          <cell r="B66" t="str">
            <v>امور مربوط به توليد عكس نوشته در فضاي مجازي با موضوعات مناسبتي</v>
          </cell>
        </row>
        <row r="67">
          <cell r="A67">
            <v>39800233</v>
          </cell>
          <cell r="B67" t="str">
            <v>امور مربوط به توليد موشن گرافي در فضاي مجازي با موضوعات مناسبتي</v>
          </cell>
        </row>
        <row r="68">
          <cell r="A68">
            <v>33698001</v>
          </cell>
          <cell r="B68" t="str">
            <v>امور مربوط به حمايت مالي از فعاليت‌هاي مجازي تبليغ ديني</v>
          </cell>
        </row>
        <row r="69">
          <cell r="A69">
            <v>39800227</v>
          </cell>
          <cell r="B69" t="str">
            <v>امور مربوط به توليد پوستر در فضاي مجازي با موضوعات مناسبتي</v>
          </cell>
        </row>
        <row r="70">
          <cell r="A70">
            <v>39800225</v>
          </cell>
          <cell r="B70" t="str">
            <v>امور مربوط به توليد كليپ صوتي در فضاي مجازي با موضوعات مناسبتي</v>
          </cell>
        </row>
        <row r="71">
          <cell r="A71">
            <v>33198024</v>
          </cell>
          <cell r="B71" t="str">
            <v>برگزاري كارگاه آموزشي توليد محصولات گرافيكي در فضاي مجازي</v>
          </cell>
        </row>
        <row r="72">
          <cell r="A72">
            <v>32998026</v>
          </cell>
          <cell r="B72" t="str">
            <v>برگزاري كارگاه آموزشي توليد محتواي متني در فضاي مجازي</v>
          </cell>
        </row>
        <row r="73">
          <cell r="A73">
            <v>39800226</v>
          </cell>
          <cell r="B73" t="str">
            <v>امور مربوط به توليد اينفوگرافي در فضاي مجازي با موضوعات مناسبتي</v>
          </cell>
        </row>
        <row r="74">
          <cell r="A74">
            <v>39800228</v>
          </cell>
          <cell r="B74" t="str">
            <v>امور مربوط به توليد تابلو مقاله در فضاي مجازي با موضوعات مناسبتي</v>
          </cell>
        </row>
        <row r="75">
          <cell r="A75">
            <v>32798008</v>
          </cell>
          <cell r="B75" t="str">
            <v>ساماندهي و تشكيل گروه هاي تبليغ مجازي</v>
          </cell>
        </row>
        <row r="76">
          <cell r="A76">
            <v>39800222</v>
          </cell>
          <cell r="B76" t="str">
            <v>امور مربوط به برگزاري سوگواره مجازي محرم و صفر (اشراق)</v>
          </cell>
        </row>
        <row r="77">
          <cell r="A77">
            <v>32998002</v>
          </cell>
          <cell r="B77" t="str">
            <v>دوره آموزشي نويسندگي</v>
          </cell>
        </row>
        <row r="78">
          <cell r="A78">
            <v>39800235</v>
          </cell>
          <cell r="B78" t="str">
            <v>امور مربوط به پويش "سرباز حسينم"</v>
          </cell>
        </row>
        <row r="79">
          <cell r="A79">
            <v>32998018</v>
          </cell>
          <cell r="B79" t="str">
            <v>امور مربوط به انجمن سواد رسانه‌اي</v>
          </cell>
        </row>
        <row r="80">
          <cell r="A80">
            <v>39800263</v>
          </cell>
          <cell r="B80" t="str">
            <v>امور مربوط به برگزاري مسابقات مرتبط با تبليغ ديني در فضاي مجازي</v>
          </cell>
        </row>
        <row r="81">
          <cell r="A81">
            <v>33198025</v>
          </cell>
          <cell r="B81" t="str">
            <v>امور مربوط به برگزاري نشست هاي آموزشي تحليلي فعالان مجازي (رسانو)</v>
          </cell>
        </row>
        <row r="82">
          <cell r="A82">
            <v>39800229</v>
          </cell>
          <cell r="B82" t="str">
            <v>امور مربوط به پويش لبيك (پويش سلام)</v>
          </cell>
        </row>
        <row r="83">
          <cell r="A83">
            <v>39800267</v>
          </cell>
          <cell r="B83" t="str">
            <v>توليد و تأمين محتواي سايت سوگواره اشراق</v>
          </cell>
        </row>
        <row r="84">
          <cell r="A84">
            <v>42902005</v>
          </cell>
          <cell r="B84" t="str">
            <v>امور مربوط به خريد تجهيزات سخت افزار</v>
          </cell>
        </row>
        <row r="85">
          <cell r="A85">
            <v>59800010</v>
          </cell>
          <cell r="B85" t="str">
            <v>خريد تجهيزات و كالاهاي سرمايه‌اي (غير آي تي)</v>
          </cell>
        </row>
        <row r="86">
          <cell r="A86">
            <v>39800036</v>
          </cell>
          <cell r="B86" t="str">
            <v>برگزاري جشنواره فيلم اشراق</v>
          </cell>
        </row>
        <row r="87">
          <cell r="A87">
            <v>39800058</v>
          </cell>
          <cell r="B87" t="str">
            <v>امور برنامه‌ريزي و بودجه فرهنگي و تبليغي</v>
          </cell>
        </row>
        <row r="88">
          <cell r="A88">
            <v>43398011</v>
          </cell>
          <cell r="B88" t="str">
            <v>امور مربوط به توليد گزارش‌هاي راهبردي</v>
          </cell>
        </row>
        <row r="89">
          <cell r="A89">
            <v>39800279</v>
          </cell>
          <cell r="B89" t="str">
            <v>توليد و تأمين محتواي سايت اسناد</v>
          </cell>
        </row>
        <row r="90">
          <cell r="A90">
            <v>33998002</v>
          </cell>
          <cell r="B90" t="str">
            <v>امور مربوط به عرضه مجله پوپك- ماهنامه</v>
          </cell>
        </row>
        <row r="91">
          <cell r="A91">
            <v>33998003</v>
          </cell>
          <cell r="B91" t="str">
            <v>امور مربوط به عرضه مجله سلام بچه‌ها- ماهنامه</v>
          </cell>
        </row>
        <row r="92">
          <cell r="A92">
            <v>33998004</v>
          </cell>
          <cell r="B92" t="str">
            <v>امور مربوط به عرضه مجله پيام زن- ماهنامه</v>
          </cell>
        </row>
        <row r="93">
          <cell r="A93">
            <v>39800015</v>
          </cell>
          <cell r="B93" t="str">
            <v>امور توزيع محصولات فرهنگي</v>
          </cell>
        </row>
        <row r="94">
          <cell r="A94">
            <v>39800017</v>
          </cell>
          <cell r="B94" t="str">
            <v>امور مربوط به نگارستان اشراق</v>
          </cell>
        </row>
        <row r="95">
          <cell r="A95">
            <v>39800254</v>
          </cell>
          <cell r="B95" t="str">
            <v>امور مربوط به راديوي اينترنتي اشراق</v>
          </cell>
        </row>
        <row r="96">
          <cell r="A96">
            <v>49800014</v>
          </cell>
          <cell r="B96" t="str">
            <v>امور مربوط به شركت در نمايشگاه‌ها</v>
          </cell>
        </row>
        <row r="97">
          <cell r="A97">
            <v>33998001</v>
          </cell>
          <cell r="B97" t="str">
            <v>امور مربوط به عرضه مجله سنجاقك- ماهنامه</v>
          </cell>
        </row>
        <row r="98">
          <cell r="A98">
            <v>42901082</v>
          </cell>
          <cell r="B98" t="str">
            <v>پشتيباني از پورتال تجميع كننده اشراق</v>
          </cell>
        </row>
        <row r="99">
          <cell r="A99">
            <v>42901081</v>
          </cell>
          <cell r="B99" t="str">
            <v>توليد و توسعه پورتال تجميع كننده اشراق</v>
          </cell>
        </row>
        <row r="100">
          <cell r="A100">
            <v>42901085</v>
          </cell>
          <cell r="B100" t="str">
            <v>توليد و توسعه سامانه وب اشراق</v>
          </cell>
        </row>
        <row r="101">
          <cell r="A101">
            <v>39800240</v>
          </cell>
          <cell r="B101" t="str">
            <v>امور مربوط به تامين محتواي ديني-ارزشي در حوزه توليد فيلم و سريال</v>
          </cell>
        </row>
        <row r="102">
          <cell r="A102">
            <v>33198013</v>
          </cell>
          <cell r="B102" t="str">
            <v>برگزاري كارگاه فيلمنامه نويسي و مستند سازي</v>
          </cell>
        </row>
        <row r="103">
          <cell r="A103">
            <v>42901083</v>
          </cell>
          <cell r="B103" t="str">
            <v>توليد و توسعه سامانه تيكت اشراق</v>
          </cell>
        </row>
        <row r="104">
          <cell r="A104">
            <v>42901084</v>
          </cell>
          <cell r="B104" t="str">
            <v>پشتيباني از سامانه تيكت اشراق</v>
          </cell>
        </row>
        <row r="105">
          <cell r="A105">
            <v>42901086</v>
          </cell>
          <cell r="B105" t="str">
            <v>پشتيباني از سامانه وب اشراق</v>
          </cell>
        </row>
        <row r="106">
          <cell r="A106">
            <v>42901087</v>
          </cell>
          <cell r="B106" t="str">
            <v>توليد و توسعه سامانه اكانت اشراق</v>
          </cell>
        </row>
        <row r="107">
          <cell r="A107">
            <v>42901088</v>
          </cell>
          <cell r="B107" t="str">
            <v>پشتيباني از سامانه اكانت اشراق</v>
          </cell>
        </row>
        <row r="108">
          <cell r="A108">
            <v>42901089</v>
          </cell>
          <cell r="B108" t="str">
            <v>توليد و توسعه سامانه فعاليت هاي جمعي اشراق</v>
          </cell>
        </row>
        <row r="109">
          <cell r="A109">
            <v>42901090</v>
          </cell>
          <cell r="B109" t="str">
            <v>پشتيباني از سامانه فعاليت هاي جمعي اشراق</v>
          </cell>
        </row>
        <row r="110">
          <cell r="A110">
            <v>42901091</v>
          </cell>
          <cell r="B110" t="str">
            <v>توليد و توسعه سامانه آموزش مجازي اشراق</v>
          </cell>
        </row>
        <row r="111">
          <cell r="A111">
            <v>42901092</v>
          </cell>
          <cell r="B111" t="str">
            <v>پشتيباني از سامانه آموزش مجازي اشراق</v>
          </cell>
        </row>
        <row r="112">
          <cell r="A112">
            <v>42901093</v>
          </cell>
          <cell r="B112" t="str">
            <v>توليد و توسعه سامانه رزرو اشراق</v>
          </cell>
        </row>
        <row r="113">
          <cell r="A113">
            <v>42901094</v>
          </cell>
          <cell r="B113" t="str">
            <v>پشتيباني از سامانه رزرو اشراق</v>
          </cell>
        </row>
        <row r="114">
          <cell r="A114">
            <v>42902003</v>
          </cell>
          <cell r="B114" t="str">
            <v>امور مربوط به پشتيباني سخت افزار</v>
          </cell>
        </row>
        <row r="115">
          <cell r="A115">
            <v>33198006</v>
          </cell>
          <cell r="B115" t="str">
            <v>دوره آموزشي خوشنويسي</v>
          </cell>
        </row>
        <row r="116">
          <cell r="A116">
            <v>33198001</v>
          </cell>
          <cell r="B116" t="str">
            <v>دوره آموزشي گرافيک</v>
          </cell>
        </row>
        <row r="117">
          <cell r="A117">
            <v>59800009</v>
          </cell>
          <cell r="B117" t="str">
            <v>خريد كتاب و نشريات</v>
          </cell>
        </row>
        <row r="118">
          <cell r="A118">
            <v>49800018</v>
          </cell>
          <cell r="B118" t="str">
            <v>امور اطلاع رساني</v>
          </cell>
        </row>
        <row r="119">
          <cell r="A119">
            <v>39800237</v>
          </cell>
          <cell r="B119" t="str">
            <v>امور مربوط به برنامه مجازي گفتگو محور</v>
          </cell>
        </row>
        <row r="120">
          <cell r="A120">
            <v>34098040</v>
          </cell>
          <cell r="B120" t="str">
            <v>امور مربوط به توليد آثار انجمن‌هاي هنري طلاب</v>
          </cell>
        </row>
        <row r="121">
          <cell r="A121">
            <v>42901042</v>
          </cell>
          <cell r="B121" t="str">
            <v>پشتيباني از سامانه مديريت ارسال پيامك</v>
          </cell>
        </row>
        <row r="122">
          <cell r="A122">
            <v>39800199</v>
          </cell>
          <cell r="B122" t="str">
            <v>برگزاري ورك‌شاپ‌‌ توسط انجمن‌هاي هنري طلاب</v>
          </cell>
        </row>
        <row r="123">
          <cell r="A123">
            <v>33698008</v>
          </cell>
          <cell r="B123" t="str">
            <v>برگزاري جشنواره تبليغ نوين</v>
          </cell>
        </row>
        <row r="124">
          <cell r="A124">
            <v>39800264</v>
          </cell>
          <cell r="B124" t="str">
            <v>امور مربوط به توليد كليپ تصويري رسانه ايي</v>
          </cell>
        </row>
        <row r="125">
          <cell r="A125">
            <v>33798008</v>
          </cell>
          <cell r="B125" t="str">
            <v>توليد برنامه‌هاي تبليغي رسانه‌اي</v>
          </cell>
        </row>
        <row r="126">
          <cell r="A126">
            <v>33798024</v>
          </cell>
          <cell r="B126" t="str">
            <v>ايجاد بانك اطلاعات ايميلي گروه‌هاي مخاطب و رسانه</v>
          </cell>
        </row>
        <row r="127">
          <cell r="A127">
            <v>39800224</v>
          </cell>
          <cell r="B127" t="str">
            <v>امور مربوط به توليد برنامه تلويزيوني قصه هاي آسماني</v>
          </cell>
        </row>
        <row r="128">
          <cell r="A128">
            <v>39800243</v>
          </cell>
          <cell r="B128" t="str">
            <v>امور مربوط به توليد برنامه تلويزيوني مادران آسماني</v>
          </cell>
        </row>
        <row r="129">
          <cell r="A129">
            <v>39800262</v>
          </cell>
          <cell r="B129" t="str">
            <v>امور مربوط به برگزاري وبينار مرتبط با پاسخ به شبهات رسانه اي</v>
          </cell>
        </row>
        <row r="130">
          <cell r="A130">
            <v>33898002</v>
          </cell>
          <cell r="B130" t="str">
            <v>امور مربوط به توليد محتواي مجله پوپك- ماهنامه</v>
          </cell>
        </row>
        <row r="131">
          <cell r="A131">
            <v>33898003</v>
          </cell>
          <cell r="B131" t="str">
            <v>امور مربوط به توليد محتواي مجله سلام بچه‌ها- ماهنامه</v>
          </cell>
        </row>
        <row r="132">
          <cell r="A132">
            <v>33898004</v>
          </cell>
          <cell r="B132" t="str">
            <v>امور مربوط به توليد محتواي مجله پيام زن- ماهنامه</v>
          </cell>
        </row>
        <row r="133">
          <cell r="A133">
            <v>39800059</v>
          </cell>
          <cell r="B133" t="str">
            <v>ارزيابي فعاليت ها، نشستها و همايش ها و محصولات فرهنگي و تبليغي</v>
          </cell>
        </row>
        <row r="134">
          <cell r="A134">
            <v>39800098</v>
          </cell>
          <cell r="B134" t="str">
            <v>حمايت از مبلغان رسانه‌اي در سطح كشوري و استاني</v>
          </cell>
        </row>
        <row r="135">
          <cell r="A135">
            <v>32998001</v>
          </cell>
          <cell r="B135" t="str">
            <v>دوره آموزشي داستان نويسي</v>
          </cell>
        </row>
        <row r="136">
          <cell r="A136">
            <v>33898001</v>
          </cell>
          <cell r="B136" t="str">
            <v>امور مربوط به توليد محتواي مجله سنجاقك- ماهنامه</v>
          </cell>
        </row>
        <row r="137">
          <cell r="A137">
            <v>32998012</v>
          </cell>
          <cell r="B137" t="str">
            <v>امور مربوط به انجمن شعر</v>
          </cell>
        </row>
        <row r="138">
          <cell r="A138">
            <v>33198008</v>
          </cell>
          <cell r="B138" t="str">
            <v>دوره آموزشي نقد و تحليل فيلم</v>
          </cell>
        </row>
        <row r="139">
          <cell r="A139">
            <v>32998025</v>
          </cell>
          <cell r="B139" t="str">
            <v>برگزاري شب نويسنده انجمن داستان</v>
          </cell>
        </row>
        <row r="140">
          <cell r="A140">
            <v>32998022</v>
          </cell>
          <cell r="B140" t="str">
            <v>برگزاري جلسات نقد شعر</v>
          </cell>
        </row>
        <row r="141">
          <cell r="A141">
            <v>32998013</v>
          </cell>
          <cell r="B141" t="str">
            <v>امور مربوط به انجمن داستان</v>
          </cell>
        </row>
        <row r="142">
          <cell r="A142">
            <v>32998023</v>
          </cell>
          <cell r="B142" t="str">
            <v>برگزاري جلسات نقد كتب هنري</v>
          </cell>
        </row>
        <row r="143">
          <cell r="A143">
            <v>32998020</v>
          </cell>
          <cell r="B143" t="str">
            <v>برگزاري كارگاه در انجمن‌هاي هنري طلاب</v>
          </cell>
        </row>
        <row r="144">
          <cell r="A144">
            <v>32998004</v>
          </cell>
          <cell r="B144" t="str">
            <v>دوره آموزشي ادبيات رسانه اي</v>
          </cell>
        </row>
        <row r="145">
          <cell r="A145">
            <v>32998011</v>
          </cell>
          <cell r="B145" t="str">
            <v>دوره آموزشي شعر</v>
          </cell>
        </row>
        <row r="146">
          <cell r="A146">
            <v>39800200</v>
          </cell>
          <cell r="B146" t="str">
            <v>برگزاري اردو براي انجمن‌هاي هنري طلاب</v>
          </cell>
        </row>
        <row r="147">
          <cell r="A147">
            <v>39800039</v>
          </cell>
          <cell r="B147" t="str">
            <v>جشنواره شعر اشراق</v>
          </cell>
        </row>
        <row r="148">
          <cell r="A148">
            <v>39800223</v>
          </cell>
          <cell r="B148" t="str">
            <v>امور مربوط به توليد برنامه تلوزيوني موكب كلمات</v>
          </cell>
        </row>
        <row r="149">
          <cell r="A149">
            <v>39800244</v>
          </cell>
          <cell r="B149" t="str">
            <v>امور مربوط به توليد برنامه تلويزيوني سلام مادر</v>
          </cell>
        </row>
        <row r="150">
          <cell r="A150">
            <v>39800272</v>
          </cell>
          <cell r="B150" t="str">
            <v>توليد و تأمين محتواي سايت جشنواره خاطره اشراق</v>
          </cell>
        </row>
        <row r="151">
          <cell r="A151">
            <v>33198011</v>
          </cell>
          <cell r="B151" t="str">
            <v>برگزاري كارگاه آموزش پويانمايي</v>
          </cell>
        </row>
        <row r="152">
          <cell r="A152">
            <v>32998014</v>
          </cell>
          <cell r="B152" t="str">
            <v>امور مربوط به انجمن خوشنويسي</v>
          </cell>
        </row>
        <row r="153">
          <cell r="A153">
            <v>32998015</v>
          </cell>
          <cell r="B153" t="str">
            <v>امور مربوط به انجمن هنرهاي تجسمي</v>
          </cell>
        </row>
        <row r="154">
          <cell r="A154">
            <v>33698003</v>
          </cell>
          <cell r="B154" t="str">
            <v>امور مربوط به حمايت از فعاليت‌هاي گروه‌هاي تبليغ مجازي</v>
          </cell>
        </row>
        <row r="155">
          <cell r="A155">
            <v>33198010</v>
          </cell>
          <cell r="B155" t="str">
            <v>امور عمومي و مديريتي گروه هنرهاي تجسمي و تصويري</v>
          </cell>
        </row>
        <row r="156">
          <cell r="A156">
            <v>32998021</v>
          </cell>
          <cell r="B156" t="str">
            <v>برگزاري نشست در انجمن‌هاي هنري طلاب</v>
          </cell>
        </row>
        <row r="157">
          <cell r="A157">
            <v>49800003</v>
          </cell>
          <cell r="B157" t="str">
            <v>حمايت از سازمان‌ها، نهادها و افراد در راستاي اهداف دفتر</v>
          </cell>
        </row>
        <row r="158">
          <cell r="A158">
            <v>33798011</v>
          </cell>
          <cell r="B158" t="str">
            <v>مشاركت در توليد برنامه‌هاي تبليغي رسانه‌اي</v>
          </cell>
        </row>
        <row r="159">
          <cell r="A159">
            <v>32998003</v>
          </cell>
          <cell r="B159" t="str">
            <v>دوره آموزشي ويرايش ادبي</v>
          </cell>
        </row>
        <row r="160">
          <cell r="A160">
            <v>33198015</v>
          </cell>
          <cell r="B160" t="str">
            <v>دوره آموزشي عکاسي</v>
          </cell>
        </row>
        <row r="161">
          <cell r="A161">
            <v>39800253</v>
          </cell>
          <cell r="B161" t="str">
            <v>امور مربوط به تلويزيون اينترنتي اشراق</v>
          </cell>
        </row>
        <row r="162">
          <cell r="A162">
            <v>39800273</v>
          </cell>
          <cell r="B162" t="str">
            <v>توليد و تأمين محتواي سايت انجمن سواد رسانه اي</v>
          </cell>
        </row>
        <row r="163">
          <cell r="A163">
            <v>39800275</v>
          </cell>
          <cell r="B163" t="str">
            <v>توليد و تأمين محتواي سايت موبايل كودك</v>
          </cell>
        </row>
        <row r="164">
          <cell r="A164">
            <v>39800276</v>
          </cell>
          <cell r="B164" t="str">
            <v>توليد و تأمين محتواي سايت كودك</v>
          </cell>
        </row>
        <row r="165">
          <cell r="A165">
            <v>39800266</v>
          </cell>
          <cell r="B165" t="str">
            <v>توليد و تأمين محتواي سايت نگارستان اشراق</v>
          </cell>
        </row>
        <row r="166">
          <cell r="A166">
            <v>39800268</v>
          </cell>
          <cell r="B166" t="str">
            <v>توليد و تأمين محتواي سايت جشنواره فيلم اشراق</v>
          </cell>
        </row>
        <row r="167">
          <cell r="A167">
            <v>39800270</v>
          </cell>
          <cell r="B167" t="str">
            <v>توليد و تأمين محتواي سايت جشنواره تجسمي اشراق</v>
          </cell>
        </row>
        <row r="168">
          <cell r="A168">
            <v>32998024</v>
          </cell>
          <cell r="B168" t="str">
            <v>برگزاري شب شعر انجمن شعر</v>
          </cell>
        </row>
        <row r="169">
          <cell r="A169">
            <v>39800274</v>
          </cell>
          <cell r="B169" t="str">
            <v>توليد و تأمين محتواي سايت انجمن مطالعات نظري</v>
          </cell>
        </row>
        <row r="170">
          <cell r="A170">
            <v>39800221</v>
          </cell>
          <cell r="B170" t="str">
            <v>امور مربوط به مستند رستخيز عظيم</v>
          </cell>
        </row>
        <row r="171">
          <cell r="A171">
            <v>39800246</v>
          </cell>
          <cell r="B171" t="str">
            <v>مستند صدق صادق</v>
          </cell>
        </row>
        <row r="172">
          <cell r="A172">
            <v>39800271</v>
          </cell>
          <cell r="B172" t="str">
            <v>توليد و تأمين محتواي سايت جشنواره هنر و تبليغ اشراق</v>
          </cell>
        </row>
        <row r="173">
          <cell r="A173">
            <v>39800265</v>
          </cell>
          <cell r="B173" t="str">
            <v>توليد و تأمين محتواي سايت فروشگاه محصولات فرهنگي</v>
          </cell>
        </row>
        <row r="174">
          <cell r="A174">
            <v>39800280</v>
          </cell>
          <cell r="B174" t="str">
            <v>توليد و تأمين محتواي پورتال تجميع كننده اشراق</v>
          </cell>
        </row>
        <row r="175">
          <cell r="A175">
            <v>39800278</v>
          </cell>
          <cell r="B175" t="str">
            <v>توليد و تأمين محتواي سايت شبكه اجتماعي نشريات</v>
          </cell>
        </row>
        <row r="176">
          <cell r="A176">
            <v>39800269</v>
          </cell>
          <cell r="B176" t="str">
            <v>توليد و تأمين محتواي سايت جشنواره شعر اشراق</v>
          </cell>
        </row>
        <row r="177">
          <cell r="A177">
            <v>39800277</v>
          </cell>
          <cell r="B177" t="str">
            <v>توليد و تأمين محتواي كانال رسمي آپارات</v>
          </cell>
        </row>
        <row r="178">
          <cell r="A178">
            <v>39800011</v>
          </cell>
          <cell r="B178" t="str">
            <v>توزيع نشريات فرهنگي، هنري و تبليغي- نشريات داخلي و بيروني دفتر</v>
          </cell>
        </row>
        <row r="179">
          <cell r="A179">
            <v>39800012</v>
          </cell>
          <cell r="B179" t="str">
            <v>نظارت بر اجراي سياست هاي دفتر در مجلات فرهنگي، هنري و تبليغي</v>
          </cell>
        </row>
        <row r="180">
          <cell r="A180">
            <v>39800014</v>
          </cell>
          <cell r="B180" t="str">
            <v>امور عمومي و مديريتي نشريات و مطبوعات فرهنگي و هنري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مقایسه قانون و لایحه 1402"/>
      <sheetName val="Sheet1"/>
      <sheetName val="مقایسه قانون و لایحه قطب"/>
      <sheetName val="سناریو لایحه 1402 پنکو"/>
      <sheetName val="قانون بودجه 1402"/>
      <sheetName val="داده 1401"/>
      <sheetName val="دیتا"/>
    </sheetNames>
    <sheetDataSet>
      <sheetData sheetId="0"/>
      <sheetData sheetId="1"/>
      <sheetData sheetId="2"/>
      <sheetData sheetId="3">
        <row r="2">
          <cell r="B2">
            <v>59800012</v>
          </cell>
          <cell r="C2" t="str">
            <v>هزينه‌هاي اداري و عمومي</v>
          </cell>
          <cell r="D2" t="str">
            <v>مدیریت امور اجرایی</v>
          </cell>
          <cell r="E2" t="str">
            <v>هزینه اداری عمومی</v>
          </cell>
        </row>
        <row r="3">
          <cell r="B3">
            <v>59800009</v>
          </cell>
          <cell r="C3" t="str">
            <v>خريد كتاب و نشريات</v>
          </cell>
          <cell r="D3" t="str">
            <v>مدیریت امور اجرایی</v>
          </cell>
          <cell r="E3" t="str">
            <v>واحد کتابخانه</v>
          </cell>
        </row>
        <row r="4">
          <cell r="B4">
            <v>49800018</v>
          </cell>
          <cell r="C4" t="str">
            <v>امور اطلاع رساني</v>
          </cell>
          <cell r="D4" t="str">
            <v>مرکز هنر و رسانه</v>
          </cell>
          <cell r="E4" t="str">
            <v>اداره پشتیبانی و تعاملات رسانه ای</v>
          </cell>
        </row>
        <row r="5">
          <cell r="B5">
            <v>49800014</v>
          </cell>
          <cell r="C5" t="str">
            <v>امور مربوط به شركت در نمايشگاه‌ها</v>
          </cell>
          <cell r="D5" t="str">
            <v>مدیریت امور اجرایی</v>
          </cell>
          <cell r="E5" t="str">
            <v>اداره عرضه محصولات فرهنگی هنری</v>
          </cell>
        </row>
        <row r="6">
          <cell r="B6">
            <v>49800003</v>
          </cell>
          <cell r="C6" t="str">
            <v>حمايت از سازمان‌ها، نهادها و افراد در راستاي اهداف دفتر</v>
          </cell>
          <cell r="D6" t="str">
            <v>حوزه معاونت</v>
          </cell>
          <cell r="E6" t="str">
            <v>شورای حمایت</v>
          </cell>
        </row>
        <row r="7">
          <cell r="B7">
            <v>43398011</v>
          </cell>
          <cell r="C7" t="str">
            <v>امور مربوط به توليد گزارش‌هاي راهبردي</v>
          </cell>
          <cell r="D7" t="str">
            <v>حوزه معاونت</v>
          </cell>
          <cell r="E7" t="str">
            <v>مدیریت راهبردی</v>
          </cell>
        </row>
        <row r="8">
          <cell r="B8">
            <v>42902005</v>
          </cell>
          <cell r="C8" t="str">
            <v>امور مربوط به خريد تجهيزات سخت افزار</v>
          </cell>
          <cell r="D8" t="str">
            <v>مدیریت امور اجرایی</v>
          </cell>
          <cell r="E8" t="str">
            <v>اداره فناوری اطلاعات/خرید تجهیزات</v>
          </cell>
        </row>
        <row r="9">
          <cell r="B9">
            <v>42902002</v>
          </cell>
          <cell r="C9" t="str">
            <v>امور مربوط به ارتباطات و شبكه</v>
          </cell>
          <cell r="D9" t="str">
            <v>مدیریت امور اجرایی</v>
          </cell>
          <cell r="E9" t="str">
            <v>اداره فناوری اطلاعات</v>
          </cell>
        </row>
        <row r="10">
          <cell r="B10">
            <v>42901085</v>
          </cell>
          <cell r="C10" t="str">
            <v>توليد و توسعه سامانه وب اشراق</v>
          </cell>
          <cell r="D10" t="str">
            <v>مدیریت امور اجرایی</v>
          </cell>
          <cell r="E10" t="str">
            <v>اداره فناوری اطلاعات</v>
          </cell>
        </row>
        <row r="11">
          <cell r="B11">
            <v>42901082</v>
          </cell>
          <cell r="C11" t="str">
            <v>پشتيباني از پورتال تجميع كننده اشراق</v>
          </cell>
          <cell r="D11" t="str">
            <v>مدیریت امور اجرایی</v>
          </cell>
          <cell r="E11" t="str">
            <v>اداره فناوری اطلاعات</v>
          </cell>
        </row>
        <row r="12">
          <cell r="B12">
            <v>42901081</v>
          </cell>
          <cell r="C12" t="str">
            <v>توليد و توسعه پورتال تجميع كننده اشراق</v>
          </cell>
          <cell r="D12" t="str">
            <v>مدیریت امور اجرایی</v>
          </cell>
          <cell r="E12" t="str">
            <v>اداره فناوری اطلاعات</v>
          </cell>
        </row>
        <row r="13">
          <cell r="B13">
            <v>42901042</v>
          </cell>
          <cell r="C13" t="str">
            <v>پشتيباني از سامانه مديريت ارسال پيامك</v>
          </cell>
          <cell r="D13" t="str">
            <v>مدیریت امور اجرایی</v>
          </cell>
          <cell r="E13" t="str">
            <v>اداره فناوری اطلاعات</v>
          </cell>
        </row>
        <row r="14">
          <cell r="B14">
            <v>39800301</v>
          </cell>
          <cell r="C14" t="str">
            <v>طراحي و آماده سازي كليپ هاي دوره مجازي سبك زندگي عفيفانه (تربيت جنسي و زيست عفيفانه)</v>
          </cell>
          <cell r="D14" t="str">
            <v>مرکز هنر و رسانه</v>
          </cell>
          <cell r="E14" t="str">
            <v>اداره تولیدات رسانه ای</v>
          </cell>
        </row>
        <row r="15">
          <cell r="B15">
            <v>39800299</v>
          </cell>
          <cell r="C15" t="str">
            <v>توليد كليپ تصويري با موضوع زيست عفيفانه</v>
          </cell>
          <cell r="D15" t="str">
            <v>مرکز هنر و رسانه</v>
          </cell>
          <cell r="E15" t="str">
            <v>اداره هنرهای تصویری</v>
          </cell>
        </row>
        <row r="16">
          <cell r="B16">
            <v>39800290</v>
          </cell>
          <cell r="C16" t="str">
            <v>برگزاري جشنواره فرهنگي هنري عفاف و حجاب</v>
          </cell>
          <cell r="D16" t="str">
            <v>حوزه معاونت</v>
          </cell>
          <cell r="E16" t="str">
            <v>حوزه معاونت</v>
          </cell>
        </row>
        <row r="17">
          <cell r="B17">
            <v>39800284</v>
          </cell>
          <cell r="C17" t="str">
            <v>توليد كليپ تصويري با موضوع حل اختلافات خانوادگي و طلاق</v>
          </cell>
          <cell r="D17" t="str">
            <v>مرکز هنر و رسانه</v>
          </cell>
          <cell r="E17" t="str">
            <v>اداره هنرهای تصویری</v>
          </cell>
        </row>
        <row r="18">
          <cell r="B18">
            <v>39800281</v>
          </cell>
          <cell r="C18" t="str">
            <v>توليد و تأمين محتواي سامانه آموزش مجازي اشراق</v>
          </cell>
          <cell r="D18" t="str">
            <v>مرکز هنر و رسانه</v>
          </cell>
          <cell r="E18" t="str">
            <v>اداره آموزش</v>
          </cell>
        </row>
        <row r="19">
          <cell r="B19">
            <v>39800280</v>
          </cell>
          <cell r="C19" t="str">
            <v>توليد و تأمين محتواي پورتال تجميع كننده اشراق</v>
          </cell>
          <cell r="D19" t="str">
            <v>مرکز هنر و رسانه</v>
          </cell>
          <cell r="E19" t="str">
            <v>اداره پشتیبانی و تعاملات رسانه ای</v>
          </cell>
        </row>
        <row r="20">
          <cell r="B20">
            <v>39800278</v>
          </cell>
          <cell r="C20" t="str">
            <v>توليد و تأمين محتواي سايت شبكه اجتماعي نشريات</v>
          </cell>
          <cell r="D20" t="str">
            <v>مرکز هنر و رسانه</v>
          </cell>
          <cell r="E20" t="str">
            <v>اداره نشریات</v>
          </cell>
        </row>
        <row r="21">
          <cell r="B21">
            <v>39800277</v>
          </cell>
          <cell r="C21" t="str">
            <v>توليد و تأمين محتواي كانال رسمي آپارات</v>
          </cell>
          <cell r="D21" t="str">
            <v>مرکز هنر و رسانه</v>
          </cell>
          <cell r="E21" t="str">
            <v>اداره هنرهای تصویری</v>
          </cell>
        </row>
        <row r="22">
          <cell r="B22">
            <v>39800276</v>
          </cell>
          <cell r="C22" t="str">
            <v>توليد و تأمين محتواي سايت كودك</v>
          </cell>
          <cell r="D22" t="str">
            <v>حوزه معاونت</v>
          </cell>
          <cell r="E22" t="str">
            <v>حوزه معاونت</v>
          </cell>
        </row>
        <row r="23">
          <cell r="B23">
            <v>39800275</v>
          </cell>
          <cell r="C23" t="str">
            <v>توليد و تأمين محتواي سايت موبايل كودك</v>
          </cell>
          <cell r="D23" t="str">
            <v>حوزه معاونت</v>
          </cell>
          <cell r="E23" t="str">
            <v>حوزه معاونت</v>
          </cell>
        </row>
        <row r="24">
          <cell r="B24">
            <v>39800274</v>
          </cell>
          <cell r="C24" t="str">
            <v>توليد و تأمين محتواي سايت انجمن مطالعات نظري</v>
          </cell>
          <cell r="D24" t="str">
            <v>مرکز هنر و رسانه</v>
          </cell>
          <cell r="E24" t="str">
            <v>انجمن ها</v>
          </cell>
        </row>
        <row r="25">
          <cell r="B25">
            <v>39800273</v>
          </cell>
          <cell r="C25" t="str">
            <v>توليد و تأمين محتواي سايت انجمن سواد رسانه اي</v>
          </cell>
          <cell r="D25" t="str">
            <v>مرکز هنر و رسانه</v>
          </cell>
          <cell r="E25" t="str">
            <v>انجمن ها</v>
          </cell>
        </row>
        <row r="26">
          <cell r="B26">
            <v>39800270</v>
          </cell>
          <cell r="C26" t="str">
            <v>توليد و تأمين محتواي سايت جشنواره تجسمي اشراق</v>
          </cell>
          <cell r="D26" t="str">
            <v>مرکز هنر و رسانه</v>
          </cell>
          <cell r="E26" t="str">
            <v>اداره هنرهای تجسمی</v>
          </cell>
        </row>
        <row r="27">
          <cell r="B27">
            <v>39800269</v>
          </cell>
          <cell r="C27" t="str">
            <v>توليد و تأمين محتواي سايت جشنواره شعر اشراق</v>
          </cell>
          <cell r="D27" t="str">
            <v>مرکز هنر و رسانه</v>
          </cell>
          <cell r="E27" t="str">
            <v>اداره هنرهای ادبی</v>
          </cell>
        </row>
        <row r="28">
          <cell r="B28">
            <v>39800268</v>
          </cell>
          <cell r="C28" t="str">
            <v>توليد و تأمين محتواي سايت جشنواره فيلم اشراق</v>
          </cell>
          <cell r="D28" t="str">
            <v>مرکز هنر و رسانه</v>
          </cell>
          <cell r="E28" t="str">
            <v>اداره هنرهای تصویری</v>
          </cell>
        </row>
        <row r="29">
          <cell r="B29">
            <v>39800267</v>
          </cell>
          <cell r="C29" t="str">
            <v>توليد و تأمين محتواي سايت سوگواره اشراق</v>
          </cell>
          <cell r="D29" t="str">
            <v>اداره کل فضای مجازی</v>
          </cell>
          <cell r="E29" t="str">
            <v>اداره همکاری های فضای مجازی</v>
          </cell>
        </row>
        <row r="30">
          <cell r="B30">
            <v>39800266</v>
          </cell>
          <cell r="C30" t="str">
            <v>توليد و تأمين محتواي سايت نگارستان اشراق</v>
          </cell>
          <cell r="D30" t="str">
            <v>مرکز هنر و رسانه</v>
          </cell>
          <cell r="E30" t="str">
            <v>اداره هنرهای تجسمی</v>
          </cell>
        </row>
        <row r="31">
          <cell r="B31">
            <v>39800265</v>
          </cell>
          <cell r="C31" t="str">
            <v>توليد و تأمين محتواي سايت فروشگاه محصولات فرهنگي</v>
          </cell>
          <cell r="D31" t="str">
            <v>مدیریت امور اجرایی</v>
          </cell>
          <cell r="E31" t="str">
            <v>اداره عرضه محصولات فرهنگی هنری</v>
          </cell>
        </row>
        <row r="32">
          <cell r="B32">
            <v>39800264</v>
          </cell>
          <cell r="C32" t="str">
            <v>امور مربوط به توليد كليپ تصويري رسانه ايي</v>
          </cell>
          <cell r="D32" t="str">
            <v>مرکز هنر و رسانه</v>
          </cell>
          <cell r="E32" t="str">
            <v>اداره تولیدات رسانه ای</v>
          </cell>
        </row>
        <row r="33">
          <cell r="B33">
            <v>39800263</v>
          </cell>
          <cell r="C33" t="str">
            <v>امور مربوط به برگزاري مسابقات مرتبط با تبليغ ديني در فضاي مجازي</v>
          </cell>
          <cell r="D33" t="str">
            <v>اداره کل فضای مجازی</v>
          </cell>
          <cell r="E33" t="str">
            <v>اداره همکاری های فضای مجازی</v>
          </cell>
        </row>
        <row r="34">
          <cell r="B34">
            <v>39800254</v>
          </cell>
          <cell r="C34" t="str">
            <v>امور مربوط به راديوي اينترنتي اشراق</v>
          </cell>
          <cell r="D34" t="str">
            <v>مرکز هنر و رسانه</v>
          </cell>
          <cell r="E34" t="str">
            <v>اداره هنرهای تصویری</v>
          </cell>
        </row>
        <row r="35">
          <cell r="B35">
            <v>39800253</v>
          </cell>
          <cell r="C35" t="str">
            <v>امور مربوط به تلويزيون اينترنتي اشراق</v>
          </cell>
          <cell r="D35" t="str">
            <v>مرکز هنر و رسانه</v>
          </cell>
          <cell r="E35" t="str">
            <v>اداره هنرهای تصویری</v>
          </cell>
        </row>
        <row r="36">
          <cell r="B36">
            <v>39800241</v>
          </cell>
          <cell r="C36" t="str">
            <v>توليد فيلم كوتاه با موضوع عفاف براي دختران و پسران نوجوان و جوان</v>
          </cell>
          <cell r="D36" t="str">
            <v>مرکز هنر و رسانه</v>
          </cell>
          <cell r="E36" t="str">
            <v>اداره تولیدات رسانه ای</v>
          </cell>
        </row>
        <row r="37">
          <cell r="B37">
            <v>39800240</v>
          </cell>
          <cell r="C37" t="str">
            <v>امور مربوط به تامين محتواي ديني-ارزشي در حوزه توليد فيلم و سريال</v>
          </cell>
          <cell r="D37" t="str">
            <v>مرکز هنر و رسانه</v>
          </cell>
          <cell r="E37" t="str">
            <v>اداره مشاوره و تامین محتوا</v>
          </cell>
        </row>
        <row r="38">
          <cell r="B38">
            <v>39800239</v>
          </cell>
          <cell r="C38" t="str">
            <v>امور مربوط به پايش و رصد فضاي مجازي</v>
          </cell>
          <cell r="D38" t="str">
            <v>اداره کل فضای مجازی</v>
          </cell>
          <cell r="E38" t="str">
            <v>اداره پایش و رصد فضای مجازی</v>
          </cell>
        </row>
        <row r="39">
          <cell r="B39">
            <v>39800237</v>
          </cell>
          <cell r="C39" t="str">
            <v>امور مربوط به برنامه مجازي گفتگو محور</v>
          </cell>
          <cell r="D39" t="str">
            <v>اداره کل فضای مجازی</v>
          </cell>
          <cell r="E39" t="str">
            <v>اداره همکاری های فضای مجازی</v>
          </cell>
        </row>
        <row r="40">
          <cell r="B40">
            <v>39800236</v>
          </cell>
          <cell r="C40" t="str">
            <v>امور مربوط به كنشگري در فضاي مجازي با محتواي ديني (تبليغ مجازي)</v>
          </cell>
          <cell r="D40" t="str">
            <v>اداره کل فضای مجازی</v>
          </cell>
          <cell r="E40" t="str">
            <v>اداره کل فضای مجازی</v>
          </cell>
        </row>
        <row r="41">
          <cell r="B41">
            <v>39800235</v>
          </cell>
          <cell r="C41" t="str">
            <v>امور مربوط به پويش "سرباز حسينم"</v>
          </cell>
          <cell r="D41" t="str">
            <v>اداره کل فضای مجازی</v>
          </cell>
          <cell r="E41" t="str">
            <v>اداره همکاری های فضای مجازی</v>
          </cell>
        </row>
        <row r="42">
          <cell r="B42">
            <v>39800233</v>
          </cell>
          <cell r="C42" t="str">
            <v>امور مربوط به توليد موشن گرافي در فضاي مجازي با موضوعات مناسبتي</v>
          </cell>
          <cell r="D42" t="str">
            <v>اداره کل فضای مجازی</v>
          </cell>
          <cell r="E42" t="str">
            <v>اداره تولید و تامین برنامه و محتوای فضای مجازی</v>
          </cell>
        </row>
        <row r="43">
          <cell r="B43">
            <v>39800232</v>
          </cell>
          <cell r="C43" t="str">
            <v>امور مربوط به توليد كليپ تصويري در فضاي مجازي با موضوعات مناسبتي</v>
          </cell>
          <cell r="D43" t="str">
            <v>اداره کل فضای مجازی</v>
          </cell>
          <cell r="E43" t="str">
            <v>اداره تولید و تامین برنامه و محتوای فضای مجازی</v>
          </cell>
        </row>
        <row r="44">
          <cell r="B44">
            <v>39800231</v>
          </cell>
          <cell r="C44" t="str">
            <v>امور مربوط به توليد عكس نوشته در فضاي مجازي با موضوعات مناسبتي</v>
          </cell>
          <cell r="D44" t="str">
            <v>اداره کل فضای مجازی</v>
          </cell>
          <cell r="E44" t="str">
            <v>اداره تولید و تامین برنامه و محتوای فضای مجازی</v>
          </cell>
        </row>
        <row r="45">
          <cell r="B45">
            <v>39800230</v>
          </cell>
          <cell r="C45" t="str">
            <v>امور مربوط به توليد متن كوتاه در فضاي مجازي با موضوعات مناسبتي</v>
          </cell>
          <cell r="D45" t="str">
            <v>اداره کل فضای مجازی</v>
          </cell>
          <cell r="E45" t="str">
            <v>اداره تولید و تامین برنامه و محتوای فضای مجازی</v>
          </cell>
        </row>
        <row r="46">
          <cell r="B46">
            <v>39800229</v>
          </cell>
          <cell r="C46" t="str">
            <v>امور مربوط به پويش لبيك (پويش سلام)</v>
          </cell>
          <cell r="D46" t="str">
            <v>اداره کل فضای مجازی</v>
          </cell>
          <cell r="E46" t="str">
            <v>اداره همکاری های فضای مجازی</v>
          </cell>
        </row>
        <row r="47">
          <cell r="B47">
            <v>39800228</v>
          </cell>
          <cell r="C47" t="str">
            <v>امور مربوط به توليد تابلو مقاله در فضاي مجازي با موضوعات مناسبتي</v>
          </cell>
          <cell r="D47" t="str">
            <v>اداره کل فضای مجازی</v>
          </cell>
          <cell r="E47" t="str">
            <v>اداره تولید و تامین برنامه و محتوای فضای مجازی</v>
          </cell>
        </row>
        <row r="48">
          <cell r="B48">
            <v>39800227</v>
          </cell>
          <cell r="C48" t="str">
            <v>امور مربوط به توليد پوستر در فضاي مجازي با موضوعات مناسبتي</v>
          </cell>
          <cell r="D48" t="str">
            <v>اداره کل فضای مجازی</v>
          </cell>
          <cell r="E48" t="str">
            <v>اداره تولید و تامین برنامه و محتوای فضای مجازی</v>
          </cell>
        </row>
        <row r="49">
          <cell r="B49">
            <v>39800226</v>
          </cell>
          <cell r="C49" t="str">
            <v>امور مربوط به توليد اينفوگرافي در فضاي مجازي با موضوعات مناسبتي</v>
          </cell>
          <cell r="D49" t="str">
            <v>اداره کل فضای مجازی</v>
          </cell>
          <cell r="E49" t="str">
            <v>اداره تولید و تامین برنامه و محتوای فضای مجازی</v>
          </cell>
        </row>
        <row r="50">
          <cell r="B50">
            <v>39800225</v>
          </cell>
          <cell r="C50" t="str">
            <v>امور مربوط به توليد كليپ صوتي در فضاي مجازي با موضوعات مناسبتي</v>
          </cell>
          <cell r="D50" t="str">
            <v>اداره کل فضای مجازی</v>
          </cell>
          <cell r="E50" t="str">
            <v>اداره تولید و تامین برنامه و محتوای فضای مجازی</v>
          </cell>
        </row>
        <row r="51">
          <cell r="B51">
            <v>39800222</v>
          </cell>
          <cell r="C51" t="str">
            <v>امور مربوط به برگزاري سوگواره مجازي محرم و صفر (اشراق)</v>
          </cell>
          <cell r="D51" t="str">
            <v>اداره کل فضای مجازی</v>
          </cell>
          <cell r="E51" t="str">
            <v>اداره همکاری های فضای مجازی</v>
          </cell>
        </row>
        <row r="52">
          <cell r="B52">
            <v>39800218</v>
          </cell>
          <cell r="C52" t="str">
            <v>ديوارنوشته با موضوع اهتمام براي ازدواج به‌هنگام و شايسته فرزندان</v>
          </cell>
          <cell r="D52" t="str">
            <v>مرکز هنر و رسانه</v>
          </cell>
          <cell r="E52" t="str">
            <v>اداره هنرهای تجسمی</v>
          </cell>
        </row>
        <row r="53">
          <cell r="B53">
            <v>39800217</v>
          </cell>
          <cell r="C53" t="str">
            <v>مشاركت در توليد برنامه تلوزيوني مناظره با موضوع ازدواج(؟)</v>
          </cell>
          <cell r="D53" t="str">
            <v>مرکز هنر و رسانه</v>
          </cell>
          <cell r="E53" t="str">
            <v>اداره هنرهای تصویری</v>
          </cell>
        </row>
        <row r="54">
          <cell r="B54">
            <v>39800216</v>
          </cell>
          <cell r="C54" t="str">
            <v>توليد فيلم كوتاه ازدواج بهنگام</v>
          </cell>
          <cell r="D54" t="str">
            <v>مرکز هنر و رسانه</v>
          </cell>
          <cell r="E54" t="str">
            <v>اداره هنرهای تصویری</v>
          </cell>
        </row>
        <row r="55">
          <cell r="B55">
            <v>39800200</v>
          </cell>
          <cell r="C55" t="str">
            <v>برگزاري اردو براي انجمن‌هاي هنري طلاب</v>
          </cell>
          <cell r="D55" t="str">
            <v>مرکز هنر و رسانه</v>
          </cell>
          <cell r="E55" t="str">
            <v>انجمن ها</v>
          </cell>
        </row>
        <row r="56">
          <cell r="B56">
            <v>39800199</v>
          </cell>
          <cell r="C56" t="str">
            <v>برگزاري ورك‌شاپ‌‌ توسط انجمن‌هاي هنري طلاب</v>
          </cell>
          <cell r="D56" t="str">
            <v>مرکز هنر و رسانه</v>
          </cell>
          <cell r="E56" t="str">
            <v>انجمن ها</v>
          </cell>
        </row>
        <row r="57">
          <cell r="B57">
            <v>39800167</v>
          </cell>
          <cell r="C57" t="str">
            <v>حمايت از گروه‌هاي تبليغ تخصصي فضاي مجازي در حوزه سواد مصرف كالاهاي فرهنگي</v>
          </cell>
          <cell r="D57" t="str">
            <v>حوزه معاونت</v>
          </cell>
          <cell r="E57" t="str">
            <v>شورای حمایت</v>
          </cell>
        </row>
        <row r="58">
          <cell r="B58">
            <v>39800136</v>
          </cell>
          <cell r="C58" t="str">
            <v>حمايت از توليد ‌محتوا و انتشار داستان‌هاي شب كودك با موضوع قرآني</v>
          </cell>
          <cell r="D58" t="str">
            <v>حوزه معاونت</v>
          </cell>
          <cell r="E58" t="str">
            <v>شورای حمایت</v>
          </cell>
        </row>
        <row r="59">
          <cell r="B59">
            <v>39800134</v>
          </cell>
          <cell r="C59" t="str">
            <v>طراحي آثار هنري با موضوع مصرف فرهنگي</v>
          </cell>
          <cell r="D59" t="str">
            <v>مرکز هنر و رسانه</v>
          </cell>
          <cell r="E59" t="str">
            <v>اداره هنرهای تجسمی</v>
          </cell>
        </row>
        <row r="60">
          <cell r="B60">
            <v>39800098</v>
          </cell>
          <cell r="C60" t="str">
            <v>حمايت از مبلغان رسانه‌اي در سطح كشوري و استاني</v>
          </cell>
          <cell r="D60" t="str">
            <v>حوزه معاونت</v>
          </cell>
          <cell r="E60" t="str">
            <v>شورای حمایت</v>
          </cell>
        </row>
        <row r="61">
          <cell r="B61">
            <v>39800059</v>
          </cell>
          <cell r="C61" t="str">
            <v>ارزيابي فعاليت ها، نشستها و همايش ها و محصولات فرهنگي و تبليغي</v>
          </cell>
          <cell r="D61" t="str">
            <v>حوزه معاونت</v>
          </cell>
          <cell r="E61" t="str">
            <v>گروه برنامه و بودجه</v>
          </cell>
        </row>
        <row r="62">
          <cell r="B62">
            <v>39800058</v>
          </cell>
          <cell r="C62" t="str">
            <v>امور برنامه‌ريزي و بودجه فرهنگي و تبليغي</v>
          </cell>
          <cell r="D62" t="str">
            <v>حوزه معاونت</v>
          </cell>
          <cell r="E62" t="str">
            <v>گروه برنامه و بودجه</v>
          </cell>
        </row>
        <row r="63">
          <cell r="B63">
            <v>39800036</v>
          </cell>
          <cell r="C63" t="str">
            <v>برگزاري جشنواره فيلم اشراق</v>
          </cell>
          <cell r="D63" t="str">
            <v>مرکز هنر و رسانه</v>
          </cell>
          <cell r="E63" t="str">
            <v>اداره هنرهای تصویری</v>
          </cell>
        </row>
        <row r="64">
          <cell r="B64">
            <v>39800017</v>
          </cell>
          <cell r="C64" t="str">
            <v>امور مربوط به نگارستان اشراق</v>
          </cell>
          <cell r="D64" t="str">
            <v>مدیریت امور اجرایی</v>
          </cell>
          <cell r="E64" t="str">
            <v>اداره عرضه محصولات فرهنگی هنری</v>
          </cell>
        </row>
        <row r="65">
          <cell r="B65">
            <v>39800015</v>
          </cell>
          <cell r="C65" t="str">
            <v>امور توزيع محصولات فرهنگي</v>
          </cell>
          <cell r="D65" t="str">
            <v>مدیریت امور اجرایی</v>
          </cell>
          <cell r="E65" t="str">
            <v>اداره عرضه محصولات فرهنگی هنری</v>
          </cell>
        </row>
        <row r="66">
          <cell r="B66">
            <v>39800014</v>
          </cell>
          <cell r="C66" t="str">
            <v>امور عمومي و مديريتي نشريات و مطبوعات فرهنگي و هنري</v>
          </cell>
          <cell r="D66" t="str">
            <v>حوزه معاونت</v>
          </cell>
          <cell r="E66" t="str">
            <v>حوزه معاونت</v>
          </cell>
        </row>
        <row r="67">
          <cell r="B67">
            <v>39800012</v>
          </cell>
          <cell r="C67" t="str">
            <v>نظارت بر اجراي سياست هاي دفتر در مجلات فرهنگي، هنري و تبليغي</v>
          </cell>
          <cell r="D67" t="str">
            <v>حوزه معاونت</v>
          </cell>
          <cell r="E67" t="str">
            <v>حوزه معاونت</v>
          </cell>
        </row>
        <row r="68">
          <cell r="B68">
            <v>34098040</v>
          </cell>
          <cell r="C68" t="str">
            <v>امور مربوط به توليد آثار انجمن‌هاي هنري طلاب</v>
          </cell>
          <cell r="D68" t="str">
            <v>مرکز هنر و رسانه</v>
          </cell>
          <cell r="E68" t="str">
            <v>انجمن ها</v>
          </cell>
        </row>
        <row r="69">
          <cell r="B69">
            <v>34098037</v>
          </cell>
          <cell r="C69" t="str">
            <v>توليد محتواي فيلم‌نامه با موضوع مصرف كالاهاي فرهنگي</v>
          </cell>
          <cell r="D69" t="str">
            <v>مرکز هنر و رسانه</v>
          </cell>
          <cell r="E69" t="str">
            <v>اداره تولیدات رسانه ای</v>
          </cell>
        </row>
        <row r="70">
          <cell r="B70">
            <v>34098036</v>
          </cell>
          <cell r="C70" t="str">
            <v>توليد محتواي تبليغي تخصصي براي عموم با موضوع مصرف فرهنگي</v>
          </cell>
          <cell r="D70" t="str">
            <v>حوزه معاونت</v>
          </cell>
          <cell r="E70" t="str">
            <v>حوزه معاونت</v>
          </cell>
        </row>
        <row r="71">
          <cell r="B71">
            <v>34098035</v>
          </cell>
          <cell r="C71" t="str">
            <v>امور مربوط به داستانك با موضوعات خانواده</v>
          </cell>
          <cell r="D71" t="str">
            <v>مرکز هنر و رسانه</v>
          </cell>
          <cell r="E71" t="str">
            <v>اداره تولیدات رسانه ای</v>
          </cell>
        </row>
        <row r="72">
          <cell r="B72">
            <v>34098030</v>
          </cell>
          <cell r="C72" t="str">
            <v>رصد وضعيت صداقت در هنر (فيلم و سريال)</v>
          </cell>
          <cell r="D72" t="str">
            <v>مرکز هنر و رسانه</v>
          </cell>
          <cell r="E72" t="str">
            <v>اداره هنرهای تصویری</v>
          </cell>
        </row>
        <row r="73">
          <cell r="B73">
            <v>33998016</v>
          </cell>
          <cell r="C73" t="str">
            <v>امور مربوط به عرضه ويژه نامه تحكيم نظام خانواده با محوريت پيشگيري از طلاق در مجله پيام زن</v>
          </cell>
          <cell r="D73" t="str">
            <v>مرکز هنر و رسانه</v>
          </cell>
          <cell r="E73" t="str">
            <v>اداره نشریات</v>
          </cell>
        </row>
        <row r="74">
          <cell r="B74">
            <v>33998015</v>
          </cell>
          <cell r="C74" t="str">
            <v>امور مربوط به عرضه ويژه نامه قرآني براي نوجوانان در مجله سلام بچه ها</v>
          </cell>
          <cell r="D74" t="str">
            <v>مرکز هنر و رسانه</v>
          </cell>
          <cell r="E74" t="str">
            <v>اداره نشریات</v>
          </cell>
        </row>
        <row r="75">
          <cell r="B75">
            <v>33998004</v>
          </cell>
          <cell r="C75" t="str">
            <v>امور مربوط به عرضه مجله پيام زن- ماهنامه</v>
          </cell>
          <cell r="D75" t="str">
            <v>مدیریت امور اجرایی</v>
          </cell>
          <cell r="E75" t="str">
            <v>اداره عرضه محصولات فرهنگی هنری</v>
          </cell>
        </row>
        <row r="76">
          <cell r="B76">
            <v>33998003</v>
          </cell>
          <cell r="C76" t="str">
            <v>امور مربوط به عرضه مجله سلام بچه‌ها- ماهنامه</v>
          </cell>
          <cell r="D76" t="str">
            <v>مدیریت امور اجرایی</v>
          </cell>
          <cell r="E76" t="str">
            <v>اداره عرضه محصولات فرهنگی هنری</v>
          </cell>
        </row>
        <row r="77">
          <cell r="B77">
            <v>33998002</v>
          </cell>
          <cell r="C77" t="str">
            <v>امور مربوط به عرضه مجله پوپك- ماهنامه</v>
          </cell>
          <cell r="D77" t="str">
            <v>مدیریت امور اجرایی</v>
          </cell>
          <cell r="E77" t="str">
            <v>اداره عرضه محصولات فرهنگی هنری</v>
          </cell>
        </row>
        <row r="78">
          <cell r="B78">
            <v>33998001</v>
          </cell>
          <cell r="C78" t="str">
            <v>امور مربوط به عرضه مجله سنجاقك- ماهنامه</v>
          </cell>
          <cell r="D78" t="str">
            <v>مدیریت امور اجرایی</v>
          </cell>
          <cell r="E78" t="str">
            <v>اداره عرضه محصولات فرهنگی هنری</v>
          </cell>
        </row>
        <row r="79">
          <cell r="B79">
            <v>33898017</v>
          </cell>
          <cell r="C79" t="str">
            <v>توليد محتواي ويژه نامه تحكيم نظام خانواده با محوريت پيشگيري از طلاق در مجله پيام زن</v>
          </cell>
          <cell r="D79" t="str">
            <v>مرکز هنر و رسانه</v>
          </cell>
          <cell r="E79" t="str">
            <v>اداره نشریات</v>
          </cell>
        </row>
        <row r="80">
          <cell r="B80">
            <v>33898016</v>
          </cell>
          <cell r="C80" t="str">
            <v>توليد محتواي ويژه نامه قرآني براي نوجوانان در مجله سلام بچه ها</v>
          </cell>
          <cell r="D80" t="str">
            <v>مرکز هنر و رسانه</v>
          </cell>
          <cell r="E80" t="str">
            <v>اداره نشریات</v>
          </cell>
        </row>
        <row r="81">
          <cell r="B81">
            <v>33898004</v>
          </cell>
          <cell r="C81" t="str">
            <v>امور مربوط به توليد محتواي مجله پيام زن- ماهنامه</v>
          </cell>
          <cell r="D81" t="str">
            <v>مرکز هنر و رسانه</v>
          </cell>
          <cell r="E81" t="str">
            <v>اداره نشریات</v>
          </cell>
        </row>
        <row r="82">
          <cell r="B82">
            <v>33898003</v>
          </cell>
          <cell r="C82" t="str">
            <v>امور مربوط به توليد محتواي مجله سلام بچه‌ها- ماهنامه</v>
          </cell>
          <cell r="D82" t="str">
            <v>مرکز هنر و رسانه</v>
          </cell>
          <cell r="E82" t="str">
            <v>اداره نشریات</v>
          </cell>
        </row>
        <row r="83">
          <cell r="B83">
            <v>33898002</v>
          </cell>
          <cell r="C83" t="str">
            <v>امور مربوط به توليد محتواي مجله پوپك- ماهنامه</v>
          </cell>
          <cell r="D83" t="str">
            <v>مرکز هنر و رسانه</v>
          </cell>
          <cell r="E83" t="str">
            <v>اداره نشریات</v>
          </cell>
        </row>
        <row r="84">
          <cell r="B84">
            <v>33898001</v>
          </cell>
          <cell r="C84" t="str">
            <v>امور مربوط به توليد محتواي مجله سنجاقك- ماهنامه</v>
          </cell>
          <cell r="D84" t="str">
            <v>مرکز هنر و رسانه</v>
          </cell>
          <cell r="E84" t="str">
            <v>اداره نشریات</v>
          </cell>
        </row>
        <row r="85">
          <cell r="B85">
            <v>33798108</v>
          </cell>
          <cell r="C85" t="str">
            <v>توليد مجموعه مستند تلويزيوني چندقسمتي با موضوع تهديدات نظام تعليم و تربيت</v>
          </cell>
          <cell r="D85" t="str">
            <v>مرکز هنر و رسانه</v>
          </cell>
          <cell r="E85" t="str">
            <v>اداره هنرهای تصویری</v>
          </cell>
        </row>
        <row r="86">
          <cell r="B86">
            <v>33798085</v>
          </cell>
          <cell r="C86" t="str">
            <v>توليد فيلم كوتاه با موضوع اخلاق تبليغ دين</v>
          </cell>
          <cell r="D86" t="str">
            <v>مرکز هنر و رسانه</v>
          </cell>
          <cell r="E86" t="str">
            <v>اداره هنرهای تصویری</v>
          </cell>
        </row>
        <row r="87">
          <cell r="B87">
            <v>33798072</v>
          </cell>
          <cell r="C87" t="str">
            <v>امور مربوط به كانال و گروه‌هاي تلگرامي تخصصي مهارت‌افزايي آموزشي و ترويجي خانواده و روابط همسران</v>
          </cell>
          <cell r="D87" t="str">
            <v>اداره کل فضای مجازی</v>
          </cell>
          <cell r="E87" t="str">
            <v>اداره تولید و تامین برنامه و محتوای فضای مجازی</v>
          </cell>
        </row>
        <row r="88">
          <cell r="B88">
            <v>33798062</v>
          </cell>
          <cell r="C88" t="str">
            <v>امور مربوط به توليد كليپ با موضوع اخلاق تبليغ</v>
          </cell>
          <cell r="D88" t="str">
            <v>مرکز هنر و رسانه</v>
          </cell>
          <cell r="E88" t="str">
            <v>اداره تولیدات رسانه ای</v>
          </cell>
        </row>
        <row r="89">
          <cell r="B89">
            <v>33798043</v>
          </cell>
          <cell r="C89" t="str">
            <v>توليد برنامه‌هاي تبليغي رسانه‌اي مقابله با عرفان‌هاي نوظهور</v>
          </cell>
          <cell r="D89" t="str">
            <v>مرکز هنر و رسانه</v>
          </cell>
          <cell r="E89" t="str">
            <v>اداره هنرهای تصویری</v>
          </cell>
        </row>
        <row r="90">
          <cell r="B90">
            <v>33798040</v>
          </cell>
          <cell r="C90" t="str">
            <v>امور مربوط به توليد عكس نوشته، در نقد جريان‌هاي افراطي و تكفيري و وهابيت</v>
          </cell>
          <cell r="D90" t="str">
            <v>اداره کل فضای مجازی</v>
          </cell>
          <cell r="E90" t="str">
            <v>اداره تولید و تامین برنامه و محتوای فضای مجازی</v>
          </cell>
        </row>
        <row r="91">
          <cell r="B91">
            <v>33798039</v>
          </cell>
          <cell r="C91" t="str">
            <v>امور مربوط به مسابقه سايت، وبلاگ و فعاليت شبكه‌هاي اجتماعي نقد وهابيت</v>
          </cell>
          <cell r="D91" t="str">
            <v>اداره کل فضای مجازی</v>
          </cell>
          <cell r="E91" t="str">
            <v>اداره تولید و تامین برنامه و محتوای فضای مجازی</v>
          </cell>
        </row>
        <row r="92">
          <cell r="B92">
            <v>33798037</v>
          </cell>
          <cell r="C92" t="str">
            <v>امور مربوط به تبليغ در فضاي مجازي با موضوع قرآن(جنات)</v>
          </cell>
          <cell r="D92" t="str">
            <v>اداره کل فضای مجازی</v>
          </cell>
          <cell r="E92" t="str">
            <v>اداره تولید و تامین برنامه و محتوای فضای مجازی</v>
          </cell>
        </row>
        <row r="93">
          <cell r="B93">
            <v>33798036</v>
          </cell>
          <cell r="C93" t="str">
            <v>امور مربوط به تبليغ در فضاي مجازي با موضوع عدالت(جنات)</v>
          </cell>
          <cell r="D93" t="str">
            <v>اداره کل فضای مجازی</v>
          </cell>
          <cell r="E93" t="str">
            <v>اداره تولید و تامین برنامه و محتوای فضای مجازی</v>
          </cell>
        </row>
        <row r="94">
          <cell r="B94">
            <v>33798035</v>
          </cell>
          <cell r="C94" t="str">
            <v>امور مربوط به تبليغ در فضاي مجازي با موضوع مشاوره و سبك زندگي(جنات)</v>
          </cell>
          <cell r="D94" t="str">
            <v>اداره کل فضای مجازی</v>
          </cell>
          <cell r="E94" t="str">
            <v>اداره تولید و تامین برنامه و محتوای فضای مجازی</v>
          </cell>
        </row>
        <row r="95">
          <cell r="B95">
            <v>33798033</v>
          </cell>
          <cell r="C95" t="str">
            <v>امور مربوط به تبليغ در فضاي مجازي با موضوع كلام، وهابيت(جنات)</v>
          </cell>
          <cell r="D95" t="str">
            <v>اداره کل فضای مجازی</v>
          </cell>
          <cell r="E95" t="str">
            <v>اداره تولید و تامین برنامه و محتوای فضای مجازی</v>
          </cell>
        </row>
        <row r="96">
          <cell r="B96">
            <v>33798029</v>
          </cell>
          <cell r="C96" t="str">
            <v>فعاليت‌هاي تبليغ ديني مقابله با وهابيت در فضاي مجازي (قطب تعميق)</v>
          </cell>
          <cell r="D96" t="str">
            <v>اداره کل فضای مجازی</v>
          </cell>
          <cell r="E96" t="str">
            <v>اداره تولید و تامین برنامه و محتوای فضای مجازی</v>
          </cell>
        </row>
        <row r="97">
          <cell r="B97">
            <v>33798011</v>
          </cell>
          <cell r="C97" t="str">
            <v>مشاركت در توليد برنامه‌هاي تبليغي رسانه‌اي</v>
          </cell>
          <cell r="D97" t="str">
            <v>مرکز هنر و رسانه</v>
          </cell>
          <cell r="E97" t="str">
            <v>اداره تولیدات رسانه ای</v>
          </cell>
        </row>
        <row r="98">
          <cell r="B98">
            <v>33698016</v>
          </cell>
          <cell r="C98" t="str">
            <v>حمايت از فعاليت‌هاي گروه‌هاي تبليغ مجازي و نوين در حوزه قرآن</v>
          </cell>
          <cell r="D98" t="str">
            <v>حوزه معاونت</v>
          </cell>
          <cell r="E98" t="str">
            <v>شورای حمایت</v>
          </cell>
        </row>
        <row r="99">
          <cell r="B99">
            <v>33698011</v>
          </cell>
          <cell r="C99" t="str">
            <v>حمايت از توليد فعاليت‌هاي رسانه‌اي و مجازي در زمينه مقابله جريان‌هاي افراطي و تعميق باورهاي ديني</v>
          </cell>
          <cell r="D99" t="str">
            <v>حوزه معاونت</v>
          </cell>
          <cell r="E99" t="str">
            <v>شورای حمایت</v>
          </cell>
        </row>
        <row r="100">
          <cell r="B100">
            <v>33698008</v>
          </cell>
          <cell r="C100" t="str">
            <v>برگزاري جشنواره تبليغ نوين</v>
          </cell>
          <cell r="D100" t="str">
            <v>اداره کل فضای مجازی</v>
          </cell>
          <cell r="E100" t="str">
            <v>اداره همکاری های فضای مجازی</v>
          </cell>
        </row>
        <row r="101">
          <cell r="B101">
            <v>33698003</v>
          </cell>
          <cell r="C101" t="str">
            <v>امور مربوط به حمايت از فعاليت‌هاي گروه‌هاي تبليغ مجازي</v>
          </cell>
          <cell r="D101" t="str">
            <v>حوزه معاونت</v>
          </cell>
          <cell r="E101" t="str">
            <v>شورای حمایت</v>
          </cell>
        </row>
        <row r="102">
          <cell r="B102">
            <v>33698001</v>
          </cell>
          <cell r="C102" t="str">
            <v>امور مربوط به حمايت مالي از فعاليت‌هاي مجازي تبليغ ديني</v>
          </cell>
          <cell r="D102" t="str">
            <v>حوزه معاونت</v>
          </cell>
          <cell r="E102" t="str">
            <v>شورای حمایت</v>
          </cell>
        </row>
        <row r="103">
          <cell r="B103">
            <v>33198025</v>
          </cell>
          <cell r="C103" t="str">
            <v>امور مربوط به برگزاري نشست هاي آموزشي تحليلي فعالان مجازي (رسانو)</v>
          </cell>
          <cell r="D103" t="str">
            <v>اداره کل فضای مجازی</v>
          </cell>
          <cell r="E103" t="str">
            <v>اداره همکاری های فضای مجازی</v>
          </cell>
        </row>
        <row r="104">
          <cell r="B104">
            <v>33198024</v>
          </cell>
          <cell r="C104" t="str">
            <v>برگزاري كارگاه آموزشي توليد محصولات گرافيكي در فضاي مجازي</v>
          </cell>
          <cell r="D104" t="str">
            <v>اداره کل فضای مجازی</v>
          </cell>
          <cell r="E104" t="str">
            <v>اداره تولید و تامین برنامه و محتوای فضای مجازی</v>
          </cell>
        </row>
        <row r="105">
          <cell r="B105">
            <v>33198023</v>
          </cell>
          <cell r="C105" t="str">
            <v>دوره آموزشي ويرايش فيلم</v>
          </cell>
          <cell r="D105" t="str">
            <v>مرکز هنر و رسانه</v>
          </cell>
          <cell r="E105" t="str">
            <v>اداره آموزش</v>
          </cell>
        </row>
        <row r="106">
          <cell r="B106">
            <v>33198021</v>
          </cell>
          <cell r="C106" t="str">
            <v>برگزاري نشست نقد و تحليل فيلم با موضوع خانواده و سبك زندگي</v>
          </cell>
          <cell r="D106" t="str">
            <v>مرکز هنر و رسانه</v>
          </cell>
          <cell r="E106" t="str">
            <v>اداره هنرهای تصویری</v>
          </cell>
        </row>
        <row r="107">
          <cell r="B107">
            <v>33198020</v>
          </cell>
          <cell r="C107" t="str">
            <v>برگزاري دوره‌ و كارگاه‌هاي آموزشي نقد فيلم با رويكرد قرآني</v>
          </cell>
          <cell r="D107" t="str">
            <v>مرکز هنر و رسانه</v>
          </cell>
          <cell r="E107" t="str">
            <v>اداره پشتیبانی و تعاملات رسانه ای</v>
          </cell>
        </row>
        <row r="108">
          <cell r="B108">
            <v>33198015</v>
          </cell>
          <cell r="C108" t="str">
            <v>دوره آموزشي عکاسي</v>
          </cell>
          <cell r="D108" t="str">
            <v>مرکز هنر و رسانه</v>
          </cell>
          <cell r="E108" t="str">
            <v>اداره آموزش</v>
          </cell>
        </row>
        <row r="109">
          <cell r="B109">
            <v>33198013</v>
          </cell>
          <cell r="C109" t="str">
            <v>برگزاري كارگاه فيلمنامه نويسي و مستند سازي</v>
          </cell>
          <cell r="D109" t="str">
            <v>مرکز هنر و رسانه</v>
          </cell>
          <cell r="E109" t="str">
            <v>اداره هنرهای تصویری</v>
          </cell>
        </row>
        <row r="110">
          <cell r="B110">
            <v>33198011</v>
          </cell>
          <cell r="C110" t="str">
            <v>برگزاري كارگاه آموزش پويانمايي</v>
          </cell>
          <cell r="D110" t="str">
            <v>مرکز هنر و رسانه</v>
          </cell>
          <cell r="E110" t="str">
            <v>اداره هنرهای تصویری</v>
          </cell>
        </row>
        <row r="111">
          <cell r="B111">
            <v>33198010</v>
          </cell>
          <cell r="C111" t="str">
            <v>امور عمومي و مديريتي گروه هنرهاي تجسمي و تصويري</v>
          </cell>
          <cell r="D111" t="str">
            <v>مرکز هنر و رسانه</v>
          </cell>
          <cell r="E111" t="str">
            <v>اداره هنرهای تجسمی</v>
          </cell>
        </row>
        <row r="112">
          <cell r="B112">
            <v>33198008</v>
          </cell>
          <cell r="C112" t="str">
            <v>دوره آموزشي نقد و تحليل فيلم</v>
          </cell>
          <cell r="D112" t="str">
            <v>مرکز هنر و رسانه</v>
          </cell>
          <cell r="E112" t="str">
            <v>اداره هنرهای تصویری</v>
          </cell>
        </row>
        <row r="113">
          <cell r="B113">
            <v>33198006</v>
          </cell>
          <cell r="C113" t="str">
            <v>دوره آموزشي خوشنويسي</v>
          </cell>
          <cell r="D113" t="str">
            <v>مرکز هنر و رسانه</v>
          </cell>
          <cell r="E113" t="str">
            <v>اداره آموزش</v>
          </cell>
        </row>
        <row r="114">
          <cell r="B114">
            <v>33198002</v>
          </cell>
          <cell r="C114" t="str">
            <v>دوره آموزشي طراحي</v>
          </cell>
          <cell r="D114" t="str">
            <v>مرکز هنر و رسانه</v>
          </cell>
          <cell r="E114" t="str">
            <v>اداره آموزش</v>
          </cell>
        </row>
        <row r="115">
          <cell r="B115">
            <v>33198001</v>
          </cell>
          <cell r="C115" t="str">
            <v>دوره آموزشي گرافيک</v>
          </cell>
          <cell r="D115" t="str">
            <v>مرکز هنر و رسانه</v>
          </cell>
          <cell r="E115" t="str">
            <v>اداره آموزش</v>
          </cell>
        </row>
        <row r="116">
          <cell r="B116">
            <v>33098187</v>
          </cell>
          <cell r="C116" t="str">
            <v>برگزاري كارگاه آموزشي پيشگيري از طلاق در 5 سال آغازين زندگي</v>
          </cell>
          <cell r="D116" t="str">
            <v>اداره کل فضای مجازی</v>
          </cell>
          <cell r="E116" t="str">
            <v>اداره تولید و تامین برنامه و محتوای فضای مجازی</v>
          </cell>
        </row>
        <row r="117">
          <cell r="B117">
            <v>33098175</v>
          </cell>
          <cell r="C117" t="str">
            <v>برگزاري دوره‌ها و كارگاه هاي آموزشي در عرصه پيشگيري از آسيب هاي اجتماعي</v>
          </cell>
          <cell r="D117" t="str">
            <v>حوزه معاونت</v>
          </cell>
          <cell r="E117" t="str">
            <v>حوزه معاونت</v>
          </cell>
        </row>
        <row r="118">
          <cell r="B118">
            <v>33098130</v>
          </cell>
          <cell r="C118" t="str">
            <v>برگزاري دوره پودماني تربيت مبلغ مصرف فرهنگي</v>
          </cell>
          <cell r="D118" t="str">
            <v>مرکز هنر و رسانه</v>
          </cell>
          <cell r="E118" t="str">
            <v>اداره آموزش</v>
          </cell>
        </row>
        <row r="119">
          <cell r="B119">
            <v>33098058</v>
          </cell>
          <cell r="C119" t="str">
            <v>دوره آموزشي علمي و مهارتي تبليغ در فضاي مجازي</v>
          </cell>
          <cell r="D119" t="str">
            <v>مرکز هنر و رسانه</v>
          </cell>
          <cell r="E119" t="str">
            <v>اداره آموزش</v>
          </cell>
        </row>
        <row r="120">
          <cell r="B120">
            <v>32998026</v>
          </cell>
          <cell r="C120" t="str">
            <v>برگزاري كارگاه آموزشي توليد محتواي متني در فضاي مجازي</v>
          </cell>
          <cell r="D120" t="str">
            <v>اداره کل فضای مجازی</v>
          </cell>
          <cell r="E120" t="str">
            <v>اداره تولید و تامین برنامه و محتوای فضای مجازی</v>
          </cell>
        </row>
        <row r="121">
          <cell r="B121">
            <v>32998025</v>
          </cell>
          <cell r="C121" t="str">
            <v>برگزاري شب نويسنده انجمن داستان</v>
          </cell>
          <cell r="D121" t="str">
            <v>مرکز هنر و رسانه</v>
          </cell>
          <cell r="E121" t="str">
            <v>اداره هنرهای ادبی</v>
          </cell>
        </row>
        <row r="122">
          <cell r="B122">
            <v>32998024</v>
          </cell>
          <cell r="C122" t="str">
            <v>برگزاري شب شعر انجمن شعر</v>
          </cell>
          <cell r="D122" t="str">
            <v>مرکز هنر و رسانه</v>
          </cell>
          <cell r="E122" t="str">
            <v>اداره هنرهای ادبی</v>
          </cell>
        </row>
        <row r="123">
          <cell r="B123">
            <v>32998023</v>
          </cell>
          <cell r="C123" t="str">
            <v>برگزاري جلسات نقد كتب هنري</v>
          </cell>
          <cell r="D123" t="str">
            <v>مرکز هنر و رسانه</v>
          </cell>
          <cell r="E123" t="str">
            <v>اداره هنرهای ادبی</v>
          </cell>
        </row>
        <row r="124">
          <cell r="B124">
            <v>32998022</v>
          </cell>
          <cell r="C124" t="str">
            <v>برگزاري جلسات نقد شعر</v>
          </cell>
          <cell r="D124" t="str">
            <v>مرکز هنر و رسانه</v>
          </cell>
          <cell r="E124" t="str">
            <v>اداره هنرهای ادبی</v>
          </cell>
        </row>
        <row r="125">
          <cell r="B125">
            <v>32998021</v>
          </cell>
          <cell r="C125" t="str">
            <v>برگزاري نشست در انجمن‌هاي هنري طلاب</v>
          </cell>
          <cell r="D125" t="str">
            <v>مرکز هنر و رسانه</v>
          </cell>
          <cell r="E125" t="str">
            <v>انجمن ها</v>
          </cell>
        </row>
        <row r="126">
          <cell r="B126">
            <v>32998020</v>
          </cell>
          <cell r="C126" t="str">
            <v>برگزاري كارگاه در انجمن‌هاي هنري طلاب</v>
          </cell>
          <cell r="D126" t="str">
            <v>مرکز هنر و رسانه</v>
          </cell>
          <cell r="E126" t="str">
            <v>انجمن ها</v>
          </cell>
        </row>
        <row r="127">
          <cell r="B127">
            <v>32998019</v>
          </cell>
          <cell r="C127" t="str">
            <v>دوره آموزشي سواد رسانه‌اي</v>
          </cell>
          <cell r="D127" t="str">
            <v>مرکز هنر و رسانه</v>
          </cell>
          <cell r="E127" t="str">
            <v>اداره آموزش</v>
          </cell>
        </row>
        <row r="128">
          <cell r="B128">
            <v>32998018</v>
          </cell>
          <cell r="C128" t="str">
            <v>امور مربوط به انجمن سواد رسانه‌اي</v>
          </cell>
          <cell r="D128" t="str">
            <v>مرکز هنر و رسانه</v>
          </cell>
          <cell r="E128" t="str">
            <v>اداره پشتیبانی و تعاملات رسانه ای</v>
          </cell>
        </row>
        <row r="129">
          <cell r="B129">
            <v>32998015</v>
          </cell>
          <cell r="C129" t="str">
            <v>امور مربوط به انجمن هنرهاي تجسمي</v>
          </cell>
          <cell r="D129" t="str">
            <v>مرکز هنر و رسانه</v>
          </cell>
          <cell r="E129" t="str">
            <v>اداره هنرهای تجسمی</v>
          </cell>
        </row>
        <row r="130">
          <cell r="B130">
            <v>32998014</v>
          </cell>
          <cell r="C130" t="str">
            <v>امور مربوط به انجمن خوشنويسي</v>
          </cell>
          <cell r="D130" t="str">
            <v>مرکز هنر و رسانه</v>
          </cell>
          <cell r="E130" t="str">
            <v>اداره هنرهای تجسمی</v>
          </cell>
        </row>
        <row r="131">
          <cell r="B131">
            <v>32998013</v>
          </cell>
          <cell r="C131" t="str">
            <v>امور مربوط به انجمن داستان</v>
          </cell>
          <cell r="D131" t="str">
            <v>مرکز هنر و رسانه</v>
          </cell>
          <cell r="E131" t="str">
            <v>اداره هنرهای ادبی</v>
          </cell>
        </row>
        <row r="132">
          <cell r="B132">
            <v>32998012</v>
          </cell>
          <cell r="C132" t="str">
            <v>امور مربوط به انجمن شعر</v>
          </cell>
          <cell r="D132" t="str">
            <v>مرکز هنر و رسانه</v>
          </cell>
          <cell r="E132" t="str">
            <v>اداره هنرهای ادبی</v>
          </cell>
        </row>
        <row r="133">
          <cell r="B133">
            <v>32998011</v>
          </cell>
          <cell r="C133" t="str">
            <v>دوره آموزشي شعر</v>
          </cell>
          <cell r="D133" t="str">
            <v>مرکز هنر و رسانه</v>
          </cell>
          <cell r="E133" t="str">
            <v>اداره هنرهای ادبی</v>
          </cell>
        </row>
        <row r="134">
          <cell r="B134">
            <v>32998004</v>
          </cell>
          <cell r="C134" t="str">
            <v>دوره آموزشي ادبيات رسانه اي</v>
          </cell>
          <cell r="D134" t="str">
            <v>مرکز هنر و رسانه</v>
          </cell>
          <cell r="E134" t="str">
            <v>اداره هنرهای ادبی</v>
          </cell>
        </row>
        <row r="135">
          <cell r="B135">
            <v>32998003</v>
          </cell>
          <cell r="C135" t="str">
            <v>دوره آموزشي ويرايش ادبي</v>
          </cell>
          <cell r="D135" t="str">
            <v>مرکز هنر و رسانه</v>
          </cell>
          <cell r="E135" t="str">
            <v>اداره آموزش</v>
          </cell>
        </row>
        <row r="136">
          <cell r="B136">
            <v>32998002</v>
          </cell>
          <cell r="C136" t="str">
            <v>دوره آموزشي نويسندگي</v>
          </cell>
          <cell r="D136" t="str">
            <v>مرکز هنر و رسانه</v>
          </cell>
          <cell r="E136" t="str">
            <v>اداره آموزش</v>
          </cell>
        </row>
        <row r="137">
          <cell r="B137">
            <v>32998001</v>
          </cell>
          <cell r="C137" t="str">
            <v>دوره آموزشي داستان نويسي</v>
          </cell>
          <cell r="D137" t="str">
            <v>مرکز هنر و رسانه</v>
          </cell>
          <cell r="E137" t="str">
            <v>اداره هنرهای ادبی</v>
          </cell>
        </row>
        <row r="138">
          <cell r="B138">
            <v>32798008</v>
          </cell>
          <cell r="C138" t="str">
            <v>ساماندهي و تشكيل گروه هاي تبليغ مجازي</v>
          </cell>
          <cell r="D138" t="str">
            <v>اداره کل فضای مجازی</v>
          </cell>
          <cell r="E138" t="str">
            <v>اداره جذب و توسعه فعالان فضای مجازی</v>
          </cell>
        </row>
        <row r="139">
          <cell r="B139">
            <v>29800152</v>
          </cell>
          <cell r="C139" t="str">
            <v>امور مربوط به توليد محتواي ويژه‌نامه عدالت در مجلات دفتر</v>
          </cell>
          <cell r="D139" t="str">
            <v>مرکز هنر و رسانه</v>
          </cell>
          <cell r="E139" t="str">
            <v>اداره نشریات</v>
          </cell>
        </row>
        <row r="140">
          <cell r="B140">
            <v>22198163</v>
          </cell>
          <cell r="C140" t="str">
            <v>امور مربوط به مشاوره قرآني ويژه تهيه كنندگان و توليد كنندگان آثار</v>
          </cell>
          <cell r="D140" t="str">
            <v>مرکز هنر و رسانه</v>
          </cell>
          <cell r="E140" t="str">
            <v>اداره تولیدات رسانه ای</v>
          </cell>
        </row>
      </sheetData>
      <sheetData sheetId="4"/>
      <sheetData sheetId="5">
        <row r="2">
          <cell r="A2">
            <v>33098058</v>
          </cell>
          <cell r="B2" t="str">
            <v>دوره آموزشي علمي و مهارتي تبليغ در فضاي مجازي</v>
          </cell>
          <cell r="C2" t="str">
            <v>اداره آموزش</v>
          </cell>
          <cell r="D2" t="str">
            <v>اداره آموزش</v>
          </cell>
          <cell r="E2" t="str">
            <v>غيرقطبي</v>
          </cell>
        </row>
        <row r="2">
          <cell r="H2">
            <v>339999999.999951</v>
          </cell>
          <cell r="I2">
            <v>377496000</v>
          </cell>
        </row>
        <row r="3">
          <cell r="A3">
            <v>33098130</v>
          </cell>
          <cell r="B3" t="str">
            <v>برگزاري دوره پودماني تربيت مبلغ مصرف فرهنگي</v>
          </cell>
          <cell r="C3" t="str">
            <v>اداره آموزش</v>
          </cell>
          <cell r="D3" t="str">
            <v>اداره آموزش</v>
          </cell>
          <cell r="E3" t="str">
            <v>قطبي</v>
          </cell>
          <cell r="F3" t="str">
            <v>قطب اخلاق، خانواده و سبك زندگي</v>
          </cell>
          <cell r="G3" t="str">
            <v>ميز تخصصي سبك زندگي اسلامي</v>
          </cell>
          <cell r="H3">
            <v>299999999.999958</v>
          </cell>
          <cell r="I3">
            <v>0</v>
          </cell>
        </row>
        <row r="4">
          <cell r="A4">
            <v>59800012</v>
          </cell>
          <cell r="B4" t="str">
            <v>هزينه‌هاي اداري و عمومي</v>
          </cell>
          <cell r="C4" t="str">
            <v>مدیریت امور اجرایی</v>
          </cell>
          <cell r="D4" t="str">
            <v>هزینه اداری عمومی</v>
          </cell>
          <cell r="E4" t="str">
            <v>غيرقطبي</v>
          </cell>
        </row>
        <row r="4">
          <cell r="H4">
            <v>4256053599.9994</v>
          </cell>
          <cell r="I4">
            <v>4053059557</v>
          </cell>
        </row>
        <row r="5">
          <cell r="A5">
            <v>33198002</v>
          </cell>
          <cell r="B5" t="str">
            <v>دوره آموزشي طراحي</v>
          </cell>
          <cell r="C5" t="str">
            <v>اداره آموزش</v>
          </cell>
          <cell r="D5" t="str">
            <v>اداره آموزش</v>
          </cell>
          <cell r="E5" t="str">
            <v>غيرقطبي</v>
          </cell>
        </row>
        <row r="5">
          <cell r="H5">
            <v>329999999.999953</v>
          </cell>
          <cell r="I5">
            <v>330000000</v>
          </cell>
        </row>
        <row r="6">
          <cell r="A6">
            <v>39800217</v>
          </cell>
          <cell r="B6" t="str">
            <v>مشاركت در توليد برنامه تلوزيوني مناظره با موضوع ازدواج(؟)</v>
          </cell>
          <cell r="C6" t="str">
            <v>مرکز هنر و رسانه</v>
          </cell>
          <cell r="D6" t="str">
            <v>اداره هنرهای تصویری</v>
          </cell>
          <cell r="E6" t="str">
            <v>قطبي</v>
          </cell>
          <cell r="F6" t="str">
            <v>قطب اخلاق، خانواده و سبك زندگي</v>
          </cell>
          <cell r="G6" t="str">
            <v>ميز تخصصي عفاف</v>
          </cell>
          <cell r="H6">
            <v>2649999999.99962</v>
          </cell>
          <cell r="I6">
            <v>795025000</v>
          </cell>
        </row>
        <row r="7">
          <cell r="A7">
            <v>33198023</v>
          </cell>
          <cell r="B7" t="str">
            <v>دوره آموزشي ويرايش فيلم</v>
          </cell>
          <cell r="C7" t="str">
            <v>اداره آموزش</v>
          </cell>
          <cell r="D7" t="str">
            <v>اداره آموزش</v>
          </cell>
          <cell r="E7" t="str">
            <v>غيرقطبي</v>
          </cell>
        </row>
        <row r="7">
          <cell r="H7">
            <v>25999999.9999963</v>
          </cell>
          <cell r="I7">
            <v>23980000</v>
          </cell>
        </row>
        <row r="8">
          <cell r="A8">
            <v>32998019</v>
          </cell>
          <cell r="B8" t="str">
            <v>دوره آموزشي سواد رسانه‌اي</v>
          </cell>
          <cell r="C8" t="str">
            <v>اداره آموزش</v>
          </cell>
          <cell r="D8" t="str">
            <v>اداره آموزش</v>
          </cell>
          <cell r="E8" t="str">
            <v>قطبي</v>
          </cell>
          <cell r="F8" t="str">
            <v>قطب اخلاق، خانواده و سبك زندگي</v>
          </cell>
          <cell r="G8" t="str">
            <v>ميز تخصصي سبك زندگي اسلامي</v>
          </cell>
          <cell r="H8">
            <v>99999999.9999859</v>
          </cell>
          <cell r="I8">
            <v>50004000</v>
          </cell>
        </row>
        <row r="9">
          <cell r="A9">
            <v>33798072</v>
          </cell>
          <cell r="B9" t="str">
            <v>امور مربوط به كانال و گروه‌هاي تلگرامي تخصصي مهارت‌افزايي آموزشي و ترويجي خانواده و روابط همسران</v>
          </cell>
          <cell r="C9" t="str">
            <v>اداره کل فضای مجازی</v>
          </cell>
          <cell r="D9" t="str">
            <v>اداره تولید و تامین برنامه و محتوای فضای مجازی</v>
          </cell>
          <cell r="E9" t="str">
            <v>قطبي</v>
          </cell>
          <cell r="F9" t="str">
            <v>قطب اخلاق، خانواده و سبك زندگي</v>
          </cell>
          <cell r="G9" t="str">
            <v>ميز تخصصي تحكيم نظام خانواده</v>
          </cell>
          <cell r="H9">
            <v>739999999.999895</v>
          </cell>
          <cell r="I9">
            <v>222000000</v>
          </cell>
        </row>
        <row r="10">
          <cell r="A10">
            <v>39800281</v>
          </cell>
          <cell r="B10" t="str">
            <v>توليد و تأمين محتواي سامانه آموزش مجازي اشراق</v>
          </cell>
          <cell r="C10" t="str">
            <v>اداره آموزش</v>
          </cell>
          <cell r="D10" t="str">
            <v>اداره آموزش</v>
          </cell>
          <cell r="E10" t="str">
            <v>غيرقطبي</v>
          </cell>
        </row>
        <row r="10">
          <cell r="H10">
            <v>140999999.99998</v>
          </cell>
          <cell r="I10">
            <v>122500000</v>
          </cell>
        </row>
        <row r="11">
          <cell r="A11">
            <v>33798108</v>
          </cell>
          <cell r="B11" t="str">
            <v>توليد مجموعه مستند تلويزيوني چندقسمتي با موضوع تهديدات نظام تعليم و تربيت</v>
          </cell>
          <cell r="C11" t="str">
            <v>مرکز هنر و رسانه</v>
          </cell>
          <cell r="D11" t="str">
            <v>اداره هنرهای تصویری</v>
          </cell>
          <cell r="E11" t="str">
            <v>قطبي</v>
          </cell>
          <cell r="F11" t="str">
            <v>قطب بنيادهاي نظري و نظام متقن علوم اسلامي و انساني</v>
          </cell>
          <cell r="G11" t="str">
            <v>ميز تخصصي آموزش و پرورش</v>
          </cell>
          <cell r="H11">
            <v>799999999.999886</v>
          </cell>
          <cell r="I11">
            <v>90000000</v>
          </cell>
        </row>
        <row r="12">
          <cell r="A12">
            <v>39800232</v>
          </cell>
          <cell r="B12" t="str">
            <v>امور مربوط به توليد كليپ تصويري در فضاي مجازي با موضوعات مناسبتي</v>
          </cell>
          <cell r="C12" t="str">
            <v>اداره کل فضای مجازی</v>
          </cell>
          <cell r="D12" t="str">
            <v>اداره تولید و تامین برنامه و محتوای فضای مجازی</v>
          </cell>
          <cell r="E12" t="str">
            <v>غيرقطبي</v>
          </cell>
        </row>
        <row r="12">
          <cell r="H12">
            <v>2269999999.99968</v>
          </cell>
          <cell r="I12">
            <v>909380000</v>
          </cell>
        </row>
        <row r="13">
          <cell r="A13">
            <v>34098050</v>
          </cell>
          <cell r="B13" t="str">
            <v>تدوين درسنامه جامع سواد فضاي مجازي</v>
          </cell>
          <cell r="C13" t="str">
            <v>اداره آموزش</v>
          </cell>
          <cell r="D13" t="str">
            <v>اداره آموزش</v>
          </cell>
          <cell r="E13" t="str">
            <v>قطبي</v>
          </cell>
          <cell r="F13" t="str">
            <v>قطب اخلاق، خانواده و سبك زندگي</v>
          </cell>
          <cell r="G13" t="str">
            <v>ميز تخصصي سبك زندگي اسلامي</v>
          </cell>
        </row>
        <row r="14">
          <cell r="A14">
            <v>39800239</v>
          </cell>
          <cell r="B14" t="str">
            <v>امور مربوط به پايش و رصد فضاي مجازي</v>
          </cell>
          <cell r="C14" t="str">
            <v>اداره کل فضای مجازی</v>
          </cell>
          <cell r="D14" t="str">
            <v>اداره پایش و رصد فضای مجازی</v>
          </cell>
          <cell r="E14" t="str">
            <v>غيرقطبي</v>
          </cell>
        </row>
        <row r="14">
          <cell r="H14">
            <v>235099999.999967</v>
          </cell>
          <cell r="I14">
            <v>235702000</v>
          </cell>
        </row>
        <row r="15">
          <cell r="A15">
            <v>39800230</v>
          </cell>
          <cell r="B15" t="str">
            <v>امور مربوط به توليد متن كوتاه در فضاي مجازي با موضوعات مناسبتي</v>
          </cell>
          <cell r="C15" t="str">
            <v>اداره کل فضای مجازی</v>
          </cell>
          <cell r="D15" t="str">
            <v>اداره تولید و تامین برنامه و محتوای فضای مجازی</v>
          </cell>
          <cell r="E15" t="str">
            <v>غيرقطبي</v>
          </cell>
        </row>
        <row r="15">
          <cell r="H15">
            <v>1199999999.99983</v>
          </cell>
          <cell r="I15">
            <v>828310000</v>
          </cell>
        </row>
        <row r="16">
          <cell r="A16">
            <v>42902002</v>
          </cell>
          <cell r="B16" t="str">
            <v>امور مربوط به ارتباطات و شبكه</v>
          </cell>
          <cell r="C16" t="str">
            <v>مدیریت امور اجرایی</v>
          </cell>
          <cell r="D16" t="str">
            <v>اداره فناوری اطلاعات</v>
          </cell>
          <cell r="E16" t="str">
            <v>غيرقطبي</v>
          </cell>
        </row>
        <row r="16">
          <cell r="H16">
            <v>1319999999.99981</v>
          </cell>
          <cell r="I16">
            <v>1796254598</v>
          </cell>
        </row>
        <row r="17">
          <cell r="A17">
            <v>42901095</v>
          </cell>
          <cell r="B17" t="str">
            <v>خريد نرم افزار رصد</v>
          </cell>
          <cell r="C17" t="str">
            <v>اداره کل فضای مجازی</v>
          </cell>
          <cell r="D17" t="str">
            <v>اداره پایش و رصد فضای مجازی</v>
          </cell>
          <cell r="E17" t="str">
            <v>غيرقطبي</v>
          </cell>
        </row>
        <row r="18">
          <cell r="A18">
            <v>39800216</v>
          </cell>
          <cell r="B18" t="str">
            <v>توليد فيلم كوتاه ازدواج بهنگام</v>
          </cell>
          <cell r="C18" t="str">
            <v>مرکز هنر و رسانه</v>
          </cell>
          <cell r="D18" t="str">
            <v>اداره هنرهای تصویری</v>
          </cell>
          <cell r="E18" t="str">
            <v>قطبي</v>
          </cell>
          <cell r="F18" t="str">
            <v>قطب اخلاق، خانواده و سبك زندگي</v>
          </cell>
          <cell r="G18" t="str">
            <v>ميز تخصصي عفاف</v>
          </cell>
          <cell r="H18">
            <v>349999999.99995</v>
          </cell>
          <cell r="I18">
            <v>100000000</v>
          </cell>
        </row>
        <row r="19">
          <cell r="A19">
            <v>33798043</v>
          </cell>
          <cell r="B19" t="str">
            <v>توليد برنامه‌هاي تبليغي رسانه‌اي مقابله با عرفان‌هاي نوظهور</v>
          </cell>
          <cell r="C19" t="str">
            <v>مرکز هنر و رسانه</v>
          </cell>
          <cell r="D19" t="str">
            <v>اداره هنرهای تصویری</v>
          </cell>
          <cell r="E19" t="str">
            <v>قطبي</v>
          </cell>
          <cell r="F19" t="str">
            <v>قطب تعميق باور ديني و مبارزه با جريان هاي انحرافي</v>
          </cell>
          <cell r="G19" t="str">
            <v>ميز مقابله با فرق انحرافي</v>
          </cell>
          <cell r="H19">
            <v>249999999.999964</v>
          </cell>
          <cell r="I19">
            <v>63650000</v>
          </cell>
        </row>
        <row r="20">
          <cell r="A20">
            <v>39800231</v>
          </cell>
          <cell r="B20" t="str">
            <v>امور مربوط به توليد عكس نوشته در فضاي مجازي با موضوعات مناسبتي</v>
          </cell>
          <cell r="C20" t="str">
            <v>اداره کل فضای مجازی</v>
          </cell>
          <cell r="D20" t="str">
            <v>اداره تولید و تامین برنامه و محتوای فضای مجازی</v>
          </cell>
          <cell r="E20" t="str">
            <v>غيرقطبي</v>
          </cell>
        </row>
        <row r="20">
          <cell r="H20">
            <v>1319999999.99981</v>
          </cell>
          <cell r="I20">
            <v>703720000</v>
          </cell>
        </row>
        <row r="21">
          <cell r="A21">
            <v>39800167</v>
          </cell>
          <cell r="B21" t="str">
            <v>حمايت از گروه‌هاي تبليغ تخصصي فضاي مجازي در حوزه سواد مصرف كالاهاي فرهنگي</v>
          </cell>
          <cell r="C21" t="str">
            <v>اداره کل فضای مجازی</v>
          </cell>
          <cell r="D21" t="str">
            <v>اداره تولید و تامین برنامه و محتوای فضای مجازی</v>
          </cell>
          <cell r="E21" t="str">
            <v>قطبي</v>
          </cell>
          <cell r="F21" t="str">
            <v>قطب اخلاق، خانواده و سبك زندگي</v>
          </cell>
          <cell r="G21" t="str">
            <v>ميز تخصصي سبك زندگي اسلامي</v>
          </cell>
          <cell r="H21">
            <v>999999999.999859</v>
          </cell>
          <cell r="I21">
            <v>75000000</v>
          </cell>
        </row>
        <row r="22">
          <cell r="A22">
            <v>39800241</v>
          </cell>
          <cell r="B22" t="str">
            <v>توليد فيلم كوتاه با موضوع عفاف براي دختران و پسران نوجوان و جوان</v>
          </cell>
          <cell r="C22" t="str">
            <v>مرکز هنر و رسانه</v>
          </cell>
          <cell r="D22" t="str">
            <v>اداره تولیدات رسانه ای</v>
          </cell>
          <cell r="E22" t="str">
            <v>قطبي</v>
          </cell>
          <cell r="F22" t="str">
            <v>قطب اخلاق، خانواده و سبك زندگي</v>
          </cell>
          <cell r="G22" t="str">
            <v>ميز تخصصي عفاف</v>
          </cell>
          <cell r="H22">
            <v>269999999.999961</v>
          </cell>
          <cell r="I22">
            <v>11200000</v>
          </cell>
        </row>
        <row r="23">
          <cell r="A23">
            <v>39800233</v>
          </cell>
          <cell r="B23" t="str">
            <v>امور مربوط به توليد موشن گرافي در فضاي مجازي با موضوعات مناسبتي</v>
          </cell>
          <cell r="C23" t="str">
            <v>اداره کل فضای مجازی</v>
          </cell>
          <cell r="D23" t="str">
            <v>اداره تولید و تامین برنامه و محتوای فضای مجازی</v>
          </cell>
          <cell r="E23" t="str">
            <v>غيرقطبي</v>
          </cell>
        </row>
        <row r="23">
          <cell r="H23">
            <v>1029999999.99985</v>
          </cell>
          <cell r="I23">
            <v>316890000</v>
          </cell>
        </row>
        <row r="24">
          <cell r="A24">
            <v>33798035</v>
          </cell>
          <cell r="B24" t="str">
            <v>امور مربوط به تبليغ در فضاي مجازي با موضوع مشاوره و سبك زندگي(جنات)</v>
          </cell>
          <cell r="C24" t="str">
            <v>اداره کل فضای مجازی</v>
          </cell>
          <cell r="D24" t="str">
            <v>اداره تولید و تامین برنامه و محتوای فضای مجازی</v>
          </cell>
          <cell r="E24" t="str">
            <v>قطبي</v>
          </cell>
          <cell r="F24" t="str">
            <v>قطب اخلاق، خانواده و سبك زندگي</v>
          </cell>
          <cell r="G24" t="str">
            <v>ميز تخصصي سبك زندگي اسلامي</v>
          </cell>
          <cell r="H24">
            <v>521000000.999926</v>
          </cell>
          <cell r="I24">
            <v>155400000</v>
          </cell>
        </row>
        <row r="25">
          <cell r="A25">
            <v>33698001</v>
          </cell>
          <cell r="B25" t="str">
            <v>امور مربوط به حمايت مالي از فعاليت‌هاي مجازي تبليغ ديني</v>
          </cell>
          <cell r="C25" t="str">
            <v>اداره کل فضای مجازی</v>
          </cell>
          <cell r="D25" t="str">
            <v>اداره تولید و تامین برنامه و محتوای فضای مجازی</v>
          </cell>
          <cell r="E25" t="str">
            <v>غيرقطبي</v>
          </cell>
        </row>
        <row r="25">
          <cell r="H25">
            <v>1277999999.99982</v>
          </cell>
          <cell r="I25">
            <v>527228999</v>
          </cell>
        </row>
        <row r="26">
          <cell r="A26">
            <v>39800227</v>
          </cell>
          <cell r="B26" t="str">
            <v>امور مربوط به توليد پوستر در فضاي مجازي با موضوعات مناسبتي</v>
          </cell>
          <cell r="C26" t="str">
            <v>اداره کل فضای مجازی</v>
          </cell>
          <cell r="D26" t="str">
            <v>اداره تولید و تامین برنامه و محتوای فضای مجازی</v>
          </cell>
          <cell r="E26" t="str">
            <v>غيرقطبي</v>
          </cell>
        </row>
        <row r="26">
          <cell r="H26">
            <v>399999999.999943</v>
          </cell>
          <cell r="I26">
            <v>276480000</v>
          </cell>
        </row>
        <row r="27">
          <cell r="A27">
            <v>39800225</v>
          </cell>
          <cell r="B27" t="str">
            <v>امور مربوط به توليد كليپ صوتي در فضاي مجازي با موضوعات مناسبتي</v>
          </cell>
          <cell r="C27" t="str">
            <v>اداره کل فضای مجازی</v>
          </cell>
          <cell r="D27" t="str">
            <v>اداره تولید و تامین برنامه و محتوای فضای مجازی</v>
          </cell>
          <cell r="E27" t="str">
            <v>غيرقطبي</v>
          </cell>
        </row>
        <row r="27">
          <cell r="H27">
            <v>229999999.999967</v>
          </cell>
          <cell r="I27">
            <v>71740000</v>
          </cell>
        </row>
        <row r="28">
          <cell r="A28">
            <v>33198024</v>
          </cell>
          <cell r="B28" t="str">
            <v>برگزاري كارگاه آموزشي توليد محصولات گرافيكي در فضاي مجازي</v>
          </cell>
          <cell r="C28" t="str">
            <v>اداره کل فضای مجازی</v>
          </cell>
          <cell r="D28" t="str">
            <v>اداره تولید و تامین برنامه و محتوای فضای مجازی</v>
          </cell>
          <cell r="E28" t="str">
            <v>غيرقطبي</v>
          </cell>
        </row>
        <row r="28">
          <cell r="H28">
            <v>229999999.999967</v>
          </cell>
          <cell r="I28">
            <v>258250000</v>
          </cell>
        </row>
        <row r="29">
          <cell r="A29">
            <v>33798033</v>
          </cell>
          <cell r="B29" t="str">
            <v>امور مربوط به تبليغ در فضاي مجازي با موضوع كلام، وهابيت(جنات)</v>
          </cell>
          <cell r="C29" t="str">
            <v>اداره کل فضای مجازی</v>
          </cell>
          <cell r="D29" t="str">
            <v>اداره تولید و تامین برنامه و محتوای فضای مجازی</v>
          </cell>
          <cell r="E29" t="str">
            <v>قطبي</v>
          </cell>
          <cell r="F29" t="str">
            <v>قطب تعميق باور ديني و مبارزه با جريان هاي انحرافي</v>
          </cell>
          <cell r="G29" t="str">
            <v>ميز تخصصي تعميق باورهاي ديني</v>
          </cell>
          <cell r="H29">
            <v>220000001.999969</v>
          </cell>
          <cell r="I29">
            <v>69380000</v>
          </cell>
        </row>
        <row r="30">
          <cell r="A30">
            <v>33798037</v>
          </cell>
          <cell r="B30" t="str">
            <v>امور مربوط به تبليغ در فضاي مجازي با موضوع قرآن(جنات)</v>
          </cell>
          <cell r="C30" t="str">
            <v>اداره کل فضای مجازی</v>
          </cell>
          <cell r="D30" t="str">
            <v>اداره تولید و تامین برنامه و محتوای فضای مجازی</v>
          </cell>
          <cell r="E30" t="str">
            <v>قطبي</v>
          </cell>
          <cell r="F30" t="str">
            <v>قطب تعميق باور ديني و مبارزه با جريان هاي انحرافي</v>
          </cell>
          <cell r="G30" t="str">
            <v>ميز تخصصي توسعه و تعميق فرهنگ قرآن</v>
          </cell>
          <cell r="H30">
            <v>209999999.999971</v>
          </cell>
          <cell r="I30">
            <v>38850000</v>
          </cell>
        </row>
        <row r="31">
          <cell r="A31">
            <v>33698016</v>
          </cell>
          <cell r="B31" t="str">
            <v>حمايت از فعاليت‌هاي گروه‌هاي تبليغ مجازي و نوين در حوزه قرآن</v>
          </cell>
          <cell r="C31" t="str">
            <v>اداره کل فضای مجازی</v>
          </cell>
          <cell r="D31" t="str">
            <v>اداره تولید و تامین برنامه و محتوای فضای مجازی</v>
          </cell>
          <cell r="E31" t="str">
            <v>قطبي</v>
          </cell>
          <cell r="F31" t="str">
            <v>قطب تعميق باور ديني و مبارزه با جريان هاي انحرافي</v>
          </cell>
          <cell r="G31" t="str">
            <v>ميز تخصصي توسعه و تعميق فرهنگ قرآن</v>
          </cell>
          <cell r="H31">
            <v>177249999.999975</v>
          </cell>
          <cell r="I31">
            <v>16800000</v>
          </cell>
        </row>
        <row r="32">
          <cell r="A32">
            <v>32998026</v>
          </cell>
          <cell r="B32" t="str">
            <v>برگزاري كارگاه آموزشي توليد محتواي متني در فضاي مجازي</v>
          </cell>
          <cell r="C32" t="str">
            <v>اداره کل فضای مجازی</v>
          </cell>
          <cell r="D32" t="str">
            <v>اداره تولید و تامین برنامه و محتوای فضای مجازی</v>
          </cell>
          <cell r="E32" t="str">
            <v>غيرقطبي</v>
          </cell>
        </row>
        <row r="32">
          <cell r="H32">
            <v>59999999.9999914</v>
          </cell>
          <cell r="I32">
            <v>60000000</v>
          </cell>
        </row>
        <row r="33">
          <cell r="A33">
            <v>39800226</v>
          </cell>
          <cell r="B33" t="str">
            <v>امور مربوط به توليد اينفوگرافي در فضاي مجازي با موضوعات مناسبتي</v>
          </cell>
          <cell r="C33" t="str">
            <v>اداره کل فضای مجازی</v>
          </cell>
          <cell r="D33" t="str">
            <v>اداره تولید و تامین برنامه و محتوای فضای مجازی</v>
          </cell>
          <cell r="E33" t="str">
            <v>غيرقطبي</v>
          </cell>
        </row>
        <row r="33">
          <cell r="H33">
            <v>59999999.9999914</v>
          </cell>
          <cell r="I33">
            <v>60000000</v>
          </cell>
        </row>
        <row r="34">
          <cell r="A34">
            <v>33798039</v>
          </cell>
          <cell r="B34" t="str">
            <v>امور مربوط به مسابقه سايت، وبلاگ و فعاليت شبكه‌هاي اجتماعي نقد وهابيت</v>
          </cell>
          <cell r="C34" t="str">
            <v>اداره کل فضای مجازی</v>
          </cell>
          <cell r="D34" t="str">
            <v>اداره تولید و تامین برنامه و محتوای فضای مجازی</v>
          </cell>
          <cell r="E34" t="str">
            <v>قطبي</v>
          </cell>
          <cell r="F34" t="str">
            <v>قطب تعميق باور ديني و مبارزه با جريان هاي انحرافي</v>
          </cell>
          <cell r="G34" t="str">
            <v>ميز تخصصي وهابيت</v>
          </cell>
          <cell r="H34">
            <v>48999999.999993</v>
          </cell>
          <cell r="I34">
            <v>10000000</v>
          </cell>
        </row>
        <row r="35">
          <cell r="A35">
            <v>33798040</v>
          </cell>
          <cell r="B35" t="str">
            <v>امور مربوط به توليد عكس نوشته، در نقد جريان‌هاي افراطي و تكفيري و وهابيت</v>
          </cell>
          <cell r="C35" t="str">
            <v>اداره کل فضای مجازی</v>
          </cell>
          <cell r="D35" t="str">
            <v>اداره تولید و تامین برنامه و محتوای فضای مجازی</v>
          </cell>
          <cell r="E35" t="str">
            <v>قطبي</v>
          </cell>
          <cell r="F35" t="str">
            <v>قطب تعميق باور ديني و مبارزه با جريان هاي انحرافي</v>
          </cell>
          <cell r="G35" t="str">
            <v>ميز تخصصي وهابيت</v>
          </cell>
          <cell r="H35">
            <v>34999999.999995</v>
          </cell>
          <cell r="I35">
            <v>35000000</v>
          </cell>
        </row>
        <row r="36">
          <cell r="A36">
            <v>33798029</v>
          </cell>
          <cell r="B36" t="str">
            <v>فعاليت‌هاي تبليغ ديني مقابله با وهابيت در فضاي مجازي (قطب تعميق)</v>
          </cell>
          <cell r="C36" t="str">
            <v>اداره کل فضای مجازی</v>
          </cell>
          <cell r="D36" t="str">
            <v>اداره تولید و تامین برنامه و محتوای فضای مجازی</v>
          </cell>
          <cell r="E36" t="str">
            <v>قطبي</v>
          </cell>
          <cell r="F36" t="str">
            <v>قطب تعميق باور ديني و مبارزه با جريان هاي انحرافي</v>
          </cell>
          <cell r="G36" t="str">
            <v>ميز تخصصي وهابيت</v>
          </cell>
          <cell r="H36">
            <v>29999999.9999958</v>
          </cell>
          <cell r="I36">
            <v>30000000</v>
          </cell>
        </row>
        <row r="37">
          <cell r="A37">
            <v>39800228</v>
          </cell>
          <cell r="B37" t="str">
            <v>امور مربوط به توليد تابلو مقاله در فضاي مجازي با موضوعات مناسبتي</v>
          </cell>
          <cell r="C37" t="str">
            <v>اداره کل فضای مجازی</v>
          </cell>
          <cell r="D37" t="str">
            <v>اداره تولید و تامین برنامه و محتوای فضای مجازی</v>
          </cell>
          <cell r="E37" t="str">
            <v>غيرقطبي</v>
          </cell>
        </row>
        <row r="37">
          <cell r="H37">
            <v>9999999.99999859</v>
          </cell>
          <cell r="I37">
            <v>3600000</v>
          </cell>
        </row>
        <row r="38">
          <cell r="A38">
            <v>33698017</v>
          </cell>
          <cell r="B38" t="str">
            <v>حمايت از گروه‌هاي مجازي شبكه‌هاي اجتماعي فعال در موضوع صداقت</v>
          </cell>
          <cell r="C38" t="str">
            <v>اداره کل فضای مجازی</v>
          </cell>
          <cell r="D38" t="str">
            <v>اداره تولید و تامین برنامه و محتوای فضای مجازی</v>
          </cell>
          <cell r="E38" t="str">
            <v>قطبي</v>
          </cell>
          <cell r="F38" t="str">
            <v>قطب اخلاق، خانواده و سبك زندگي</v>
          </cell>
          <cell r="G38" t="str">
            <v>ميز تخصصي اخلاق</v>
          </cell>
        </row>
        <row r="39">
          <cell r="A39">
            <v>33798034</v>
          </cell>
          <cell r="B39" t="str">
            <v>امور مربوط به تبليغ در فضاي مجازي با موضوع اخلاق(جنات)</v>
          </cell>
          <cell r="C39" t="str">
            <v>اداره کل فضای مجازی</v>
          </cell>
          <cell r="D39" t="str">
            <v>اداره تولید و تامین برنامه و محتوای فضای مجازی</v>
          </cell>
          <cell r="E39" t="str">
            <v>قطبي</v>
          </cell>
          <cell r="F39" t="str">
            <v>قطب اخلاق، خانواده و سبك زندگي</v>
          </cell>
          <cell r="G39" t="str">
            <v>ميز تخصصي اخلاق</v>
          </cell>
        </row>
        <row r="40">
          <cell r="A40">
            <v>33798036</v>
          </cell>
          <cell r="B40" t="str">
            <v>امور مربوط به تبليغ در فضاي مجازي با موضوع عدالت(جنات)</v>
          </cell>
          <cell r="C40" t="str">
            <v>اداره کل فضای مجازی</v>
          </cell>
          <cell r="D40" t="str">
            <v>اداره تولید و تامین برنامه و محتوای فضای مجازی</v>
          </cell>
          <cell r="E40" t="str">
            <v>قطبي</v>
          </cell>
          <cell r="F40" t="str">
            <v>قطب نظام سياسي و اجتماعي اسلام و ايران</v>
          </cell>
          <cell r="G40" t="str">
            <v>ميز تخصصي مسايل اجتماعي اسلام و ايران(عدالت)</v>
          </cell>
          <cell r="H40">
            <v>199999999.999971</v>
          </cell>
          <cell r="I40">
            <v>0</v>
          </cell>
        </row>
        <row r="41">
          <cell r="A41">
            <v>33798073</v>
          </cell>
          <cell r="B41" t="str">
            <v>توليد و انتشار عكس‌نوشته از علما و مبلغان نمونه با موضوع اخلاق تبليغ دين</v>
          </cell>
          <cell r="C41" t="str">
            <v>اداره کل فضای مجازی</v>
          </cell>
          <cell r="D41" t="str">
            <v>اداره تولید و تامین برنامه و محتوای فضای مجازی</v>
          </cell>
          <cell r="E41" t="str">
            <v>قطبي</v>
          </cell>
          <cell r="F41" t="str">
            <v>قطب اخلاق، خانواده و سبك زندگي</v>
          </cell>
          <cell r="G41" t="str">
            <v>ميز تخصصي اخلاق</v>
          </cell>
        </row>
        <row r="42">
          <cell r="A42">
            <v>33798095</v>
          </cell>
          <cell r="B42" t="str">
            <v>امور مربوط به سايت جامع خانواده</v>
          </cell>
          <cell r="C42" t="str">
            <v>اداره کل فضای مجازی</v>
          </cell>
          <cell r="D42" t="str">
            <v>اداره تولید و تامین برنامه و محتوای فضای مجازی</v>
          </cell>
          <cell r="E42" t="str">
            <v>قطبي</v>
          </cell>
          <cell r="F42" t="str">
            <v>قطب اخلاق، خانواده و سبك زندگي</v>
          </cell>
          <cell r="G42" t="str">
            <v>ميز تخصصي تحكيم نظام خانواده</v>
          </cell>
        </row>
        <row r="43">
          <cell r="A43">
            <v>34098009</v>
          </cell>
          <cell r="B43" t="str">
            <v>امور مربوط به تهيه و انتشار جملات كوتاه اخلاقي براي مبلغان</v>
          </cell>
          <cell r="C43" t="str">
            <v>اداره کل فضای مجازی</v>
          </cell>
          <cell r="D43" t="str">
            <v>اداره تولید و تامین برنامه و محتوای فضای مجازی</v>
          </cell>
          <cell r="E43" t="str">
            <v>قطبي</v>
          </cell>
          <cell r="F43" t="str">
            <v>قطب اخلاق، خانواده و سبك زندگي</v>
          </cell>
          <cell r="G43" t="str">
            <v>ميز تخصصي اخلاق</v>
          </cell>
        </row>
        <row r="44">
          <cell r="A44">
            <v>34098034</v>
          </cell>
          <cell r="B44" t="str">
            <v>امور مربوط به توليد داستان‌ كوتاه در زمينه آموزش مهارت زندگي</v>
          </cell>
          <cell r="C44" t="str">
            <v>اداره کل فضای مجازی</v>
          </cell>
          <cell r="D44" t="str">
            <v>اداره تولید و تامین برنامه و محتوای فضای مجازی</v>
          </cell>
          <cell r="E44" t="str">
            <v>قطبي</v>
          </cell>
          <cell r="F44" t="str">
            <v>قطب اخلاق، خانواده و سبك زندگي</v>
          </cell>
          <cell r="G44" t="str">
            <v>ميز تخصصي تحكيم نظام خانواده</v>
          </cell>
        </row>
        <row r="45">
          <cell r="A45">
            <v>32798008</v>
          </cell>
          <cell r="B45" t="str">
            <v>ساماندهي و تشكيل گروه هاي تبليغ مجازي</v>
          </cell>
          <cell r="C45" t="str">
            <v>اداره کل فضای مجازی</v>
          </cell>
          <cell r="D45" t="str">
            <v>اداره جذب و توسعه فعالان فضای مجازی</v>
          </cell>
          <cell r="E45" t="str">
            <v>غيرقطبي</v>
          </cell>
        </row>
        <row r="45">
          <cell r="H45">
            <v>454999999.999936</v>
          </cell>
          <cell r="I45">
            <v>454572580</v>
          </cell>
        </row>
        <row r="46">
          <cell r="A46">
            <v>33798085</v>
          </cell>
          <cell r="B46" t="str">
            <v>توليد فيلم كوتاه با موضوع اخلاق تبليغ دين</v>
          </cell>
          <cell r="C46" t="str">
            <v>مرکز هنر و رسانه</v>
          </cell>
          <cell r="D46" t="str">
            <v>اداره هنرهای تصویری</v>
          </cell>
          <cell r="E46" t="str">
            <v>قطبي</v>
          </cell>
          <cell r="F46" t="str">
            <v>قطب اخلاق، خانواده و سبك زندگي</v>
          </cell>
          <cell r="G46" t="str">
            <v>ميز تخصصي اخلاق</v>
          </cell>
          <cell r="H46">
            <v>399999999.999943</v>
          </cell>
          <cell r="I46">
            <v>0</v>
          </cell>
        </row>
        <row r="47">
          <cell r="A47">
            <v>39800222</v>
          </cell>
          <cell r="B47" t="str">
            <v>امور مربوط به برگزاري سوگواره مجازي محرم و صفر (اشراق)</v>
          </cell>
          <cell r="C47" t="str">
            <v>اداره کل فضای مجازی</v>
          </cell>
          <cell r="D47" t="str">
            <v>اداره همکاری های فضای مجازی</v>
          </cell>
          <cell r="E47" t="str">
            <v>غيرقطبي</v>
          </cell>
        </row>
        <row r="47">
          <cell r="H47">
            <v>6999999999.99901</v>
          </cell>
          <cell r="I47">
            <v>4294879916</v>
          </cell>
        </row>
        <row r="48">
          <cell r="A48">
            <v>39800218</v>
          </cell>
          <cell r="B48" t="str">
            <v>ديوارنوشته با موضوع اهتمام براي ازدواج به‌هنگام و شايسته فرزندان</v>
          </cell>
          <cell r="C48" t="str">
            <v>مرکز هنر و رسانه</v>
          </cell>
          <cell r="D48" t="str">
            <v>اداره هنرهای تجسمی</v>
          </cell>
          <cell r="E48" t="str">
            <v>قطبي</v>
          </cell>
          <cell r="F48" t="str">
            <v>قطب اخلاق، خانواده و سبك زندگي</v>
          </cell>
          <cell r="G48" t="str">
            <v>ميز تخصصي عفاف</v>
          </cell>
          <cell r="H48">
            <v>249999999.999964</v>
          </cell>
          <cell r="I48">
            <v>38912500</v>
          </cell>
        </row>
        <row r="49">
          <cell r="A49">
            <v>32998002</v>
          </cell>
          <cell r="B49" t="str">
            <v>دوره آموزشي نويسندگي</v>
          </cell>
          <cell r="C49" t="str">
            <v>اداره آموزش</v>
          </cell>
          <cell r="D49" t="str">
            <v>اداره آموزش</v>
          </cell>
          <cell r="E49" t="str">
            <v>غيرقطبي</v>
          </cell>
        </row>
        <row r="49">
          <cell r="H49">
            <v>209999999.999971</v>
          </cell>
          <cell r="I49">
            <v>186910000</v>
          </cell>
        </row>
        <row r="50">
          <cell r="A50">
            <v>39800235</v>
          </cell>
          <cell r="B50" t="str">
            <v>امور مربوط به پويش "سرباز حسينم"</v>
          </cell>
          <cell r="C50" t="str">
            <v>اداره کل فضای مجازی</v>
          </cell>
          <cell r="D50" t="str">
            <v>اداره همکاری های فضای مجازی</v>
          </cell>
          <cell r="E50" t="str">
            <v>غيرقطبي</v>
          </cell>
        </row>
        <row r="50">
          <cell r="H50">
            <v>120099999.999983</v>
          </cell>
          <cell r="I50">
            <v>120007230</v>
          </cell>
        </row>
        <row r="51">
          <cell r="A51">
            <v>32998018</v>
          </cell>
          <cell r="B51" t="str">
            <v>امور مربوط به انجمن سواد رسانه‌اي</v>
          </cell>
          <cell r="C51" t="str">
            <v>مرکز هنر و رسانه</v>
          </cell>
          <cell r="D51" t="str">
            <v>اداره پشتیبانی و تعاملات رسانه ای</v>
          </cell>
          <cell r="E51" t="str">
            <v>غيرقطبي</v>
          </cell>
        </row>
        <row r="51">
          <cell r="H51">
            <v>149999999.999979</v>
          </cell>
          <cell r="I51">
            <v>1180000</v>
          </cell>
        </row>
        <row r="52">
          <cell r="A52">
            <v>39800263</v>
          </cell>
          <cell r="B52" t="str">
            <v>امور مربوط به برگزاري مسابقات مرتبط با تبليغ ديني در فضاي مجازي</v>
          </cell>
          <cell r="C52" t="str">
            <v>اداره کل فضای مجازی</v>
          </cell>
          <cell r="D52" t="str">
            <v>اداره همکاری های فضای مجازی</v>
          </cell>
          <cell r="E52" t="str">
            <v>غيرقطبي</v>
          </cell>
        </row>
        <row r="52">
          <cell r="H52">
            <v>49999999.9999929</v>
          </cell>
          <cell r="I52">
            <v>50000000</v>
          </cell>
        </row>
        <row r="53">
          <cell r="A53">
            <v>33198025</v>
          </cell>
          <cell r="B53" t="str">
            <v>امور مربوط به برگزاري نشست هاي آموزشي تحليلي فعالان مجازي (رسانو)</v>
          </cell>
          <cell r="C53" t="str">
            <v>اداره کل فضای مجازی</v>
          </cell>
          <cell r="D53" t="str">
            <v>اداره همکاری های فضای مجازی</v>
          </cell>
          <cell r="E53" t="str">
            <v>غيرقطبي</v>
          </cell>
        </row>
        <row r="53">
          <cell r="H53">
            <v>24999999.9999964</v>
          </cell>
          <cell r="I53">
            <v>25000000</v>
          </cell>
        </row>
        <row r="54">
          <cell r="A54">
            <v>39800229</v>
          </cell>
          <cell r="B54" t="str">
            <v>امور مربوط به پويش لبيك (پويش سلام)</v>
          </cell>
          <cell r="C54" t="str">
            <v>اداره کل فضای مجازی</v>
          </cell>
          <cell r="D54" t="str">
            <v>اداره همکاری های فضای مجازی</v>
          </cell>
          <cell r="E54" t="str">
            <v>غيرقطبي</v>
          </cell>
        </row>
        <row r="54">
          <cell r="H54">
            <v>4999999.99999929</v>
          </cell>
          <cell r="I54">
            <v>4500000</v>
          </cell>
        </row>
        <row r="55">
          <cell r="A55">
            <v>39800267</v>
          </cell>
          <cell r="B55" t="str">
            <v>توليد و تأمين محتواي سايت سوگواره اشراق</v>
          </cell>
          <cell r="C55" t="str">
            <v>اداره کل فضای مجازی</v>
          </cell>
          <cell r="D55" t="str">
            <v>اداره همکاری های فضای مجازی</v>
          </cell>
          <cell r="E55" t="str">
            <v>غيرقطبي</v>
          </cell>
        </row>
        <row r="55">
          <cell r="H55">
            <v>4999999.99999929</v>
          </cell>
          <cell r="I55">
            <v>4500000</v>
          </cell>
        </row>
        <row r="56">
          <cell r="A56">
            <v>39800213</v>
          </cell>
          <cell r="B56" t="str">
            <v>برگزاري اردو‌هاي كشوري و استاني (فرهنگي آموزشي) فعالان و شخصيت‌هاي مؤثر فرهنگي در عرصه پيشگيري از آسيب هاي اجتماعي</v>
          </cell>
          <cell r="C56" t="str">
            <v>اداره کل فضای مجازی</v>
          </cell>
          <cell r="D56" t="str">
            <v>اداره همکاری های فضای مجازی</v>
          </cell>
          <cell r="E56" t="str">
            <v>قطبي</v>
          </cell>
          <cell r="F56" t="str">
            <v>قطب اخلاق، خانواده و سبك زندگي</v>
          </cell>
          <cell r="G56" t="str">
            <v>وزارت كشور</v>
          </cell>
        </row>
        <row r="57">
          <cell r="A57">
            <v>39800214</v>
          </cell>
          <cell r="B57" t="str">
            <v>حمايت از گروه هاي تبليغ تخصصي و جهادي در عرصه پيشگيري از آسيب هاي اجتماعي</v>
          </cell>
          <cell r="C57" t="str">
            <v>اداره کل فضای مجازی</v>
          </cell>
          <cell r="D57" t="str">
            <v>اداره همکاری های فضای مجازی</v>
          </cell>
          <cell r="E57" t="str">
            <v>قطبي</v>
          </cell>
          <cell r="F57" t="str">
            <v>قطب اخلاق، خانواده و سبك زندگي</v>
          </cell>
          <cell r="G57" t="str">
            <v>وزارت كشور</v>
          </cell>
        </row>
        <row r="58">
          <cell r="A58">
            <v>39800290</v>
          </cell>
          <cell r="B58" t="str">
            <v>برگزاري جشنواره فرهنگي هنري عفاف و حجاب</v>
          </cell>
          <cell r="C58" t="str">
            <v>حوزه معاونت</v>
          </cell>
          <cell r="D58" t="str">
            <v>حوزه معاونت</v>
          </cell>
          <cell r="E58" t="str">
            <v>قطبي</v>
          </cell>
          <cell r="F58" t="str">
            <v>قطب اخلاق، خانواده و سبك زندگي</v>
          </cell>
          <cell r="G58" t="str">
            <v>ميز تخصصي عفاف</v>
          </cell>
          <cell r="H58">
            <v>1474999999.99979</v>
          </cell>
          <cell r="I58">
            <v>1475000000</v>
          </cell>
        </row>
        <row r="59">
          <cell r="A59">
            <v>33098175</v>
          </cell>
          <cell r="B59" t="str">
            <v>برگزاري دوره‌ها و كارگاه هاي آموزشي در عرصه پيشگيري از آسيب هاي اجتماعي</v>
          </cell>
          <cell r="C59" t="str">
            <v>حوزه معاونت</v>
          </cell>
          <cell r="D59" t="str">
            <v>حوزه معاونت</v>
          </cell>
          <cell r="E59" t="str">
            <v>قطبي</v>
          </cell>
          <cell r="F59" t="str">
            <v>قطب اخلاق، خانواده و سبك زندگي</v>
          </cell>
          <cell r="G59" t="str">
            <v>وزارت كشور</v>
          </cell>
          <cell r="H59">
            <v>499999999.999929</v>
          </cell>
          <cell r="I59">
            <v>500000000</v>
          </cell>
        </row>
        <row r="60">
          <cell r="A60">
            <v>33698011</v>
          </cell>
          <cell r="B60" t="str">
            <v>حمايت از توليد فعاليت‌هاي رسانه‌اي و مجازي در زمينه مقابله جريان‌هاي افراطي و تعميق باورهاي ديني</v>
          </cell>
          <cell r="C60" t="str">
            <v>مرکز هنر و رسانه</v>
          </cell>
          <cell r="D60" t="str">
            <v>اداره تولیدات رسانه ای</v>
          </cell>
          <cell r="E60" t="str">
            <v>قطبي</v>
          </cell>
          <cell r="F60" t="str">
            <v>قطب تعميق باور ديني و مبارزه با جريان هاي انحرافي</v>
          </cell>
          <cell r="G60" t="str">
            <v>ميز تخصصي تعميق باورهاي ديني</v>
          </cell>
          <cell r="H60">
            <v>249999999.999964</v>
          </cell>
          <cell r="I60">
            <v>275000000</v>
          </cell>
        </row>
        <row r="61">
          <cell r="A61">
            <v>42902005</v>
          </cell>
          <cell r="B61" t="str">
            <v>امور مربوط به خريد تجهيزات سخت افزار</v>
          </cell>
          <cell r="C61" t="str">
            <v>مدیریت امور اجرایی</v>
          </cell>
          <cell r="D61" t="str">
            <v>اداره فناوری اطلاعات/خرید تجهیزات</v>
          </cell>
          <cell r="E61" t="str">
            <v>غيرقطبي</v>
          </cell>
        </row>
        <row r="61">
          <cell r="H61">
            <v>793999999.999887</v>
          </cell>
          <cell r="I61">
            <v>1608100000</v>
          </cell>
        </row>
        <row r="62">
          <cell r="A62">
            <v>59800010</v>
          </cell>
          <cell r="B62" t="str">
            <v>خريد تجهيزات و كالاهاي سرمايه‌اي (غير آي تي)</v>
          </cell>
          <cell r="C62" t="str">
            <v>حوزه معاونت</v>
          </cell>
          <cell r="D62" t="str">
            <v>حوزه معاونت</v>
          </cell>
          <cell r="E62" t="str">
            <v>غيرقطبي</v>
          </cell>
        </row>
        <row r="63">
          <cell r="A63">
            <v>39800036</v>
          </cell>
          <cell r="B63" t="str">
            <v>برگزاري جشنواره فيلم اشراق</v>
          </cell>
          <cell r="C63" t="str">
            <v>مرکز هنر و رسانه</v>
          </cell>
          <cell r="D63" t="str">
            <v>اداره هنرهای تصویری</v>
          </cell>
          <cell r="E63" t="str">
            <v>غيرقطبي</v>
          </cell>
        </row>
        <row r="63">
          <cell r="H63">
            <v>5130124999.99928</v>
          </cell>
          <cell r="I63">
            <v>10129663665</v>
          </cell>
        </row>
        <row r="64">
          <cell r="A64">
            <v>39800058</v>
          </cell>
          <cell r="B64" t="str">
            <v>امور برنامه‌ريزي و بودجه فرهنگي و تبليغي</v>
          </cell>
          <cell r="C64" t="str">
            <v>حوزه معاونت</v>
          </cell>
          <cell r="D64" t="str">
            <v>گروه برنامه و بودجه</v>
          </cell>
          <cell r="E64" t="str">
            <v>غيرقطبي</v>
          </cell>
        </row>
        <row r="64">
          <cell r="H64">
            <v>0</v>
          </cell>
        </row>
        <row r="65">
          <cell r="A65">
            <v>43398011</v>
          </cell>
          <cell r="B65" t="str">
            <v>امور مربوط به توليد گزارش‌هاي راهبردي</v>
          </cell>
          <cell r="C65" t="str">
            <v>حوزه معاونت</v>
          </cell>
          <cell r="D65" t="str">
            <v>مدیریت راهبردی</v>
          </cell>
          <cell r="E65" t="str">
            <v>غيرقطبي</v>
          </cell>
        </row>
        <row r="65">
          <cell r="H65">
            <v>1299999999.99981</v>
          </cell>
          <cell r="I65">
            <v>1431280000</v>
          </cell>
        </row>
        <row r="66">
          <cell r="A66">
            <v>39800139</v>
          </cell>
          <cell r="B66" t="str">
            <v>جشنواره خلق ايده‌هاي نو در حوزه توليد محصولات قرآني</v>
          </cell>
          <cell r="C66" t="str">
            <v>حوزه معاونت</v>
          </cell>
          <cell r="D66" t="str">
            <v>مدیریت راهبردی</v>
          </cell>
          <cell r="E66" t="str">
            <v>قطبي</v>
          </cell>
          <cell r="F66" t="str">
            <v>قطب تعميق باور ديني و مبارزه با جريان هاي انحرافي</v>
          </cell>
          <cell r="G66" t="str">
            <v>ميز تخصصي توسعه و تعميق فرهنگ قرآن</v>
          </cell>
        </row>
        <row r="67">
          <cell r="A67">
            <v>39800279</v>
          </cell>
          <cell r="B67" t="str">
            <v>توليد و تأمين محتواي سايت اسناد</v>
          </cell>
          <cell r="C67" t="str">
            <v>حوزه معاونت</v>
          </cell>
          <cell r="D67" t="str">
            <v>مدیریت راهبردی</v>
          </cell>
          <cell r="E67" t="str">
            <v>غيرقطبي</v>
          </cell>
        </row>
        <row r="68">
          <cell r="A68">
            <v>33998002</v>
          </cell>
          <cell r="B68" t="str">
            <v>امور مربوط به عرضه مجله پوپك- ماهنامه</v>
          </cell>
          <cell r="C68" t="str">
            <v>مدیریت امور اجرایی</v>
          </cell>
          <cell r="D68" t="str">
            <v>اداره عرضه محصولات فرهنگی هنری</v>
          </cell>
          <cell r="E68" t="str">
            <v>غيرقطبي</v>
          </cell>
        </row>
        <row r="68">
          <cell r="H68">
            <v>2291974999.99967</v>
          </cell>
          <cell r="I68">
            <v>3514195000</v>
          </cell>
        </row>
        <row r="69">
          <cell r="A69">
            <v>33998003</v>
          </cell>
          <cell r="B69" t="str">
            <v>امور مربوط به عرضه مجله سلام بچه‌ها- ماهنامه</v>
          </cell>
          <cell r="C69" t="str">
            <v>مدیریت امور اجرایی</v>
          </cell>
          <cell r="D69" t="str">
            <v>اداره عرضه محصولات فرهنگی هنری</v>
          </cell>
          <cell r="E69" t="str">
            <v>غيرقطبي</v>
          </cell>
        </row>
        <row r="69">
          <cell r="H69">
            <v>1677249999.99976</v>
          </cell>
          <cell r="I69">
            <v>2519270000</v>
          </cell>
        </row>
        <row r="70">
          <cell r="A70">
            <v>33998004</v>
          </cell>
          <cell r="B70" t="str">
            <v>امور مربوط به عرضه مجله پيام زن- ماهنامه</v>
          </cell>
          <cell r="C70" t="str">
            <v>مدیریت امور اجرایی</v>
          </cell>
          <cell r="D70" t="str">
            <v>اداره عرضه محصولات فرهنگی هنری</v>
          </cell>
          <cell r="E70" t="str">
            <v>غيرقطبي</v>
          </cell>
        </row>
        <row r="70">
          <cell r="H70">
            <v>1955649999.99972</v>
          </cell>
          <cell r="I70">
            <v>1807070000</v>
          </cell>
        </row>
        <row r="71">
          <cell r="A71">
            <v>39800015</v>
          </cell>
          <cell r="B71" t="str">
            <v>امور توزيع محصولات فرهنگي</v>
          </cell>
          <cell r="C71" t="str">
            <v>مدیریت امور اجرایی</v>
          </cell>
          <cell r="D71" t="str">
            <v>اداره عرضه محصولات فرهنگی هنری</v>
          </cell>
          <cell r="E71" t="str">
            <v>غيرقطبي</v>
          </cell>
        </row>
        <row r="71">
          <cell r="H71">
            <v>249999999.999964</v>
          </cell>
          <cell r="I71">
            <v>265382514</v>
          </cell>
        </row>
        <row r="72">
          <cell r="A72">
            <v>39800017</v>
          </cell>
          <cell r="B72" t="str">
            <v>امور مربوط به نگارستان اشراق</v>
          </cell>
          <cell r="C72" t="str">
            <v>مدیریت امور اجرایی</v>
          </cell>
          <cell r="D72" t="str">
            <v>اداره عرضه محصولات فرهنگی هنری</v>
          </cell>
          <cell r="E72" t="str">
            <v>غيرقطبي</v>
          </cell>
        </row>
        <row r="72">
          <cell r="H72">
            <v>99999999.9999859</v>
          </cell>
          <cell r="I72">
            <v>67928570</v>
          </cell>
        </row>
        <row r="73">
          <cell r="A73">
            <v>39800254</v>
          </cell>
          <cell r="B73" t="str">
            <v>امور مربوط به راديوي اينترنتي اشراق</v>
          </cell>
          <cell r="C73" t="str">
            <v>مرکز هنر و رسانه</v>
          </cell>
          <cell r="D73" t="str">
            <v>اداره هنرهای تصویری</v>
          </cell>
          <cell r="E73" t="str">
            <v>غيرقطبي</v>
          </cell>
        </row>
        <row r="73">
          <cell r="H73">
            <v>199999999.999971</v>
          </cell>
          <cell r="I73">
            <v>195000000</v>
          </cell>
        </row>
        <row r="74">
          <cell r="A74">
            <v>49800014</v>
          </cell>
          <cell r="B74" t="str">
            <v>امور مربوط به شركت در نمايشگاه‌ها</v>
          </cell>
          <cell r="C74" t="str">
            <v>مدیریت امور اجرایی</v>
          </cell>
          <cell r="D74" t="str">
            <v>اداره عرضه محصولات فرهنگی هنری</v>
          </cell>
          <cell r="E74" t="str">
            <v>غيرقطبي</v>
          </cell>
        </row>
        <row r="74">
          <cell r="H74">
            <v>999999.999999859</v>
          </cell>
          <cell r="I74">
            <v>16053000</v>
          </cell>
        </row>
        <row r="75">
          <cell r="A75">
            <v>33998001</v>
          </cell>
          <cell r="B75" t="str">
            <v>امور مربوط به عرضه مجله سنجاقك- ماهنامه</v>
          </cell>
          <cell r="C75" t="str">
            <v>مدیریت امور اجرایی</v>
          </cell>
          <cell r="D75" t="str">
            <v>اداره عرضه محصولات فرهنگی هنری</v>
          </cell>
          <cell r="E75" t="str">
            <v>غيرقطبي</v>
          </cell>
          <cell r="F75">
            <v>0</v>
          </cell>
          <cell r="G75">
            <v>0</v>
          </cell>
          <cell r="H75">
            <v>0</v>
          </cell>
        </row>
        <row r="76">
          <cell r="A76">
            <v>42901082</v>
          </cell>
          <cell r="B76" t="str">
            <v>پشتيباني از پورتال تجميع كننده اشراق</v>
          </cell>
          <cell r="C76" t="str">
            <v>مدیریت امور اجرایی</v>
          </cell>
          <cell r="D76" t="str">
            <v>اداره فناوری اطلاعات</v>
          </cell>
          <cell r="E76" t="str">
            <v>غيرقطبي</v>
          </cell>
        </row>
        <row r="76">
          <cell r="H76">
            <v>619999999.999911</v>
          </cell>
          <cell r="I76">
            <v>998000000</v>
          </cell>
        </row>
        <row r="77">
          <cell r="A77">
            <v>42901081</v>
          </cell>
          <cell r="B77" t="str">
            <v>توليد و توسعه پورتال تجميع كننده اشراق</v>
          </cell>
          <cell r="C77" t="str">
            <v>مدیریت امور اجرایی</v>
          </cell>
          <cell r="D77" t="str">
            <v>اداره فناوری اطلاعات</v>
          </cell>
          <cell r="E77" t="str">
            <v>غيرقطبي</v>
          </cell>
        </row>
        <row r="77">
          <cell r="H77">
            <v>299999999.999958</v>
          </cell>
          <cell r="I77">
            <v>783634700</v>
          </cell>
        </row>
        <row r="78">
          <cell r="A78">
            <v>42901085</v>
          </cell>
          <cell r="B78" t="str">
            <v>توليد و توسعه سامانه وب اشراق</v>
          </cell>
          <cell r="C78" t="str">
            <v>مدیریت امور اجرایی</v>
          </cell>
          <cell r="D78" t="str">
            <v>اداره فناوری اطلاعات</v>
          </cell>
          <cell r="E78" t="str">
            <v>غيرقطبي</v>
          </cell>
        </row>
        <row r="78">
          <cell r="H78">
            <v>659999999.999906</v>
          </cell>
          <cell r="I78">
            <v>1052000000</v>
          </cell>
        </row>
        <row r="79">
          <cell r="A79">
            <v>39800240</v>
          </cell>
          <cell r="B79" t="str">
            <v>امور مربوط به تامين محتواي ديني-ارزشي در حوزه توليد فيلم و سريال</v>
          </cell>
          <cell r="C79" t="str">
            <v>مرکز هنر و رسانه</v>
          </cell>
          <cell r="D79" t="str">
            <v>اداره مشاوره و تامین محتوا</v>
          </cell>
          <cell r="E79" t="str">
            <v>غيرقطبي</v>
          </cell>
        </row>
        <row r="79">
          <cell r="H79">
            <v>699999999.999901</v>
          </cell>
          <cell r="I79">
            <v>606600000</v>
          </cell>
        </row>
        <row r="80">
          <cell r="A80">
            <v>33198013</v>
          </cell>
          <cell r="B80" t="str">
            <v>برگزاري كارگاه فيلمنامه نويسي و مستند سازي</v>
          </cell>
          <cell r="C80" t="str">
            <v>مرکز هنر و رسانه</v>
          </cell>
          <cell r="D80" t="str">
            <v>اداره هنرهای تصویری</v>
          </cell>
          <cell r="E80" t="str">
            <v>غيرقطبي</v>
          </cell>
        </row>
        <row r="80">
          <cell r="H80">
            <v>119999999.999983</v>
          </cell>
          <cell r="I80">
            <v>0</v>
          </cell>
        </row>
        <row r="81">
          <cell r="A81">
            <v>42901083</v>
          </cell>
          <cell r="B81" t="str">
            <v>توليد و توسعه سامانه تيكت اشراق</v>
          </cell>
          <cell r="C81" t="str">
            <v>مدیریت امور اجرایی</v>
          </cell>
          <cell r="D81" t="str">
            <v>اداره فناوری اطلاعات</v>
          </cell>
          <cell r="E81" t="str">
            <v>غيرقطبي</v>
          </cell>
        </row>
        <row r="82">
          <cell r="A82">
            <v>42901084</v>
          </cell>
          <cell r="B82" t="str">
            <v>پشتيباني از سامانه تيكت اشراق</v>
          </cell>
          <cell r="C82" t="str">
            <v>مدیریت امور اجرایی</v>
          </cell>
          <cell r="D82" t="str">
            <v>اداره فناوری اطلاعات</v>
          </cell>
          <cell r="E82" t="str">
            <v>غيرقطبي</v>
          </cell>
        </row>
        <row r="83">
          <cell r="A83">
            <v>42901086</v>
          </cell>
          <cell r="B83" t="str">
            <v>پشتيباني از سامانه وب اشراق</v>
          </cell>
          <cell r="C83" t="str">
            <v>مدیریت امور اجرایی</v>
          </cell>
          <cell r="D83" t="str">
            <v>اداره فناوری اطلاعات</v>
          </cell>
          <cell r="E83" t="str">
            <v>غيرقطبي</v>
          </cell>
        </row>
        <row r="84">
          <cell r="A84">
            <v>42901087</v>
          </cell>
          <cell r="B84" t="str">
            <v>توليد و توسعه سامانه اكانت اشراق</v>
          </cell>
          <cell r="C84" t="str">
            <v>مدیریت امور اجرایی</v>
          </cell>
          <cell r="D84" t="str">
            <v>اداره فناوری اطلاعات</v>
          </cell>
          <cell r="E84" t="str">
            <v>غيرقطبي</v>
          </cell>
        </row>
        <row r="85">
          <cell r="A85">
            <v>42901088</v>
          </cell>
          <cell r="B85" t="str">
            <v>پشتيباني از سامانه اكانت اشراق</v>
          </cell>
          <cell r="C85" t="str">
            <v>مدیریت امور اجرایی</v>
          </cell>
          <cell r="D85" t="str">
            <v>اداره فناوری اطلاعات</v>
          </cell>
          <cell r="E85" t="str">
            <v>غيرقطبي</v>
          </cell>
        </row>
        <row r="86">
          <cell r="A86">
            <v>42901089</v>
          </cell>
          <cell r="B86" t="str">
            <v>توليد و توسعه سامانه فعاليت هاي جمعي اشراق</v>
          </cell>
          <cell r="C86" t="str">
            <v>مدیریت امور اجرایی</v>
          </cell>
          <cell r="D86" t="str">
            <v>اداره فناوری اطلاعات</v>
          </cell>
          <cell r="E86" t="str">
            <v>غيرقطبي</v>
          </cell>
        </row>
        <row r="87">
          <cell r="A87">
            <v>42901090</v>
          </cell>
          <cell r="B87" t="str">
            <v>پشتيباني از سامانه فعاليت هاي جمعي اشراق</v>
          </cell>
          <cell r="C87" t="str">
            <v>مدیریت امور اجرایی</v>
          </cell>
          <cell r="D87" t="str">
            <v>اداره فناوری اطلاعات</v>
          </cell>
          <cell r="E87" t="str">
            <v>غيرقطبي</v>
          </cell>
        </row>
        <row r="88">
          <cell r="A88">
            <v>42901091</v>
          </cell>
          <cell r="B88" t="str">
            <v>توليد و توسعه سامانه آموزش مجازي اشراق</v>
          </cell>
          <cell r="C88" t="str">
            <v>مدیریت امور اجرایی</v>
          </cell>
          <cell r="D88" t="str">
            <v>اداره فناوری اطلاعات</v>
          </cell>
          <cell r="E88" t="str">
            <v>غيرقطبي</v>
          </cell>
        </row>
        <row r="89">
          <cell r="A89">
            <v>42901092</v>
          </cell>
          <cell r="B89" t="str">
            <v>پشتيباني از سامانه آموزش مجازي اشراق</v>
          </cell>
          <cell r="C89" t="str">
            <v>مدیریت امور اجرایی</v>
          </cell>
          <cell r="D89" t="str">
            <v>اداره فناوری اطلاعات</v>
          </cell>
          <cell r="E89" t="str">
            <v>غيرقطبي</v>
          </cell>
        </row>
        <row r="90">
          <cell r="A90">
            <v>42901093</v>
          </cell>
          <cell r="B90" t="str">
            <v>توليد و توسعه سامانه رزرو اشراق</v>
          </cell>
          <cell r="C90" t="str">
            <v>مدیریت امور اجرایی</v>
          </cell>
          <cell r="D90" t="str">
            <v>اداره فناوری اطلاعات</v>
          </cell>
          <cell r="E90" t="str">
            <v>غيرقطبي</v>
          </cell>
        </row>
        <row r="91">
          <cell r="A91">
            <v>42901094</v>
          </cell>
          <cell r="B91" t="str">
            <v>پشتيباني از سامانه رزرو اشراق</v>
          </cell>
          <cell r="C91" t="str">
            <v>مدیریت امور اجرایی</v>
          </cell>
          <cell r="D91" t="str">
            <v>اداره فناوری اطلاعات</v>
          </cell>
          <cell r="E91" t="str">
            <v>غيرقطبي</v>
          </cell>
        </row>
        <row r="92">
          <cell r="A92">
            <v>42902003</v>
          </cell>
          <cell r="B92" t="str">
            <v>امور مربوط به پشتيباني سخت افزار</v>
          </cell>
          <cell r="C92" t="str">
            <v>مدیریت امور اجرایی</v>
          </cell>
          <cell r="D92" t="str">
            <v>اداره فناوری اطلاعات</v>
          </cell>
          <cell r="E92" t="str">
            <v>غيرقطبي</v>
          </cell>
        </row>
        <row r="93">
          <cell r="A93">
            <v>33198006</v>
          </cell>
          <cell r="B93" t="str">
            <v>دوره آموزشي خوشنويسي</v>
          </cell>
          <cell r="C93" t="str">
            <v>اداره آموزش</v>
          </cell>
          <cell r="D93" t="str">
            <v>اداره آموزش</v>
          </cell>
          <cell r="E93" t="str">
            <v>غيرقطبي</v>
          </cell>
        </row>
        <row r="93">
          <cell r="H93">
            <v>263999999.999963</v>
          </cell>
          <cell r="I93">
            <v>177000000</v>
          </cell>
        </row>
        <row r="94">
          <cell r="A94">
            <v>33198001</v>
          </cell>
          <cell r="B94" t="str">
            <v>دوره آموزشي گرافيک</v>
          </cell>
          <cell r="C94" t="str">
            <v>اداره آموزش</v>
          </cell>
          <cell r="D94" t="str">
            <v>اداره آموزش</v>
          </cell>
          <cell r="E94" t="str">
            <v>غيرقطبي</v>
          </cell>
        </row>
        <row r="94">
          <cell r="H94">
            <v>129999999.999981</v>
          </cell>
          <cell r="I94">
            <v>24000000</v>
          </cell>
        </row>
        <row r="95">
          <cell r="A95">
            <v>59800009</v>
          </cell>
          <cell r="B95" t="str">
            <v>خريد كتاب و نشريات</v>
          </cell>
          <cell r="C95" t="str">
            <v>مدیریت امور اجرایی</v>
          </cell>
          <cell r="D95" t="str">
            <v>واحد کتابخانه</v>
          </cell>
          <cell r="E95" t="str">
            <v>غيرقطبي</v>
          </cell>
        </row>
        <row r="95">
          <cell r="H95">
            <v>399999999.999943</v>
          </cell>
          <cell r="I95">
            <v>399307000</v>
          </cell>
        </row>
        <row r="96">
          <cell r="A96">
            <v>49800018</v>
          </cell>
          <cell r="B96" t="str">
            <v>امور اطلاع رساني</v>
          </cell>
          <cell r="C96" t="str">
            <v>مرکز هنر و رسانه</v>
          </cell>
          <cell r="D96" t="str">
            <v>اداره پشتیبانی و تعاملات رسانه ای</v>
          </cell>
          <cell r="E96" t="str">
            <v>غيرقطبي</v>
          </cell>
        </row>
        <row r="96">
          <cell r="H96">
            <v>357999999.999949</v>
          </cell>
          <cell r="I96">
            <v>394054000</v>
          </cell>
        </row>
        <row r="97">
          <cell r="A97">
            <v>39800237</v>
          </cell>
          <cell r="B97" t="str">
            <v>امور مربوط به برنامه مجازي گفتگو محور</v>
          </cell>
          <cell r="C97" t="str">
            <v>اداره کل فضای مجازی</v>
          </cell>
          <cell r="D97" t="str">
            <v>اداره همکاری های فضای مجازی</v>
          </cell>
          <cell r="E97" t="str">
            <v>غيرقطبي</v>
          </cell>
        </row>
        <row r="97">
          <cell r="H97">
            <v>149999999.999979</v>
          </cell>
          <cell r="I97">
            <v>98100000</v>
          </cell>
        </row>
        <row r="98">
          <cell r="A98">
            <v>22198163</v>
          </cell>
          <cell r="B98" t="str">
            <v>امور مربوط به مشاوره قرآني ويژه تهيه كنندگان و توليد كنندگان آثار</v>
          </cell>
          <cell r="C98" t="str">
            <v>مرکز هنر و رسانه</v>
          </cell>
          <cell r="D98" t="str">
            <v>اداره تولیدات رسانه ای</v>
          </cell>
          <cell r="E98" t="str">
            <v>قطبي</v>
          </cell>
          <cell r="F98" t="str">
            <v>قطب تعميق باور ديني و مبارزه با جريان هاي انحرافي</v>
          </cell>
          <cell r="G98" t="str">
            <v>ميز تخصصي توسعه و تعميق فرهنگ قرآن</v>
          </cell>
          <cell r="H98">
            <v>99999999.9999859</v>
          </cell>
          <cell r="I98">
            <v>136604000</v>
          </cell>
        </row>
        <row r="99">
          <cell r="A99">
            <v>34098040</v>
          </cell>
          <cell r="B99" t="str">
            <v>امور مربوط به توليد آثار انجمن‌هاي هنري طلاب</v>
          </cell>
          <cell r="C99" t="str">
            <v>مرکز هنر و رسانه</v>
          </cell>
          <cell r="D99" t="str">
            <v>انجمن ها</v>
          </cell>
          <cell r="E99" t="str">
            <v>غيرقطبي</v>
          </cell>
        </row>
        <row r="99">
          <cell r="H99">
            <v>99999999.9999859</v>
          </cell>
          <cell r="I99">
            <v>100000000</v>
          </cell>
        </row>
        <row r="100">
          <cell r="A100">
            <v>34098035</v>
          </cell>
          <cell r="B100" t="str">
            <v>امور مربوط به داستانك با موضوعات خانواده</v>
          </cell>
          <cell r="C100" t="str">
            <v>مرکز هنر و رسانه</v>
          </cell>
          <cell r="D100" t="str">
            <v>اداره تولیدات رسانه ای</v>
          </cell>
          <cell r="E100" t="str">
            <v>قطبي</v>
          </cell>
          <cell r="F100" t="str">
            <v>قطب اخلاق، خانواده و سبك زندگي</v>
          </cell>
          <cell r="G100" t="str">
            <v>ميز تخصصي تحكيم نظام خانواده</v>
          </cell>
          <cell r="H100">
            <v>359999999.999948</v>
          </cell>
          <cell r="I100">
            <v>360012000</v>
          </cell>
        </row>
        <row r="101">
          <cell r="A101">
            <v>33798062</v>
          </cell>
          <cell r="B101" t="str">
            <v>امور مربوط به توليد كليپ با موضوع اخلاق تبليغ</v>
          </cell>
          <cell r="C101" t="str">
            <v>مرکز هنر و رسانه</v>
          </cell>
          <cell r="D101" t="str">
            <v>اداره تولیدات رسانه ای</v>
          </cell>
          <cell r="E101" t="str">
            <v>قطبي</v>
          </cell>
          <cell r="F101" t="str">
            <v>قطب اخلاق، خانواده و سبك زندگي</v>
          </cell>
          <cell r="G101" t="str">
            <v>ميز تخصصي اخلاق</v>
          </cell>
          <cell r="H101">
            <v>299999999.999958</v>
          </cell>
          <cell r="I101">
            <v>550050000</v>
          </cell>
        </row>
        <row r="102">
          <cell r="A102">
            <v>29800152</v>
          </cell>
          <cell r="B102" t="str">
            <v>امور مربوط به توليد محتواي ويژه‌نامه عدالت در مجلات دفتر</v>
          </cell>
          <cell r="C102" t="str">
            <v>مرکز هنر و رسانه</v>
          </cell>
          <cell r="D102" t="str">
            <v>اداره نشریات</v>
          </cell>
          <cell r="E102" t="str">
            <v>قطبي</v>
          </cell>
          <cell r="F102" t="str">
            <v>قطب نظام سياسي و اجتماعي اسلام و ايران</v>
          </cell>
          <cell r="G102" t="str">
            <v>ميز تخصصي مسايل اجتماعي اسلام و ايران(عدالت)</v>
          </cell>
          <cell r="H102">
            <v>99999999.9999859</v>
          </cell>
          <cell r="I102">
            <v>100000000</v>
          </cell>
        </row>
        <row r="103">
          <cell r="A103">
            <v>42901042</v>
          </cell>
          <cell r="B103" t="str">
            <v>پشتيباني از سامانه مديريت ارسال پيامك</v>
          </cell>
          <cell r="C103" t="str">
            <v>مدیریت امور اجرایی</v>
          </cell>
          <cell r="D103" t="str">
            <v>اداره فناوری اطلاعات</v>
          </cell>
          <cell r="E103" t="str">
            <v>غيرقطبي</v>
          </cell>
        </row>
        <row r="103">
          <cell r="H103">
            <v>259999999.999963</v>
          </cell>
          <cell r="I103">
            <v>230021000</v>
          </cell>
        </row>
        <row r="104">
          <cell r="A104">
            <v>39800199</v>
          </cell>
          <cell r="B104" t="str">
            <v>برگزاري ورك‌شاپ‌‌ توسط انجمن‌هاي هنري طلاب</v>
          </cell>
          <cell r="C104" t="str">
            <v>مرکز هنر و رسانه</v>
          </cell>
          <cell r="D104" t="str">
            <v>انجمن ها</v>
          </cell>
          <cell r="E104" t="str">
            <v>غيرقطبي</v>
          </cell>
        </row>
        <row r="104">
          <cell r="H104">
            <v>95999999.9999864</v>
          </cell>
          <cell r="I104">
            <v>95804000</v>
          </cell>
        </row>
        <row r="105">
          <cell r="A105">
            <v>34098037</v>
          </cell>
          <cell r="B105" t="str">
            <v>توليد محتواي فيلم‌نامه با موضوع مصرف كالاهاي فرهنگي</v>
          </cell>
          <cell r="C105" t="str">
            <v>مرکز هنر و رسانه</v>
          </cell>
          <cell r="D105" t="str">
            <v>اداره تولیدات رسانه ای</v>
          </cell>
          <cell r="E105" t="str">
            <v>قطبي</v>
          </cell>
          <cell r="F105" t="str">
            <v>قطب اخلاق، خانواده و سبك زندگي</v>
          </cell>
          <cell r="G105" t="str">
            <v>ميز تخصصي سبك زندگي اسلامي</v>
          </cell>
          <cell r="H105">
            <v>179999999.999974</v>
          </cell>
          <cell r="I105">
            <v>135002000</v>
          </cell>
        </row>
        <row r="106">
          <cell r="A106">
            <v>33698008</v>
          </cell>
          <cell r="B106" t="str">
            <v>برگزاري جشنواره تبليغ نوين</v>
          </cell>
          <cell r="C106" t="str">
            <v>اداره کل فضای مجازی</v>
          </cell>
          <cell r="D106" t="str">
            <v>اداره همکاری های فضای مجازی</v>
          </cell>
          <cell r="E106" t="str">
            <v>غيرقطبي</v>
          </cell>
        </row>
        <row r="106">
          <cell r="H106">
            <v>89999999.9999872</v>
          </cell>
          <cell r="I106">
            <v>90000000</v>
          </cell>
        </row>
        <row r="107">
          <cell r="A107">
            <v>39800136</v>
          </cell>
          <cell r="B107" t="str">
            <v>حمايت از توليد ‌محتوا و انتشار داستان‌هاي شب كودك با موضوع قرآني</v>
          </cell>
          <cell r="C107" t="str">
            <v>مرکز هنر و رسانه</v>
          </cell>
          <cell r="D107" t="str">
            <v>اداره نشریات</v>
          </cell>
          <cell r="E107" t="str">
            <v>قطبي</v>
          </cell>
          <cell r="F107" t="str">
            <v>قطب تعميق باور ديني و مبارزه با جريان هاي انحرافي</v>
          </cell>
          <cell r="G107" t="str">
            <v>ميز تخصصي توسعه و تعميق فرهنگ قرآن</v>
          </cell>
          <cell r="H107">
            <v>189999999.999974</v>
          </cell>
          <cell r="I107">
            <v>0</v>
          </cell>
        </row>
        <row r="108">
          <cell r="A108">
            <v>39800264</v>
          </cell>
          <cell r="B108" t="str">
            <v>امور مربوط به توليد كليپ تصويري رسانه ايي</v>
          </cell>
          <cell r="C108" t="str">
            <v>مرکز هنر و رسانه</v>
          </cell>
          <cell r="D108" t="str">
            <v>اداره تولیدات رسانه ای</v>
          </cell>
          <cell r="E108" t="str">
            <v>غيرقطبي</v>
          </cell>
        </row>
        <row r="108">
          <cell r="H108">
            <v>0</v>
          </cell>
        </row>
        <row r="109">
          <cell r="A109">
            <v>33798008</v>
          </cell>
          <cell r="B109" t="str">
            <v>توليد برنامه‌هاي تبليغي رسانه‌اي</v>
          </cell>
          <cell r="C109" t="str">
            <v>مرکز هنر و رسانه</v>
          </cell>
          <cell r="D109" t="str">
            <v>اداره تولیدات رسانه ای</v>
          </cell>
          <cell r="E109" t="str">
            <v>غيرقطبي</v>
          </cell>
        </row>
        <row r="110">
          <cell r="A110">
            <v>33798024</v>
          </cell>
          <cell r="B110" t="str">
            <v>ايجاد بانك اطلاعات ايميلي گروه‌هاي مخاطب و رسانه</v>
          </cell>
          <cell r="C110" t="str">
            <v>مرکز هنر و رسانه</v>
          </cell>
          <cell r="D110" t="str">
            <v>اداره تولیدات رسانه ای</v>
          </cell>
          <cell r="E110" t="str">
            <v>غيرقطبي</v>
          </cell>
        </row>
        <row r="111">
          <cell r="A111">
            <v>39800224</v>
          </cell>
          <cell r="B111" t="str">
            <v>امور مربوط به توليد برنامه تلويزيوني قصه هاي آسماني</v>
          </cell>
          <cell r="C111" t="str">
            <v>مرکز هنر و رسانه</v>
          </cell>
          <cell r="D111" t="str">
            <v>اداره تولیدات رسانه ای</v>
          </cell>
          <cell r="E111" t="str">
            <v>غيرقطبي</v>
          </cell>
        </row>
        <row r="112">
          <cell r="A112">
            <v>39800243</v>
          </cell>
          <cell r="B112" t="str">
            <v>امور مربوط به توليد برنامه تلويزيوني مادران آسماني</v>
          </cell>
          <cell r="C112" t="str">
            <v>مرکز هنر و رسانه</v>
          </cell>
          <cell r="D112" t="str">
            <v>اداره تولیدات رسانه ای</v>
          </cell>
          <cell r="E112" t="str">
            <v>غيرقطبي</v>
          </cell>
        </row>
        <row r="113">
          <cell r="A113">
            <v>39800262</v>
          </cell>
          <cell r="B113" t="str">
            <v>امور مربوط به برگزاري وبينار مرتبط با پاسخ به شبهات رسانه اي</v>
          </cell>
          <cell r="C113" t="str">
            <v>مرکز هنر و رسانه</v>
          </cell>
          <cell r="D113" t="str">
            <v>اداره تولیدات رسانه ای</v>
          </cell>
          <cell r="E113" t="str">
            <v>غيرقطبي</v>
          </cell>
        </row>
        <row r="114">
          <cell r="A114">
            <v>34098036</v>
          </cell>
          <cell r="B114" t="str">
            <v>توليد محتواي تبليغي تخصصي براي عموم با موضوع مصرف فرهنگي</v>
          </cell>
          <cell r="C114" t="str">
            <v>حوزه معاونت</v>
          </cell>
          <cell r="D114" t="str">
            <v>حوزه معاونت</v>
          </cell>
          <cell r="E114" t="str">
            <v>قطبي</v>
          </cell>
          <cell r="F114" t="str">
            <v>قطب اخلاق، خانواده و سبك زندگي</v>
          </cell>
          <cell r="G114" t="str">
            <v>ميز تخصصي سبك زندگي اسلامي</v>
          </cell>
          <cell r="H114">
            <v>449999999.999935</v>
          </cell>
          <cell r="I114">
            <v>330000000</v>
          </cell>
        </row>
        <row r="115">
          <cell r="A115">
            <v>33898002</v>
          </cell>
          <cell r="B115" t="str">
            <v>امور مربوط به توليد محتواي مجله پوپك- ماهنامه</v>
          </cell>
          <cell r="C115" t="str">
            <v>مرکز هنر و رسانه</v>
          </cell>
          <cell r="D115" t="str">
            <v>اداره نشریات</v>
          </cell>
          <cell r="E115" t="str">
            <v>غيرقطبي</v>
          </cell>
        </row>
        <row r="115">
          <cell r="H115">
            <v>1399999999.9998</v>
          </cell>
          <cell r="I115">
            <v>1624256000</v>
          </cell>
        </row>
        <row r="116">
          <cell r="A116">
            <v>33898003</v>
          </cell>
          <cell r="B116" t="str">
            <v>امور مربوط به توليد محتواي مجله سلام بچه‌ها- ماهنامه</v>
          </cell>
          <cell r="C116" t="str">
            <v>مرکز هنر و رسانه</v>
          </cell>
          <cell r="D116" t="str">
            <v>اداره نشریات</v>
          </cell>
          <cell r="E116" t="str">
            <v>غيرقطبي</v>
          </cell>
        </row>
        <row r="116">
          <cell r="H116">
            <v>1579999999.99978</v>
          </cell>
          <cell r="I116">
            <v>1844328000</v>
          </cell>
        </row>
        <row r="117">
          <cell r="A117">
            <v>33898004</v>
          </cell>
          <cell r="B117" t="str">
            <v>امور مربوط به توليد محتواي مجله پيام زن- ماهنامه</v>
          </cell>
          <cell r="C117" t="str">
            <v>مرکز هنر و رسانه</v>
          </cell>
          <cell r="D117" t="str">
            <v>اداره نشریات</v>
          </cell>
          <cell r="E117" t="str">
            <v>غيرقطبي</v>
          </cell>
        </row>
        <row r="117">
          <cell r="H117">
            <v>1709999999.99976</v>
          </cell>
          <cell r="I117">
            <v>2470412000</v>
          </cell>
        </row>
        <row r="118">
          <cell r="A118">
            <v>39800059</v>
          </cell>
          <cell r="B118" t="str">
            <v>ارزيابي فعاليت ها، نشستها و همايش ها و محصولات فرهنگي و تبليغي</v>
          </cell>
          <cell r="C118" t="str">
            <v>حوزه معاونت</v>
          </cell>
          <cell r="D118" t="str">
            <v>گروه برنامه و بودجه</v>
          </cell>
          <cell r="E118" t="str">
            <v>غيرقطبي</v>
          </cell>
        </row>
        <row r="118">
          <cell r="H118">
            <v>909999999.99987</v>
          </cell>
          <cell r="I118">
            <v>907440000</v>
          </cell>
        </row>
        <row r="119">
          <cell r="A119">
            <v>39800098</v>
          </cell>
          <cell r="B119" t="str">
            <v>حمايت از مبلغان رسانه‌اي در سطح كشوري و استاني</v>
          </cell>
          <cell r="C119" t="str">
            <v>مرکز هنر و رسانه</v>
          </cell>
          <cell r="D119" t="str">
            <v>اداره تولیدات رسانه ای</v>
          </cell>
          <cell r="E119" t="str">
            <v>غيرقطبي</v>
          </cell>
        </row>
        <row r="119">
          <cell r="H119">
            <v>189999999.999974</v>
          </cell>
          <cell r="I119">
            <v>189395000</v>
          </cell>
        </row>
        <row r="120">
          <cell r="A120">
            <v>32998001</v>
          </cell>
          <cell r="B120" t="str">
            <v>دوره آموزشي داستان نويسي</v>
          </cell>
          <cell r="C120" t="str">
            <v>مرکز هنر و رسانه</v>
          </cell>
          <cell r="D120" t="str">
            <v>اداره هنرهای ادبی</v>
          </cell>
          <cell r="E120" t="str">
            <v>غيرقطبي</v>
          </cell>
        </row>
        <row r="120">
          <cell r="H120">
            <v>62499999.999991</v>
          </cell>
          <cell r="I120">
            <v>96602100</v>
          </cell>
        </row>
        <row r="121">
          <cell r="A121">
            <v>33198020</v>
          </cell>
          <cell r="B121" t="str">
            <v>برگزاري دوره‌ و كارگاه‌هاي آموزشي نقد فيلم با رويكرد قرآني</v>
          </cell>
          <cell r="C121" t="str">
            <v>مرکز هنر و رسانه</v>
          </cell>
          <cell r="D121" t="str">
            <v>اداره پشتیبانی و تعاملات رسانه ای</v>
          </cell>
          <cell r="E121" t="str">
            <v>قطبي</v>
          </cell>
          <cell r="F121" t="str">
            <v>قطب تعميق باور ديني و مبارزه با جريان هاي انحرافي</v>
          </cell>
          <cell r="G121" t="str">
            <v>ميز تخصصي توسعه و تعميق فرهنگ قرآن</v>
          </cell>
          <cell r="H121">
            <v>59999999.9999914</v>
          </cell>
          <cell r="I121">
            <v>0</v>
          </cell>
        </row>
        <row r="122">
          <cell r="A122">
            <v>33898001</v>
          </cell>
          <cell r="B122" t="str">
            <v>امور مربوط به توليد محتواي مجله سنجاقك- ماهنامه</v>
          </cell>
          <cell r="C122" t="str">
            <v>مرکز هنر و رسانه</v>
          </cell>
          <cell r="D122" t="str">
            <v>اداره نشریات</v>
          </cell>
          <cell r="E122" t="str">
            <v>غيرقطبي</v>
          </cell>
          <cell r="F122">
            <v>0</v>
          </cell>
          <cell r="G122">
            <v>0</v>
          </cell>
          <cell r="H122">
            <v>0</v>
          </cell>
        </row>
        <row r="123">
          <cell r="A123">
            <v>32998012</v>
          </cell>
          <cell r="B123" t="str">
            <v>امور مربوط به انجمن شعر</v>
          </cell>
          <cell r="C123" t="str">
            <v>مرکز هنر و رسانه</v>
          </cell>
          <cell r="D123" t="str">
            <v>اداره هنرهای ادبی</v>
          </cell>
          <cell r="E123" t="str">
            <v>غيرقطبي</v>
          </cell>
        </row>
        <row r="123">
          <cell r="H123">
            <v>786069896.999888</v>
          </cell>
          <cell r="I123">
            <v>729687500</v>
          </cell>
        </row>
        <row r="124">
          <cell r="A124">
            <v>33198008</v>
          </cell>
          <cell r="B124" t="str">
            <v>دوره آموزشي نقد و تحليل فيلم</v>
          </cell>
          <cell r="C124" t="str">
            <v>مرکز هنر و رسانه</v>
          </cell>
          <cell r="D124" t="str">
            <v>اداره هنرهای تصویری</v>
          </cell>
          <cell r="E124" t="str">
            <v>غيرقطبي</v>
          </cell>
        </row>
        <row r="124">
          <cell r="H124">
            <v>59999999.9999914</v>
          </cell>
          <cell r="I124">
            <v>0</v>
          </cell>
        </row>
        <row r="125">
          <cell r="A125">
            <v>32998025</v>
          </cell>
          <cell r="B125" t="str">
            <v>برگزاري شب نويسنده انجمن داستان</v>
          </cell>
          <cell r="C125" t="str">
            <v>مرکز هنر و رسانه</v>
          </cell>
          <cell r="D125" t="str">
            <v>اداره هنرهای ادبی</v>
          </cell>
          <cell r="E125" t="str">
            <v>غيرقطبي</v>
          </cell>
        </row>
        <row r="125">
          <cell r="H125">
            <v>332999999.999953</v>
          </cell>
          <cell r="I125">
            <v>332412000</v>
          </cell>
        </row>
        <row r="126">
          <cell r="A126">
            <v>32998022</v>
          </cell>
          <cell r="B126" t="str">
            <v>برگزاري جلسات نقد شعر</v>
          </cell>
          <cell r="C126" t="str">
            <v>مرکز هنر و رسانه</v>
          </cell>
          <cell r="D126" t="str">
            <v>اداره هنرهای ادبی</v>
          </cell>
          <cell r="E126" t="str">
            <v>غيرقطبي</v>
          </cell>
        </row>
        <row r="126">
          <cell r="H126">
            <v>0</v>
          </cell>
        </row>
        <row r="127">
          <cell r="A127">
            <v>32998013</v>
          </cell>
          <cell r="B127" t="str">
            <v>امور مربوط به انجمن داستان</v>
          </cell>
          <cell r="C127" t="str">
            <v>مرکز هنر و رسانه</v>
          </cell>
          <cell r="D127" t="str">
            <v>اداره هنرهای ادبی</v>
          </cell>
          <cell r="E127" t="str">
            <v>غيرقطبي</v>
          </cell>
        </row>
        <row r="127">
          <cell r="H127">
            <v>0</v>
          </cell>
        </row>
        <row r="128">
          <cell r="A128">
            <v>32998023</v>
          </cell>
          <cell r="B128" t="str">
            <v>برگزاري جلسات نقد كتب هنري</v>
          </cell>
          <cell r="C128" t="str">
            <v>مرکز هنر و رسانه</v>
          </cell>
          <cell r="D128" t="str">
            <v>اداره هنرهای ادبی</v>
          </cell>
          <cell r="E128" t="str">
            <v>غيرقطبي</v>
          </cell>
        </row>
        <row r="128">
          <cell r="H128">
            <v>100499999.999986</v>
          </cell>
          <cell r="I128">
            <v>98888000</v>
          </cell>
        </row>
        <row r="129">
          <cell r="A129">
            <v>32998020</v>
          </cell>
          <cell r="B129" t="str">
            <v>برگزاري كارگاه در انجمن‌هاي هنري طلاب</v>
          </cell>
          <cell r="C129" t="str">
            <v>مرکز هنر و رسانه</v>
          </cell>
          <cell r="D129" t="str">
            <v>انجمن ها</v>
          </cell>
          <cell r="E129" t="str">
            <v>غيرقطبي</v>
          </cell>
        </row>
        <row r="129">
          <cell r="H129">
            <v>59999999.9999914</v>
          </cell>
          <cell r="I129">
            <v>52382000</v>
          </cell>
        </row>
        <row r="130">
          <cell r="A130">
            <v>32998004</v>
          </cell>
          <cell r="B130" t="str">
            <v>دوره آموزشي ادبيات رسانه اي</v>
          </cell>
          <cell r="C130" t="str">
            <v>مرکز هنر و رسانه</v>
          </cell>
          <cell r="D130" t="str">
            <v>اداره هنرهای ادبی</v>
          </cell>
          <cell r="E130" t="str">
            <v>غيرقطبي</v>
          </cell>
        </row>
        <row r="130">
          <cell r="H130">
            <v>0</v>
          </cell>
        </row>
        <row r="131">
          <cell r="A131">
            <v>32998011</v>
          </cell>
          <cell r="B131" t="str">
            <v>دوره آموزشي شعر</v>
          </cell>
          <cell r="C131" t="str">
            <v>مرکز هنر و رسانه</v>
          </cell>
          <cell r="D131" t="str">
            <v>اداره هنرهای ادبی</v>
          </cell>
          <cell r="E131" t="str">
            <v>غيرقطبي</v>
          </cell>
        </row>
        <row r="131">
          <cell r="H131">
            <v>0</v>
          </cell>
        </row>
        <row r="132">
          <cell r="A132">
            <v>39800200</v>
          </cell>
          <cell r="B132" t="str">
            <v>برگزاري اردو براي انجمن‌هاي هنري طلاب</v>
          </cell>
          <cell r="C132" t="str">
            <v>مرکز هنر و رسانه</v>
          </cell>
          <cell r="D132" t="str">
            <v>انجمن ها</v>
          </cell>
          <cell r="E132" t="str">
            <v>غيرقطبي</v>
          </cell>
        </row>
        <row r="132">
          <cell r="H132">
            <v>159999999.999977</v>
          </cell>
          <cell r="I132">
            <v>156060000</v>
          </cell>
        </row>
        <row r="133">
          <cell r="A133">
            <v>39800039</v>
          </cell>
          <cell r="B133" t="str">
            <v>جشنواره شعر اشراق</v>
          </cell>
          <cell r="C133" t="str">
            <v>مرکز هنر و رسانه</v>
          </cell>
          <cell r="D133" t="str">
            <v>اداره هنرهای ادبی</v>
          </cell>
          <cell r="E133" t="str">
            <v>غيرقطبي</v>
          </cell>
        </row>
        <row r="134">
          <cell r="A134">
            <v>39800223</v>
          </cell>
          <cell r="B134" t="str">
            <v>امور مربوط به توليد برنامه تلوزيوني موكب كلمات</v>
          </cell>
          <cell r="C134" t="str">
            <v>مرکز هنر و رسانه</v>
          </cell>
          <cell r="D134" t="str">
            <v>اداره هنرهای ادبی</v>
          </cell>
          <cell r="E134" t="str">
            <v>غيرقطبي</v>
          </cell>
        </row>
        <row r="135">
          <cell r="A135">
            <v>39800244</v>
          </cell>
          <cell r="B135" t="str">
            <v>امور مربوط به توليد برنامه تلويزيوني سلام مادر</v>
          </cell>
          <cell r="C135" t="str">
            <v>مرکز هنر و رسانه</v>
          </cell>
          <cell r="D135" t="str">
            <v>اداره هنرهای ادبی</v>
          </cell>
          <cell r="E135" t="str">
            <v>غيرقطبي</v>
          </cell>
        </row>
        <row r="136">
          <cell r="A136">
            <v>39800272</v>
          </cell>
          <cell r="B136" t="str">
            <v>توليد و تأمين محتواي سايت جشنواره خاطره اشراق</v>
          </cell>
          <cell r="C136" t="str">
            <v>مرکز هنر و رسانه</v>
          </cell>
          <cell r="D136" t="str">
            <v>اداره هنرهای ادبی</v>
          </cell>
          <cell r="E136" t="str">
            <v>غيرقطبي</v>
          </cell>
        </row>
        <row r="137">
          <cell r="A137">
            <v>33198011</v>
          </cell>
          <cell r="B137" t="str">
            <v>برگزاري كارگاه آموزش پويانمايي</v>
          </cell>
          <cell r="C137" t="str">
            <v>مرکز هنر و رسانه</v>
          </cell>
          <cell r="D137" t="str">
            <v>اداره هنرهای تصویری</v>
          </cell>
          <cell r="E137" t="str">
            <v>غيرقطبي</v>
          </cell>
        </row>
        <row r="137">
          <cell r="H137">
            <v>39999999.9999943</v>
          </cell>
          <cell r="I137">
            <v>0</v>
          </cell>
        </row>
        <row r="138">
          <cell r="A138">
            <v>32998014</v>
          </cell>
          <cell r="B138" t="str">
            <v>امور مربوط به انجمن خوشنويسي</v>
          </cell>
          <cell r="C138" t="str">
            <v>مرکز هنر و رسانه</v>
          </cell>
          <cell r="D138" t="str">
            <v>اداره هنرهای تجسمی</v>
          </cell>
          <cell r="E138" t="str">
            <v>غيرقطبي</v>
          </cell>
        </row>
        <row r="138">
          <cell r="H138">
            <v>230999999.999968</v>
          </cell>
          <cell r="I138">
            <v>230838500</v>
          </cell>
        </row>
        <row r="139">
          <cell r="A139">
            <v>32998015</v>
          </cell>
          <cell r="B139" t="str">
            <v>امور مربوط به انجمن هنرهاي تجسمي</v>
          </cell>
          <cell r="C139" t="str">
            <v>مرکز هنر و رسانه</v>
          </cell>
          <cell r="D139" t="str">
            <v>اداره هنرهای تجسمی</v>
          </cell>
          <cell r="E139" t="str">
            <v>غيرقطبي</v>
          </cell>
        </row>
        <row r="139">
          <cell r="H139">
            <v>35999999.9999948</v>
          </cell>
          <cell r="I139">
            <v>38730000</v>
          </cell>
        </row>
        <row r="140">
          <cell r="A140">
            <v>39800134</v>
          </cell>
          <cell r="B140" t="str">
            <v>طراحي آثار هنري با موضوع مصرف فرهنگي</v>
          </cell>
          <cell r="C140" t="str">
            <v>مرکز هنر و رسانه</v>
          </cell>
          <cell r="D140" t="str">
            <v>اداره هنرهای تجسمی</v>
          </cell>
          <cell r="E140" t="str">
            <v>قطبي</v>
          </cell>
          <cell r="F140" t="str">
            <v>قطب اخلاق، خانواده و سبك زندگي</v>
          </cell>
          <cell r="G140" t="str">
            <v>ميز تخصصي سبك زندگي اسلامي</v>
          </cell>
          <cell r="H140">
            <v>49999999.9999929</v>
          </cell>
          <cell r="I140">
            <v>0</v>
          </cell>
        </row>
        <row r="141">
          <cell r="A141">
            <v>33698003</v>
          </cell>
          <cell r="B141" t="str">
            <v>امور مربوط به حمايت از فعاليت‌هاي گروه‌هاي تبليغ مجازي</v>
          </cell>
          <cell r="C141" t="str">
            <v>اداره کل فضای مجازی</v>
          </cell>
          <cell r="D141" t="str">
            <v>اداره همکاری های فضای مجازی</v>
          </cell>
          <cell r="E141" t="str">
            <v>غيرقطبي</v>
          </cell>
        </row>
        <row r="141">
          <cell r="H141">
            <v>1441849999.9998</v>
          </cell>
          <cell r="I141">
            <v>1317049850</v>
          </cell>
        </row>
        <row r="142">
          <cell r="A142">
            <v>33198010</v>
          </cell>
          <cell r="B142" t="str">
            <v>امور عمومي و مديريتي گروه هنرهاي تجسمي و تصويري</v>
          </cell>
          <cell r="C142" t="str">
            <v>مرکز هنر و رسانه</v>
          </cell>
          <cell r="D142" t="str">
            <v>اداره هنرهای تجسمی</v>
          </cell>
          <cell r="E142" t="str">
            <v>غيرقطبي</v>
          </cell>
        </row>
        <row r="142">
          <cell r="H142">
            <v>99999999.9999859</v>
          </cell>
          <cell r="I142">
            <v>109090000</v>
          </cell>
        </row>
        <row r="143">
          <cell r="A143">
            <v>32998021</v>
          </cell>
          <cell r="B143" t="str">
            <v>برگزاري نشست در انجمن‌هاي هنري طلاب</v>
          </cell>
          <cell r="C143" t="str">
            <v>مرکز هنر و رسانه</v>
          </cell>
          <cell r="D143" t="str">
            <v>انجمن ها</v>
          </cell>
          <cell r="E143" t="str">
            <v>غيرقطبي</v>
          </cell>
        </row>
        <row r="143">
          <cell r="H143">
            <v>39999999.9999943</v>
          </cell>
          <cell r="I143">
            <v>28500000</v>
          </cell>
        </row>
        <row r="144">
          <cell r="A144">
            <v>49800003</v>
          </cell>
          <cell r="B144" t="str">
            <v>حمايت از سازمان‌ها، نهادها و افراد در راستاي اهداف دفتر</v>
          </cell>
          <cell r="C144" t="str">
            <v>حوزه معاونت</v>
          </cell>
          <cell r="D144" t="str">
            <v>حوزه معاونت</v>
          </cell>
          <cell r="E144" t="str">
            <v>غيرقطبي</v>
          </cell>
        </row>
        <row r="144">
          <cell r="H144">
            <v>33899999.9999951</v>
          </cell>
          <cell r="I144">
            <v>0</v>
          </cell>
        </row>
        <row r="145">
          <cell r="A145">
            <v>33798011</v>
          </cell>
          <cell r="B145" t="str">
            <v>مشاركت در توليد برنامه‌هاي تبليغي رسانه‌اي</v>
          </cell>
          <cell r="C145" t="str">
            <v>مرکز هنر و رسانه</v>
          </cell>
          <cell r="D145" t="str">
            <v>اداره تولیدات رسانه ای</v>
          </cell>
          <cell r="E145" t="str">
            <v>غيرقطبي</v>
          </cell>
        </row>
        <row r="145">
          <cell r="H145">
            <v>70199999.99999</v>
          </cell>
          <cell r="I145">
            <v>57002000</v>
          </cell>
        </row>
        <row r="146">
          <cell r="A146">
            <v>32998003</v>
          </cell>
          <cell r="B146" t="str">
            <v>دوره آموزشي ويرايش ادبي</v>
          </cell>
          <cell r="C146" t="str">
            <v>اداره آموزش</v>
          </cell>
          <cell r="D146" t="str">
            <v>اداره آموزش</v>
          </cell>
          <cell r="E146" t="str">
            <v>غيرقطبي</v>
          </cell>
        </row>
        <row r="146">
          <cell r="H146">
            <v>50799999.9999928</v>
          </cell>
          <cell r="I146">
            <v>40750000</v>
          </cell>
        </row>
        <row r="147">
          <cell r="A147">
            <v>33198015</v>
          </cell>
          <cell r="B147" t="str">
            <v>دوره آموزشي عکاسي</v>
          </cell>
          <cell r="C147" t="str">
            <v>اداره آموزش</v>
          </cell>
          <cell r="D147" t="str">
            <v>اداره آموزش</v>
          </cell>
          <cell r="E147" t="str">
            <v>غيرقطبي</v>
          </cell>
        </row>
        <row r="147">
          <cell r="H147">
            <v>9999999.99999859</v>
          </cell>
          <cell r="I147">
            <v>0</v>
          </cell>
        </row>
        <row r="148">
          <cell r="A148">
            <v>39800253</v>
          </cell>
          <cell r="B148" t="str">
            <v>امور مربوط به تلويزيون اينترنتي اشراق</v>
          </cell>
          <cell r="C148" t="str">
            <v>مرکز هنر و رسانه</v>
          </cell>
          <cell r="D148" t="str">
            <v>اداره هنرهای تصویری</v>
          </cell>
          <cell r="E148" t="str">
            <v>غيرقطبي</v>
          </cell>
        </row>
        <row r="148">
          <cell r="H148">
            <v>9999999.99999859</v>
          </cell>
          <cell r="I148">
            <v>6220000</v>
          </cell>
        </row>
        <row r="149">
          <cell r="A149">
            <v>39800284</v>
          </cell>
          <cell r="B149" t="str">
            <v>توليد كليپ تصويري با موضوع حل اختلافات خانوادگي و طلاق</v>
          </cell>
          <cell r="C149" t="str">
            <v>مرکز هنر و رسانه</v>
          </cell>
          <cell r="D149" t="str">
            <v>اداره هنرهای تصویری</v>
          </cell>
          <cell r="E149" t="str">
            <v>قطبي</v>
          </cell>
          <cell r="F149" t="str">
            <v>قطب اخلاق، خانواده و سبك زندگي</v>
          </cell>
          <cell r="G149" t="str">
            <v>ميز تخصصي تحكيم نظام خانواده</v>
          </cell>
          <cell r="H149">
            <v>299999999.999958</v>
          </cell>
          <cell r="I149">
            <v>300000000</v>
          </cell>
        </row>
        <row r="150">
          <cell r="A150">
            <v>39800273</v>
          </cell>
          <cell r="B150" t="str">
            <v>توليد و تأمين محتواي سايت انجمن سواد رسانه اي</v>
          </cell>
          <cell r="C150" t="str">
            <v>اداره کل فضای مجازی</v>
          </cell>
          <cell r="D150" t="str">
            <v>اداره پایش و رصد فضای مجازی</v>
          </cell>
          <cell r="E150" t="str">
            <v>غيرقطبي</v>
          </cell>
        </row>
        <row r="150">
          <cell r="H150">
            <v>4999999.99999929</v>
          </cell>
          <cell r="I150">
            <v>0</v>
          </cell>
        </row>
        <row r="151">
          <cell r="A151">
            <v>39800275</v>
          </cell>
          <cell r="B151" t="str">
            <v>توليد و تأمين محتواي سايت موبايل كودك</v>
          </cell>
          <cell r="C151" t="str">
            <v>مرکز هنر و رسانه</v>
          </cell>
          <cell r="D151" t="str">
            <v>اداره نشریات</v>
          </cell>
          <cell r="E151" t="str">
            <v>غيرقطبي</v>
          </cell>
        </row>
        <row r="151">
          <cell r="H151">
            <v>4999999.99999929</v>
          </cell>
          <cell r="I151">
            <v>0</v>
          </cell>
        </row>
        <row r="152">
          <cell r="A152">
            <v>34098030</v>
          </cell>
          <cell r="B152" t="str">
            <v>رصد وضعيت صداقت در هنر (فيلم و سريال)</v>
          </cell>
          <cell r="C152" t="str">
            <v>مرکز هنر و رسانه</v>
          </cell>
          <cell r="D152" t="str">
            <v>اداره هنرهای تصویری</v>
          </cell>
          <cell r="E152" t="str">
            <v>قطبي</v>
          </cell>
          <cell r="F152" t="str">
            <v>قطب اخلاق، خانواده و سبك زندگي</v>
          </cell>
          <cell r="G152" t="str">
            <v>ميز تخصصي اخلاق</v>
          </cell>
          <cell r="H152">
            <v>159999999.999977</v>
          </cell>
          <cell r="I152">
            <v>100000000</v>
          </cell>
        </row>
        <row r="153">
          <cell r="A153">
            <v>39800276</v>
          </cell>
          <cell r="B153" t="str">
            <v>توليد و تأمين محتواي سايت كودك</v>
          </cell>
          <cell r="C153" t="str">
            <v>مرکز هنر و رسانه</v>
          </cell>
          <cell r="D153" t="str">
            <v>اداره نشریات</v>
          </cell>
          <cell r="E153" t="str">
            <v>غيرقطبي</v>
          </cell>
        </row>
        <row r="153">
          <cell r="H153">
            <v>4999999.99999929</v>
          </cell>
          <cell r="I153">
            <v>0</v>
          </cell>
        </row>
        <row r="154">
          <cell r="A154">
            <v>39800266</v>
          </cell>
          <cell r="B154" t="str">
            <v>توليد و تأمين محتواي سايت نگارستان اشراق</v>
          </cell>
          <cell r="C154" t="str">
            <v>مرکز هنر و رسانه</v>
          </cell>
          <cell r="D154" t="str">
            <v>اداره هنرهای تجسمی</v>
          </cell>
          <cell r="E154" t="str">
            <v>غيرقطبي</v>
          </cell>
        </row>
        <row r="154">
          <cell r="H154">
            <v>4999999.99999929</v>
          </cell>
          <cell r="I154">
            <v>0</v>
          </cell>
        </row>
        <row r="155">
          <cell r="A155">
            <v>33198021</v>
          </cell>
          <cell r="B155" t="str">
            <v>برگزاري نشست نقد و تحليل فيلم با موضوع خانواده و سبك زندگي</v>
          </cell>
          <cell r="C155" t="str">
            <v>مرکز هنر و رسانه</v>
          </cell>
          <cell r="D155" t="str">
            <v>اداره هنرهای تصویری</v>
          </cell>
          <cell r="E155" t="str">
            <v>قطبي</v>
          </cell>
          <cell r="F155" t="str">
            <v>قطب اخلاق، خانواده و سبك زندگي</v>
          </cell>
          <cell r="G155" t="str">
            <v>ميز تخصصي سبك زندگي اسلامي</v>
          </cell>
          <cell r="H155">
            <v>79999999.9999886</v>
          </cell>
          <cell r="I155">
            <v>10002000</v>
          </cell>
        </row>
        <row r="156">
          <cell r="A156">
            <v>39800268</v>
          </cell>
          <cell r="B156" t="str">
            <v>توليد و تأمين محتواي سايت جشنواره فيلم اشراق</v>
          </cell>
          <cell r="C156" t="str">
            <v>مرکز هنر و رسانه</v>
          </cell>
          <cell r="D156" t="str">
            <v>اداره هنرهای تصویری</v>
          </cell>
          <cell r="E156" t="str">
            <v>غيرقطبي</v>
          </cell>
        </row>
        <row r="156">
          <cell r="H156">
            <v>4999999.99999929</v>
          </cell>
          <cell r="I156">
            <v>20910000</v>
          </cell>
        </row>
        <row r="157">
          <cell r="A157">
            <v>39800270</v>
          </cell>
          <cell r="B157" t="str">
            <v>توليد و تأمين محتواي سايت جشنواره تجسمي اشراق</v>
          </cell>
          <cell r="C157" t="str">
            <v>مرکز هنر و رسانه</v>
          </cell>
          <cell r="D157" t="str">
            <v>اداره هنرهای تجسمی</v>
          </cell>
          <cell r="E157" t="str">
            <v>غيرقطبي</v>
          </cell>
        </row>
        <row r="157">
          <cell r="H157">
            <v>3599999.99999948</v>
          </cell>
          <cell r="I157">
            <v>3550000</v>
          </cell>
        </row>
        <row r="158">
          <cell r="A158">
            <v>32998024</v>
          </cell>
          <cell r="B158" t="str">
            <v>برگزاري شب شعر انجمن شعر</v>
          </cell>
          <cell r="C158" t="str">
            <v>مرکز هنر و رسانه</v>
          </cell>
          <cell r="D158" t="str">
            <v>اداره هنرهای ادبی</v>
          </cell>
          <cell r="E158" t="str">
            <v>غيرقطبي</v>
          </cell>
        </row>
        <row r="158">
          <cell r="H158">
            <v>314999999.999955</v>
          </cell>
          <cell r="I158">
            <v>342825000</v>
          </cell>
        </row>
        <row r="159">
          <cell r="A159">
            <v>39800274</v>
          </cell>
          <cell r="B159" t="str">
            <v>توليد و تأمين محتواي سايت انجمن مطالعات نظري</v>
          </cell>
          <cell r="C159" t="str">
            <v>اداره کل فضای مجازی</v>
          </cell>
          <cell r="D159" t="str">
            <v>اداره پایش و رصد فضای مجازی</v>
          </cell>
          <cell r="E159" t="str">
            <v>غيرقطبي</v>
          </cell>
        </row>
        <row r="159">
          <cell r="H159">
            <v>999999.999999859</v>
          </cell>
          <cell r="I159">
            <v>0</v>
          </cell>
        </row>
        <row r="160">
          <cell r="A160">
            <v>33798074</v>
          </cell>
          <cell r="B160" t="str">
            <v>توليد انيميشن كوتاه با موضوع صداقت</v>
          </cell>
          <cell r="C160" t="str">
            <v>مرکز هنر و رسانه</v>
          </cell>
          <cell r="D160" t="str">
            <v>اداره هنرهای تصویری</v>
          </cell>
          <cell r="E160" t="str">
            <v>قطبي</v>
          </cell>
          <cell r="F160" t="str">
            <v>قطب اخلاق، خانواده و سبك زندگي</v>
          </cell>
          <cell r="G160" t="str">
            <v>ميز تخصصي اخلاق</v>
          </cell>
        </row>
        <row r="161">
          <cell r="A161">
            <v>33798077</v>
          </cell>
          <cell r="B161" t="str">
            <v>توليد موشن‌گرافي با موضوع صداقت</v>
          </cell>
          <cell r="C161" t="str">
            <v>مرکز هنر و رسانه</v>
          </cell>
          <cell r="D161" t="str">
            <v>اداره هنرهای تصویری</v>
          </cell>
          <cell r="E161" t="str">
            <v>قطبي</v>
          </cell>
          <cell r="F161" t="str">
            <v>قطب اخلاق، خانواده و سبك زندگي</v>
          </cell>
          <cell r="G161" t="str">
            <v>ميز تخصصي اخلاق</v>
          </cell>
        </row>
        <row r="162">
          <cell r="A162">
            <v>33798086</v>
          </cell>
          <cell r="B162" t="str">
            <v>توليد فيلم كوتاه با موضوع صداقت</v>
          </cell>
          <cell r="C162" t="str">
            <v>مرکز هنر و رسانه</v>
          </cell>
          <cell r="D162" t="str">
            <v>اداره هنرهای تصویری</v>
          </cell>
          <cell r="E162" t="str">
            <v>قطبي</v>
          </cell>
          <cell r="F162" t="str">
            <v>قطب اخلاق، خانواده و سبك زندگي</v>
          </cell>
          <cell r="G162" t="str">
            <v>ميز تخصصي اخلاق</v>
          </cell>
        </row>
        <row r="163">
          <cell r="A163">
            <v>39800221</v>
          </cell>
          <cell r="B163" t="str">
            <v>امور مربوط به مستند رستخيز عظيم</v>
          </cell>
          <cell r="C163" t="str">
            <v>مرکز هنر و رسانه</v>
          </cell>
          <cell r="D163" t="str">
            <v>اداره هنرهای تصویری</v>
          </cell>
          <cell r="E163" t="str">
            <v>غيرقطبي</v>
          </cell>
        </row>
        <row r="164">
          <cell r="A164">
            <v>39800246</v>
          </cell>
          <cell r="B164" t="str">
            <v>مستند صدق صادق</v>
          </cell>
          <cell r="C164" t="str">
            <v>مرکز هنر و رسانه</v>
          </cell>
          <cell r="D164" t="str">
            <v>اداره هنرهای تصویری</v>
          </cell>
          <cell r="E164" t="str">
            <v>غيرقطبي</v>
          </cell>
        </row>
        <row r="165">
          <cell r="A165">
            <v>39800271</v>
          </cell>
          <cell r="B165" t="str">
            <v>توليد و تأمين محتواي سايت جشنواره هنر و تبليغ اشراق</v>
          </cell>
          <cell r="C165" t="str">
            <v>مرکز هنر و رسانه</v>
          </cell>
          <cell r="D165" t="str">
            <v>اداره هنرهای تصویری</v>
          </cell>
          <cell r="E165" t="str">
            <v>غيرقطبي</v>
          </cell>
        </row>
        <row r="166">
          <cell r="A166">
            <v>39800265</v>
          </cell>
          <cell r="B166" t="str">
            <v>توليد و تأمين محتواي سايت فروشگاه محصولات فرهنگي</v>
          </cell>
          <cell r="C166" t="str">
            <v>مدیریت امور اجرایی</v>
          </cell>
          <cell r="D166" t="str">
            <v>اداره عرضه محصولات فرهنگی هنری</v>
          </cell>
          <cell r="E166" t="str">
            <v>غيرقطبي</v>
          </cell>
        </row>
        <row r="166">
          <cell r="H166">
            <v>999999.999999859</v>
          </cell>
          <cell r="I166">
            <v>0</v>
          </cell>
        </row>
        <row r="167">
          <cell r="A167">
            <v>39800280</v>
          </cell>
          <cell r="B167" t="str">
            <v>توليد و تأمين محتواي پورتال تجميع كننده اشراق</v>
          </cell>
          <cell r="C167" t="str">
            <v>مرکز هنر و رسانه</v>
          </cell>
          <cell r="D167" t="str">
            <v>اداره پشتیبانی و تعاملات رسانه ای</v>
          </cell>
          <cell r="E167" t="str">
            <v>غيرقطبي</v>
          </cell>
        </row>
        <row r="167">
          <cell r="H167">
            <v>999999.999999859</v>
          </cell>
          <cell r="I167">
            <v>0</v>
          </cell>
        </row>
        <row r="168">
          <cell r="A168">
            <v>39800278</v>
          </cell>
          <cell r="B168" t="str">
            <v>توليد و تأمين محتواي سايت شبكه اجتماعي نشريات</v>
          </cell>
          <cell r="C168" t="str">
            <v>مرکز هنر و رسانه</v>
          </cell>
          <cell r="D168" t="str">
            <v>اداره نشریات</v>
          </cell>
          <cell r="E168" t="str">
            <v>غيرقطبي</v>
          </cell>
        </row>
        <row r="168">
          <cell r="H168">
            <v>999999.999999859</v>
          </cell>
          <cell r="I168">
            <v>0</v>
          </cell>
        </row>
        <row r="169">
          <cell r="A169">
            <v>39800269</v>
          </cell>
          <cell r="B169" t="str">
            <v>توليد و تأمين محتواي سايت جشنواره شعر اشراق</v>
          </cell>
          <cell r="C169" t="str">
            <v>مرکز هنر و رسانه</v>
          </cell>
          <cell r="D169" t="str">
            <v>اداره هنرهای ادبی</v>
          </cell>
          <cell r="E169" t="str">
            <v>غيرقطبي</v>
          </cell>
        </row>
        <row r="169">
          <cell r="H169">
            <v>999999.999999859</v>
          </cell>
          <cell r="I169">
            <v>0</v>
          </cell>
        </row>
        <row r="170">
          <cell r="A170">
            <v>39800277</v>
          </cell>
          <cell r="B170" t="str">
            <v>توليد و تأمين محتواي كانال رسمي آپارات</v>
          </cell>
          <cell r="C170" t="str">
            <v>مرکز هنر و رسانه</v>
          </cell>
          <cell r="D170" t="str">
            <v>اداره هنرهای تصویری</v>
          </cell>
          <cell r="E170" t="str">
            <v>غيرقطبي</v>
          </cell>
        </row>
        <row r="170">
          <cell r="H170">
            <v>999999.999999859</v>
          </cell>
          <cell r="I170">
            <v>0</v>
          </cell>
        </row>
        <row r="171">
          <cell r="A171">
            <v>33898016</v>
          </cell>
          <cell r="B171" t="str">
            <v>توليد محتواي ويژه نامه قرآني براي نوجوانان در مجله سلام بچه ها</v>
          </cell>
          <cell r="C171" t="str">
            <v>مرکز هنر و رسانه</v>
          </cell>
          <cell r="D171">
            <v>0</v>
          </cell>
          <cell r="E171" t="str">
            <v>قطبي</v>
          </cell>
          <cell r="F171" t="str">
            <v>قطب تعميق باور ديني و مبارزه با جريان هاي انحرافي</v>
          </cell>
          <cell r="G171" t="str">
            <v>ميز تخصصي توسعه و تعميق فرهنگ قرآن</v>
          </cell>
          <cell r="H171">
            <v>0</v>
          </cell>
        </row>
        <row r="172">
          <cell r="A172">
            <v>33898017</v>
          </cell>
          <cell r="B172" t="str">
            <v>توليد محتواي ويژه نامه تحكيم نظام خانواده با محوريت پيشگيري از طلاق در مجله پيام زن</v>
          </cell>
          <cell r="C172" t="str">
            <v>مرکز هنر و رسانه</v>
          </cell>
          <cell r="D172">
            <v>0</v>
          </cell>
          <cell r="E172" t="str">
            <v>قطبي</v>
          </cell>
          <cell r="F172" t="str">
            <v>قطب اخلاق، خانواده و سبك زندگي</v>
          </cell>
          <cell r="G172" t="str">
            <v>ميز تخصصي تحكيم نظام خانواده</v>
          </cell>
          <cell r="H172">
            <v>0</v>
          </cell>
        </row>
        <row r="173">
          <cell r="A173">
            <v>33998015</v>
          </cell>
          <cell r="B173" t="str">
            <v>امور مربوط به عرضه ويژه نامه قرآني براي نوجوانان در مجله سلام بچه ها</v>
          </cell>
          <cell r="C173" t="str">
            <v>مرکز هنر و رسانه</v>
          </cell>
          <cell r="D173" t="str">
            <v>اداره نشریات</v>
          </cell>
          <cell r="E173" t="str">
            <v>قطبي</v>
          </cell>
          <cell r="F173" t="str">
            <v>قطب تعميق باور ديني و مبارزه با جريان هاي انحرافي</v>
          </cell>
          <cell r="G173" t="str">
            <v>ميز تخصصي توسعه و تعميق فرهنگ قرآن</v>
          </cell>
          <cell r="H173">
            <v>0</v>
          </cell>
        </row>
        <row r="174">
          <cell r="A174">
            <v>33998016</v>
          </cell>
          <cell r="B174" t="str">
            <v>امور مربوط به عرضه ويژه نامه تحكيم نظام خانواده با محوريت پيشگيري از طلاق در مجله پيام زن</v>
          </cell>
          <cell r="C174" t="str">
            <v>مرکز هنر و رسانه</v>
          </cell>
          <cell r="D174" t="str">
            <v>اداره نشریات</v>
          </cell>
          <cell r="E174" t="str">
            <v>قطبي</v>
          </cell>
          <cell r="F174" t="str">
            <v>قطب اخلاق، خانواده و سبك زندگي</v>
          </cell>
          <cell r="G174" t="str">
            <v>ميز تخصصي تحكيم نظام خانواده</v>
          </cell>
          <cell r="H174">
            <v>0</v>
          </cell>
        </row>
        <row r="175">
          <cell r="A175">
            <v>39800011</v>
          </cell>
          <cell r="B175" t="str">
            <v>توزيع نشريات فرهنگي، هنري و تبليغي- نشريات داخلي و بيروني دفتر</v>
          </cell>
          <cell r="C175" t="str">
            <v>مدیریت امور اجرایی</v>
          </cell>
          <cell r="D175">
            <v>0</v>
          </cell>
          <cell r="E175" t="str">
            <v>غيرقطبي</v>
          </cell>
          <cell r="F175">
            <v>0</v>
          </cell>
          <cell r="G175">
            <v>0</v>
          </cell>
        </row>
        <row r="176">
          <cell r="A176">
            <v>39800012</v>
          </cell>
          <cell r="B176" t="str">
            <v>نظارت بر اجراي سياست هاي دفتر در مجلات فرهنگي، هنري و تبليغي</v>
          </cell>
          <cell r="C176" t="str">
            <v>حوزه معاونت</v>
          </cell>
          <cell r="D176" t="str">
            <v>حوزه معاونت</v>
          </cell>
          <cell r="E176" t="str">
            <v>غيرقطبي</v>
          </cell>
          <cell r="F176">
            <v>0</v>
          </cell>
          <cell r="G176">
            <v>0</v>
          </cell>
          <cell r="H176">
            <v>299999999.999958</v>
          </cell>
          <cell r="I176">
            <v>150000000</v>
          </cell>
        </row>
        <row r="177">
          <cell r="A177">
            <v>39800014</v>
          </cell>
          <cell r="B177" t="str">
            <v>امور عمومي و مديريتي نشريات و مطبوعات فرهنگي و هنري</v>
          </cell>
          <cell r="C177" t="str">
            <v>مدیریت امور اجرایی</v>
          </cell>
          <cell r="D177">
            <v>0</v>
          </cell>
          <cell r="E177" t="str">
            <v>غيرقطبي</v>
          </cell>
          <cell r="F177">
            <v>0</v>
          </cell>
          <cell r="G177">
            <v>0</v>
          </cell>
          <cell r="H177">
            <v>0</v>
          </cell>
        </row>
        <row r="178">
          <cell r="A178">
            <v>39800299</v>
          </cell>
          <cell r="B178" t="str">
            <v>توليد كليپ تصويري با موضوع زيست عفيفانه</v>
          </cell>
          <cell r="C178" t="str">
            <v>مرکز هنر و رسانه</v>
          </cell>
          <cell r="D178">
            <v>0</v>
          </cell>
          <cell r="E178" t="str">
            <v>قطبي</v>
          </cell>
          <cell r="F178" t="str">
            <v>قطب اخلاق، خانواده و سبك زندگي</v>
          </cell>
          <cell r="G178" t="str">
            <v>ميز تخصصي عفاف</v>
          </cell>
          <cell r="H178">
            <v>0</v>
          </cell>
        </row>
        <row r="179">
          <cell r="A179">
            <v>39800236</v>
          </cell>
          <cell r="B179" t="str">
            <v>امور مربوط به كنشگري در فضاي مجازي با محتواي ديني (تبليغ مجازي)</v>
          </cell>
          <cell r="C179" t="str">
            <v>اداره کل فضای مجازی</v>
          </cell>
          <cell r="D179" t="str">
            <v>اداره کل فضای مجازی</v>
          </cell>
          <cell r="E179" t="str">
            <v>غيرقطبي</v>
          </cell>
        </row>
        <row r="179">
          <cell r="H179">
            <v>4299949999.99939</v>
          </cell>
          <cell r="I179">
            <v>3621846176</v>
          </cell>
        </row>
        <row r="180">
          <cell r="A180">
            <v>39800301</v>
          </cell>
          <cell r="B180" t="str">
            <v>طراحي و آماده سازي كليپ هاي دوره مجازي سبك زندگي عفيفانه (تربيت جنسي و زيست عفيفانه)</v>
          </cell>
          <cell r="C180">
            <v>0</v>
          </cell>
          <cell r="D180">
            <v>0</v>
          </cell>
          <cell r="E180" t="str">
            <v>قطبي</v>
          </cell>
          <cell r="F180" t="str">
            <v>قطب اخلاق، خانواده و سبك زندگي</v>
          </cell>
          <cell r="G180" t="str">
            <v>ميز تخصصي عفاف</v>
          </cell>
          <cell r="H180">
            <v>0</v>
          </cell>
        </row>
        <row r="181">
          <cell r="A181">
            <v>33098187</v>
          </cell>
          <cell r="B181" t="str">
            <v>برگزاري كارگاه آموزشي پيشگيري از طلاق در 5 سال آغازين زندگي</v>
          </cell>
          <cell r="C181" t="str">
            <v>اداره کل فضای مجازی</v>
          </cell>
          <cell r="D181" t="str">
            <v>اداره تولید و تامین برنامه و محتوای فضای مجازی</v>
          </cell>
          <cell r="E181" t="str">
            <v>قطبي</v>
          </cell>
          <cell r="F181" t="str">
            <v>قطب اخلاق، خانواده و سبك زندگي</v>
          </cell>
          <cell r="G181" t="str">
            <v>ميز تخصصي تحكيم نظام خانواده</v>
          </cell>
          <cell r="H181">
            <v>899999999.999872</v>
          </cell>
          <cell r="I181">
            <v>895662500</v>
          </cell>
        </row>
      </sheetData>
      <sheetData sheetId="6">
        <row r="9">
          <cell r="A9">
            <v>22198163</v>
          </cell>
          <cell r="B9">
            <v>500000000</v>
          </cell>
        </row>
        <row r="9">
          <cell r="I9">
            <v>22198163</v>
          </cell>
          <cell r="J9">
            <v>200000000</v>
          </cell>
        </row>
        <row r="10">
          <cell r="A10">
            <v>29800152</v>
          </cell>
          <cell r="B10">
            <v>200000000</v>
          </cell>
        </row>
        <row r="10">
          <cell r="I10">
            <v>29800152</v>
          </cell>
          <cell r="J10">
            <v>0</v>
          </cell>
        </row>
        <row r="11">
          <cell r="A11">
            <v>32798008</v>
          </cell>
          <cell r="B11">
            <v>450000000</v>
          </cell>
        </row>
        <row r="11">
          <cell r="I11">
            <v>32798008</v>
          </cell>
          <cell r="J11">
            <v>250000000</v>
          </cell>
        </row>
        <row r="12">
          <cell r="A12">
            <v>32998001</v>
          </cell>
          <cell r="B12">
            <v>0</v>
          </cell>
        </row>
        <row r="12">
          <cell r="I12">
            <v>32998019</v>
          </cell>
          <cell r="J12">
            <v>100000000</v>
          </cell>
        </row>
        <row r="13">
          <cell r="A13">
            <v>32998002</v>
          </cell>
          <cell r="B13">
            <v>0</v>
          </cell>
        </row>
        <row r="13">
          <cell r="I13">
            <v>33098130</v>
          </cell>
          <cell r="J13">
            <v>0</v>
          </cell>
        </row>
        <row r="14">
          <cell r="A14">
            <v>32998003</v>
          </cell>
          <cell r="B14">
            <v>0</v>
          </cell>
        </row>
        <row r="14">
          <cell r="I14">
            <v>33098175</v>
          </cell>
          <cell r="J14">
            <v>0</v>
          </cell>
        </row>
        <row r="15">
          <cell r="A15">
            <v>32998004</v>
          </cell>
          <cell r="B15">
            <v>0</v>
          </cell>
        </row>
        <row r="15">
          <cell r="I15">
            <v>33098187</v>
          </cell>
          <cell r="J15">
            <v>0</v>
          </cell>
        </row>
        <row r="16">
          <cell r="A16">
            <v>32998011</v>
          </cell>
          <cell r="B16">
            <v>0</v>
          </cell>
        </row>
        <row r="16">
          <cell r="I16">
            <v>33198020</v>
          </cell>
          <cell r="J16">
            <v>0</v>
          </cell>
        </row>
        <row r="17">
          <cell r="A17">
            <v>32998012</v>
          </cell>
          <cell r="B17">
            <v>0</v>
          </cell>
        </row>
        <row r="17">
          <cell r="I17">
            <v>33198021</v>
          </cell>
          <cell r="J17">
            <v>80000000</v>
          </cell>
        </row>
        <row r="18">
          <cell r="A18">
            <v>32998013</v>
          </cell>
          <cell r="B18">
            <v>0</v>
          </cell>
        </row>
        <row r="18">
          <cell r="I18">
            <v>33698011</v>
          </cell>
          <cell r="J18">
            <v>0</v>
          </cell>
        </row>
        <row r="19">
          <cell r="A19">
            <v>32998014</v>
          </cell>
          <cell r="B19">
            <v>0</v>
          </cell>
        </row>
        <row r="19">
          <cell r="I19">
            <v>33698016</v>
          </cell>
          <cell r="J19">
            <v>0</v>
          </cell>
        </row>
        <row r="20">
          <cell r="A20">
            <v>32998015</v>
          </cell>
          <cell r="B20">
            <v>0</v>
          </cell>
        </row>
        <row r="20">
          <cell r="I20">
            <v>33798029</v>
          </cell>
          <cell r="J20">
            <v>0</v>
          </cell>
        </row>
        <row r="21">
          <cell r="A21">
            <v>32998018</v>
          </cell>
          <cell r="B21">
            <v>0</v>
          </cell>
        </row>
        <row r="21">
          <cell r="I21">
            <v>33798033</v>
          </cell>
          <cell r="J21">
            <v>100000000</v>
          </cell>
        </row>
        <row r="22">
          <cell r="A22">
            <v>32998019</v>
          </cell>
          <cell r="B22">
            <v>1000000000</v>
          </cell>
        </row>
        <row r="22">
          <cell r="I22">
            <v>33798035</v>
          </cell>
          <cell r="J22">
            <v>0</v>
          </cell>
        </row>
        <row r="23">
          <cell r="A23">
            <v>32998020</v>
          </cell>
          <cell r="B23">
            <v>0</v>
          </cell>
        </row>
        <row r="23">
          <cell r="I23">
            <v>33798036</v>
          </cell>
          <cell r="J23">
            <v>20000000</v>
          </cell>
        </row>
        <row r="24">
          <cell r="A24">
            <v>32998021</v>
          </cell>
          <cell r="B24">
            <v>0</v>
          </cell>
        </row>
        <row r="24">
          <cell r="I24">
            <v>33798037</v>
          </cell>
          <cell r="J24">
            <v>100000000</v>
          </cell>
        </row>
        <row r="25">
          <cell r="A25">
            <v>32998022</v>
          </cell>
          <cell r="B25">
            <v>0</v>
          </cell>
        </row>
        <row r="25">
          <cell r="I25">
            <v>33798039</v>
          </cell>
          <cell r="J25">
            <v>50000000</v>
          </cell>
        </row>
        <row r="26">
          <cell r="A26">
            <v>32998023</v>
          </cell>
          <cell r="B26">
            <v>0</v>
          </cell>
        </row>
        <row r="26">
          <cell r="I26">
            <v>33798040</v>
          </cell>
          <cell r="J26">
            <v>0</v>
          </cell>
        </row>
        <row r="27">
          <cell r="A27">
            <v>32998024</v>
          </cell>
          <cell r="B27">
            <v>0</v>
          </cell>
        </row>
        <row r="27">
          <cell r="I27">
            <v>33798043</v>
          </cell>
          <cell r="J27">
            <v>0</v>
          </cell>
        </row>
        <row r="28">
          <cell r="A28">
            <v>32998025</v>
          </cell>
          <cell r="B28">
            <v>0</v>
          </cell>
        </row>
        <row r="28">
          <cell r="I28">
            <v>33798062</v>
          </cell>
          <cell r="J28">
            <v>0</v>
          </cell>
        </row>
        <row r="29">
          <cell r="A29">
            <v>32998026</v>
          </cell>
          <cell r="B29">
            <v>0</v>
          </cell>
        </row>
        <row r="29">
          <cell r="I29">
            <v>33798072</v>
          </cell>
          <cell r="J29">
            <v>0</v>
          </cell>
        </row>
        <row r="30">
          <cell r="A30">
            <v>33098058</v>
          </cell>
          <cell r="B30">
            <v>0</v>
          </cell>
        </row>
        <row r="30">
          <cell r="I30">
            <v>33798085</v>
          </cell>
          <cell r="J30">
            <v>0</v>
          </cell>
        </row>
        <row r="31">
          <cell r="A31">
            <v>33098130</v>
          </cell>
          <cell r="B31">
            <v>1000000000</v>
          </cell>
        </row>
        <row r="31">
          <cell r="I31">
            <v>33798108</v>
          </cell>
          <cell r="J31">
            <v>800000000</v>
          </cell>
        </row>
        <row r="32">
          <cell r="A32">
            <v>33098175</v>
          </cell>
          <cell r="B32">
            <v>100000</v>
          </cell>
        </row>
        <row r="32">
          <cell r="I32">
            <v>33898002</v>
          </cell>
          <cell r="J32">
            <v>2000000000</v>
          </cell>
        </row>
        <row r="33">
          <cell r="A33">
            <v>33098187</v>
          </cell>
          <cell r="B33">
            <v>100000</v>
          </cell>
        </row>
        <row r="33">
          <cell r="I33">
            <v>33898003</v>
          </cell>
          <cell r="J33">
            <v>2000000000</v>
          </cell>
        </row>
        <row r="34">
          <cell r="A34">
            <v>33198001</v>
          </cell>
          <cell r="B34">
            <v>0</v>
          </cell>
        </row>
        <row r="34">
          <cell r="I34">
            <v>33898004</v>
          </cell>
          <cell r="J34">
            <v>2000000000</v>
          </cell>
        </row>
        <row r="35">
          <cell r="A35">
            <v>33198002</v>
          </cell>
          <cell r="B35">
            <v>0</v>
          </cell>
        </row>
        <row r="35">
          <cell r="I35">
            <v>33898016</v>
          </cell>
          <cell r="J35">
            <v>300000000</v>
          </cell>
        </row>
        <row r="36">
          <cell r="A36">
            <v>33198006</v>
          </cell>
          <cell r="B36">
            <v>0</v>
          </cell>
        </row>
        <row r="36">
          <cell r="I36">
            <v>33898017</v>
          </cell>
          <cell r="J36">
            <v>0</v>
          </cell>
        </row>
        <row r="37">
          <cell r="A37">
            <v>33198008</v>
          </cell>
          <cell r="B37">
            <v>0</v>
          </cell>
        </row>
        <row r="37">
          <cell r="I37">
            <v>33998002</v>
          </cell>
          <cell r="J37">
            <v>3000000000</v>
          </cell>
        </row>
        <row r="38">
          <cell r="A38">
            <v>33198010</v>
          </cell>
          <cell r="B38">
            <v>0</v>
          </cell>
        </row>
        <row r="38">
          <cell r="I38">
            <v>33998003</v>
          </cell>
          <cell r="J38">
            <v>3000000000</v>
          </cell>
        </row>
        <row r="39">
          <cell r="A39">
            <v>33198011</v>
          </cell>
          <cell r="B39">
            <v>0</v>
          </cell>
        </row>
        <row r="39">
          <cell r="I39">
            <v>33998004</v>
          </cell>
          <cell r="J39">
            <v>3000000000</v>
          </cell>
        </row>
        <row r="40">
          <cell r="A40">
            <v>33198013</v>
          </cell>
          <cell r="B40">
            <v>0</v>
          </cell>
        </row>
        <row r="40">
          <cell r="I40">
            <v>33998015</v>
          </cell>
          <cell r="J40">
            <v>200000000</v>
          </cell>
        </row>
        <row r="41">
          <cell r="A41">
            <v>33198015</v>
          </cell>
          <cell r="B41">
            <v>0</v>
          </cell>
        </row>
        <row r="41">
          <cell r="I41">
            <v>33998016</v>
          </cell>
          <cell r="J41">
            <v>0</v>
          </cell>
        </row>
        <row r="42">
          <cell r="A42">
            <v>33198020</v>
          </cell>
          <cell r="B42">
            <v>100000</v>
          </cell>
        </row>
        <row r="42">
          <cell r="I42">
            <v>34098030</v>
          </cell>
          <cell r="J42">
            <v>0</v>
          </cell>
        </row>
        <row r="43">
          <cell r="A43">
            <v>33198021</v>
          </cell>
          <cell r="B43">
            <v>200000000</v>
          </cell>
        </row>
        <row r="43">
          <cell r="I43">
            <v>34098035</v>
          </cell>
          <cell r="J43">
            <v>300000000</v>
          </cell>
        </row>
        <row r="44">
          <cell r="A44">
            <v>33198023</v>
          </cell>
          <cell r="B44">
            <v>0</v>
          </cell>
        </row>
        <row r="44">
          <cell r="I44">
            <v>34098036</v>
          </cell>
          <cell r="J44">
            <v>0</v>
          </cell>
        </row>
        <row r="45">
          <cell r="A45">
            <v>33198024</v>
          </cell>
          <cell r="B45">
            <v>0</v>
          </cell>
        </row>
        <row r="45">
          <cell r="I45">
            <v>34098037</v>
          </cell>
          <cell r="J45">
            <v>0</v>
          </cell>
        </row>
        <row r="46">
          <cell r="A46">
            <v>33198025</v>
          </cell>
          <cell r="B46">
            <v>0</v>
          </cell>
        </row>
        <row r="46">
          <cell r="I46">
            <v>39800059</v>
          </cell>
          <cell r="J46">
            <v>400000000</v>
          </cell>
        </row>
        <row r="47">
          <cell r="A47">
            <v>33698001</v>
          </cell>
          <cell r="B47">
            <v>0</v>
          </cell>
        </row>
        <row r="47">
          <cell r="I47">
            <v>39800134</v>
          </cell>
          <cell r="J47">
            <v>0</v>
          </cell>
        </row>
        <row r="48">
          <cell r="A48">
            <v>33698003</v>
          </cell>
          <cell r="B48">
            <v>0</v>
          </cell>
        </row>
        <row r="48">
          <cell r="I48">
            <v>39800136</v>
          </cell>
          <cell r="J48">
            <v>0</v>
          </cell>
        </row>
        <row r="49">
          <cell r="A49">
            <v>33698008</v>
          </cell>
          <cell r="B49">
            <v>0</v>
          </cell>
        </row>
        <row r="49">
          <cell r="I49">
            <v>39800167</v>
          </cell>
          <cell r="J49">
            <v>0</v>
          </cell>
        </row>
        <row r="50">
          <cell r="A50">
            <v>33698011</v>
          </cell>
          <cell r="B50">
            <v>400000000</v>
          </cell>
        </row>
        <row r="50">
          <cell r="I50">
            <v>39800216</v>
          </cell>
          <cell r="J50">
            <v>0</v>
          </cell>
        </row>
        <row r="51">
          <cell r="A51">
            <v>33698016</v>
          </cell>
          <cell r="B51">
            <v>100000</v>
          </cell>
        </row>
        <row r="51">
          <cell r="I51">
            <v>39800217</v>
          </cell>
          <cell r="J51">
            <v>0</v>
          </cell>
        </row>
        <row r="52">
          <cell r="A52">
            <v>33798011</v>
          </cell>
          <cell r="B52">
            <v>0</v>
          </cell>
        </row>
        <row r="52">
          <cell r="I52">
            <v>39800218</v>
          </cell>
          <cell r="J52">
            <v>0</v>
          </cell>
        </row>
        <row r="53">
          <cell r="A53">
            <v>33798029</v>
          </cell>
          <cell r="B53">
            <v>100000</v>
          </cell>
        </row>
        <row r="53">
          <cell r="I53">
            <v>39800236</v>
          </cell>
          <cell r="J53">
            <v>3000000000</v>
          </cell>
        </row>
        <row r="54">
          <cell r="A54">
            <v>33798033</v>
          </cell>
          <cell r="B54">
            <v>100000000</v>
          </cell>
        </row>
        <row r="54">
          <cell r="I54">
            <v>39800241</v>
          </cell>
          <cell r="J54">
            <v>0</v>
          </cell>
        </row>
        <row r="55">
          <cell r="A55">
            <v>33798035</v>
          </cell>
          <cell r="B55">
            <v>100000</v>
          </cell>
        </row>
        <row r="55">
          <cell r="I55">
            <v>39800284</v>
          </cell>
          <cell r="J55">
            <v>400000000</v>
          </cell>
        </row>
        <row r="56">
          <cell r="A56">
            <v>33798036</v>
          </cell>
          <cell r="B56">
            <v>100000000</v>
          </cell>
        </row>
        <row r="56">
          <cell r="I56">
            <v>39800290</v>
          </cell>
          <cell r="J56">
            <v>0</v>
          </cell>
        </row>
        <row r="57">
          <cell r="A57">
            <v>33798037</v>
          </cell>
          <cell r="B57">
            <v>100000000</v>
          </cell>
        </row>
        <row r="57">
          <cell r="I57">
            <v>39800299</v>
          </cell>
          <cell r="J57">
            <v>500000000</v>
          </cell>
        </row>
        <row r="58">
          <cell r="A58">
            <v>33798039</v>
          </cell>
          <cell r="B58">
            <v>236399501.99974</v>
          </cell>
        </row>
        <row r="58">
          <cell r="I58">
            <v>39800301</v>
          </cell>
          <cell r="J58">
            <v>500000000</v>
          </cell>
        </row>
        <row r="59">
          <cell r="A59">
            <v>33798040</v>
          </cell>
          <cell r="B59">
            <v>100000</v>
          </cell>
        </row>
        <row r="59">
          <cell r="I59">
            <v>39800308</v>
          </cell>
          <cell r="J59">
            <v>800000000</v>
          </cell>
        </row>
        <row r="60">
          <cell r="A60">
            <v>33798043</v>
          </cell>
          <cell r="B60">
            <v>100000</v>
          </cell>
        </row>
        <row r="60">
          <cell r="I60">
            <v>42901042</v>
          </cell>
          <cell r="J60">
            <v>150000000</v>
          </cell>
        </row>
        <row r="61">
          <cell r="A61">
            <v>33798062</v>
          </cell>
          <cell r="B61">
            <v>100000</v>
          </cell>
        </row>
        <row r="61">
          <cell r="I61">
            <v>42901081</v>
          </cell>
          <cell r="J61">
            <v>573160997</v>
          </cell>
        </row>
        <row r="62">
          <cell r="A62">
            <v>33798072</v>
          </cell>
          <cell r="B62">
            <v>1000000000</v>
          </cell>
        </row>
        <row r="62">
          <cell r="I62">
            <v>42901082</v>
          </cell>
          <cell r="J62">
            <v>0</v>
          </cell>
        </row>
        <row r="63">
          <cell r="A63">
            <v>33798085</v>
          </cell>
          <cell r="B63">
            <v>100000</v>
          </cell>
        </row>
        <row r="63">
          <cell r="I63">
            <v>42901085</v>
          </cell>
          <cell r="J63">
            <v>400000000</v>
          </cell>
        </row>
        <row r="64">
          <cell r="A64">
            <v>33798108</v>
          </cell>
          <cell r="B64">
            <v>799999999.999886</v>
          </cell>
        </row>
        <row r="64">
          <cell r="I64">
            <v>42902002</v>
          </cell>
          <cell r="J64">
            <v>700000000</v>
          </cell>
        </row>
        <row r="65">
          <cell r="A65">
            <v>33898001</v>
          </cell>
          <cell r="B65">
            <v>0</v>
          </cell>
        </row>
        <row r="65">
          <cell r="I65">
            <v>43406003</v>
          </cell>
          <cell r="J65">
            <v>0</v>
          </cell>
        </row>
        <row r="66">
          <cell r="A66">
            <v>33898002</v>
          </cell>
          <cell r="B66">
            <v>8000000000</v>
          </cell>
        </row>
        <row r="66">
          <cell r="I66">
            <v>59800009</v>
          </cell>
          <cell r="J66">
            <v>987654321</v>
          </cell>
        </row>
        <row r="67">
          <cell r="A67">
            <v>33898003</v>
          </cell>
          <cell r="B67">
            <v>8000000000</v>
          </cell>
        </row>
        <row r="67">
          <cell r="I67">
            <v>59800011</v>
          </cell>
          <cell r="J67">
            <v>18500000000</v>
          </cell>
        </row>
        <row r="68">
          <cell r="A68">
            <v>33898004</v>
          </cell>
          <cell r="B68">
            <v>8000000000</v>
          </cell>
        </row>
        <row r="68">
          <cell r="I68">
            <v>59800056</v>
          </cell>
          <cell r="J68">
            <v>3800700000</v>
          </cell>
        </row>
        <row r="69">
          <cell r="A69">
            <v>33898016</v>
          </cell>
          <cell r="B69">
            <v>300000000</v>
          </cell>
        </row>
        <row r="69">
          <cell r="I69">
            <v>59800057</v>
          </cell>
          <cell r="J69">
            <v>200000000</v>
          </cell>
        </row>
        <row r="70">
          <cell r="A70">
            <v>33898017</v>
          </cell>
          <cell r="B70">
            <v>1000000000</v>
          </cell>
        </row>
        <row r="70">
          <cell r="I70">
            <v>59800058</v>
          </cell>
          <cell r="J70">
            <v>886999502</v>
          </cell>
        </row>
        <row r="71">
          <cell r="A71">
            <v>33998001</v>
          </cell>
          <cell r="B71">
            <v>0</v>
          </cell>
        </row>
        <row r="71">
          <cell r="I71">
            <v>59800059</v>
          </cell>
          <cell r="J71">
            <v>100000000</v>
          </cell>
        </row>
        <row r="72">
          <cell r="A72">
            <v>33998002</v>
          </cell>
          <cell r="B72">
            <v>3000000000</v>
          </cell>
        </row>
        <row r="72">
          <cell r="I72" t="str">
            <v>Grand Total</v>
          </cell>
          <cell r="J72">
            <v>49398514820</v>
          </cell>
        </row>
        <row r="73">
          <cell r="A73">
            <v>33998003</v>
          </cell>
          <cell r="B73">
            <v>3000000000</v>
          </cell>
        </row>
        <row r="74">
          <cell r="A74">
            <v>33998004</v>
          </cell>
          <cell r="B74">
            <v>3000000000</v>
          </cell>
        </row>
        <row r="75">
          <cell r="A75">
            <v>33998015</v>
          </cell>
          <cell r="B75">
            <v>200000000</v>
          </cell>
        </row>
        <row r="76">
          <cell r="A76">
            <v>33998016</v>
          </cell>
          <cell r="B76">
            <v>500000000</v>
          </cell>
        </row>
        <row r="77">
          <cell r="A77">
            <v>34098030</v>
          </cell>
          <cell r="B77">
            <v>100000</v>
          </cell>
        </row>
        <row r="78">
          <cell r="A78">
            <v>34098035</v>
          </cell>
          <cell r="B78">
            <v>500000000</v>
          </cell>
        </row>
        <row r="79">
          <cell r="A79">
            <v>34098036</v>
          </cell>
          <cell r="B79">
            <v>100000</v>
          </cell>
        </row>
        <row r="80">
          <cell r="A80">
            <v>34098037</v>
          </cell>
          <cell r="B80">
            <v>100000</v>
          </cell>
        </row>
        <row r="81">
          <cell r="A81">
            <v>34098040</v>
          </cell>
          <cell r="B81">
            <v>0</v>
          </cell>
        </row>
        <row r="82">
          <cell r="A82">
            <v>39800012</v>
          </cell>
          <cell r="B82">
            <v>0</v>
          </cell>
        </row>
        <row r="83">
          <cell r="A83">
            <v>39800014</v>
          </cell>
          <cell r="B83">
            <v>0</v>
          </cell>
        </row>
        <row r="84">
          <cell r="A84">
            <v>39800015</v>
          </cell>
          <cell r="B84">
            <v>0</v>
          </cell>
        </row>
        <row r="85">
          <cell r="A85">
            <v>39800017</v>
          </cell>
          <cell r="B85">
            <v>0</v>
          </cell>
        </row>
        <row r="86">
          <cell r="A86">
            <v>39800036</v>
          </cell>
          <cell r="B86">
            <v>0</v>
          </cell>
        </row>
        <row r="87">
          <cell r="A87">
            <v>39800058</v>
          </cell>
          <cell r="B87">
            <v>0</v>
          </cell>
        </row>
        <row r="88">
          <cell r="A88">
            <v>39800059</v>
          </cell>
          <cell r="B88">
            <v>400000000</v>
          </cell>
        </row>
        <row r="89">
          <cell r="A89">
            <v>39800098</v>
          </cell>
          <cell r="B89">
            <v>0</v>
          </cell>
        </row>
        <row r="90">
          <cell r="A90">
            <v>39800134</v>
          </cell>
          <cell r="B90">
            <v>100000</v>
          </cell>
        </row>
        <row r="91">
          <cell r="A91">
            <v>39800136</v>
          </cell>
          <cell r="B91">
            <v>100000</v>
          </cell>
        </row>
        <row r="92">
          <cell r="A92">
            <v>39800167</v>
          </cell>
          <cell r="B92">
            <v>100000</v>
          </cell>
        </row>
        <row r="93">
          <cell r="A93">
            <v>39800199</v>
          </cell>
          <cell r="B93">
            <v>0</v>
          </cell>
        </row>
        <row r="94">
          <cell r="A94">
            <v>39800200</v>
          </cell>
          <cell r="B94">
            <v>0</v>
          </cell>
        </row>
        <row r="95">
          <cell r="A95">
            <v>39800216</v>
          </cell>
          <cell r="B95">
            <v>1800000000</v>
          </cell>
        </row>
        <row r="96">
          <cell r="A96">
            <v>39800217</v>
          </cell>
          <cell r="B96">
            <v>2200000000</v>
          </cell>
        </row>
        <row r="97">
          <cell r="A97">
            <v>39800218</v>
          </cell>
          <cell r="B97">
            <v>100000</v>
          </cell>
        </row>
        <row r="98">
          <cell r="A98">
            <v>39800222</v>
          </cell>
          <cell r="B98">
            <v>0</v>
          </cell>
        </row>
        <row r="99">
          <cell r="A99">
            <v>39800225</v>
          </cell>
          <cell r="B99">
            <v>0</v>
          </cell>
        </row>
        <row r="100">
          <cell r="A100">
            <v>39800226</v>
          </cell>
          <cell r="B100">
            <v>0</v>
          </cell>
        </row>
        <row r="101">
          <cell r="A101">
            <v>39800227</v>
          </cell>
          <cell r="B101">
            <v>0</v>
          </cell>
        </row>
        <row r="102">
          <cell r="A102">
            <v>39800228</v>
          </cell>
          <cell r="B102">
            <v>0</v>
          </cell>
        </row>
        <row r="103">
          <cell r="A103">
            <v>39800229</v>
          </cell>
          <cell r="B103">
            <v>0</v>
          </cell>
        </row>
        <row r="104">
          <cell r="A104">
            <v>39800230</v>
          </cell>
          <cell r="B104">
            <v>0</v>
          </cell>
        </row>
        <row r="105">
          <cell r="A105">
            <v>39800231</v>
          </cell>
          <cell r="B105">
            <v>0</v>
          </cell>
        </row>
        <row r="106">
          <cell r="A106">
            <v>39800232</v>
          </cell>
          <cell r="B106">
            <v>0</v>
          </cell>
        </row>
        <row r="107">
          <cell r="A107">
            <v>39800233</v>
          </cell>
          <cell r="B107">
            <v>0</v>
          </cell>
        </row>
        <row r="108">
          <cell r="A108">
            <v>39800235</v>
          </cell>
          <cell r="B108">
            <v>0</v>
          </cell>
        </row>
        <row r="109">
          <cell r="A109">
            <v>39800236</v>
          </cell>
          <cell r="B109">
            <v>3000000000</v>
          </cell>
        </row>
        <row r="110">
          <cell r="A110">
            <v>39800237</v>
          </cell>
          <cell r="B110">
            <v>0</v>
          </cell>
        </row>
        <row r="111">
          <cell r="A111">
            <v>39800239</v>
          </cell>
          <cell r="B111">
            <v>0</v>
          </cell>
        </row>
        <row r="112">
          <cell r="A112">
            <v>39800240</v>
          </cell>
          <cell r="B112">
            <v>0</v>
          </cell>
        </row>
        <row r="113">
          <cell r="A113">
            <v>39800241</v>
          </cell>
          <cell r="B113">
            <v>100000</v>
          </cell>
        </row>
        <row r="114">
          <cell r="A114">
            <v>39800253</v>
          </cell>
          <cell r="B114">
            <v>0</v>
          </cell>
        </row>
        <row r="115">
          <cell r="A115">
            <v>39800254</v>
          </cell>
          <cell r="B115">
            <v>0</v>
          </cell>
        </row>
        <row r="116">
          <cell r="A116">
            <v>39800263</v>
          </cell>
          <cell r="B116">
            <v>0</v>
          </cell>
        </row>
        <row r="117">
          <cell r="A117">
            <v>39800264</v>
          </cell>
          <cell r="B117">
            <v>0</v>
          </cell>
        </row>
        <row r="118">
          <cell r="A118">
            <v>39800265</v>
          </cell>
          <cell r="B118">
            <v>0</v>
          </cell>
        </row>
        <row r="119">
          <cell r="A119">
            <v>39800266</v>
          </cell>
          <cell r="B119">
            <v>0</v>
          </cell>
        </row>
        <row r="120">
          <cell r="A120">
            <v>39800267</v>
          </cell>
          <cell r="B120">
            <v>0</v>
          </cell>
        </row>
        <row r="121">
          <cell r="A121">
            <v>39800268</v>
          </cell>
          <cell r="B121">
            <v>0</v>
          </cell>
        </row>
        <row r="122">
          <cell r="A122">
            <v>39800269</v>
          </cell>
          <cell r="B122">
            <v>0</v>
          </cell>
        </row>
        <row r="123">
          <cell r="A123">
            <v>39800270</v>
          </cell>
          <cell r="B123">
            <v>0</v>
          </cell>
        </row>
        <row r="124">
          <cell r="A124">
            <v>39800273</v>
          </cell>
          <cell r="B124">
            <v>0</v>
          </cell>
        </row>
        <row r="125">
          <cell r="A125">
            <v>39800274</v>
          </cell>
          <cell r="B125">
            <v>0</v>
          </cell>
        </row>
        <row r="126">
          <cell r="A126">
            <v>39800275</v>
          </cell>
          <cell r="B126">
            <v>0</v>
          </cell>
        </row>
        <row r="127">
          <cell r="A127">
            <v>39800276</v>
          </cell>
          <cell r="B127">
            <v>0</v>
          </cell>
        </row>
        <row r="128">
          <cell r="A128">
            <v>39800277</v>
          </cell>
          <cell r="B128">
            <v>0</v>
          </cell>
        </row>
        <row r="129">
          <cell r="A129">
            <v>39800278</v>
          </cell>
          <cell r="B129">
            <v>0</v>
          </cell>
        </row>
        <row r="130">
          <cell r="A130">
            <v>39800280</v>
          </cell>
          <cell r="B130">
            <v>0</v>
          </cell>
        </row>
        <row r="131">
          <cell r="A131">
            <v>39800281</v>
          </cell>
          <cell r="B131">
            <v>0</v>
          </cell>
        </row>
        <row r="132">
          <cell r="A132">
            <v>39800284</v>
          </cell>
          <cell r="B132">
            <v>500000000</v>
          </cell>
        </row>
        <row r="133">
          <cell r="A133">
            <v>39800290</v>
          </cell>
          <cell r="B133">
            <v>100000</v>
          </cell>
        </row>
        <row r="134">
          <cell r="A134">
            <v>39800299</v>
          </cell>
          <cell r="B134">
            <v>800000000</v>
          </cell>
        </row>
        <row r="135">
          <cell r="A135">
            <v>39800301</v>
          </cell>
          <cell r="B135">
            <v>852500001</v>
          </cell>
        </row>
        <row r="136">
          <cell r="A136">
            <v>42901042</v>
          </cell>
          <cell r="B136">
            <v>150000000</v>
          </cell>
        </row>
        <row r="137">
          <cell r="A137">
            <v>42901081</v>
          </cell>
          <cell r="B137">
            <v>573160997</v>
          </cell>
        </row>
        <row r="138">
          <cell r="A138">
            <v>42901082</v>
          </cell>
          <cell r="B138">
            <v>300000000</v>
          </cell>
        </row>
        <row r="139">
          <cell r="A139">
            <v>42901085</v>
          </cell>
          <cell r="B139">
            <v>400000000</v>
          </cell>
        </row>
        <row r="140">
          <cell r="A140">
            <v>42902002</v>
          </cell>
          <cell r="B140">
            <v>700000000</v>
          </cell>
        </row>
        <row r="141">
          <cell r="A141">
            <v>42902005</v>
          </cell>
          <cell r="B141">
            <v>0</v>
          </cell>
        </row>
        <row r="142">
          <cell r="A142">
            <v>43398011</v>
          </cell>
          <cell r="B142">
            <v>0</v>
          </cell>
        </row>
        <row r="143">
          <cell r="A143">
            <v>49800003</v>
          </cell>
          <cell r="B143">
            <v>0</v>
          </cell>
        </row>
        <row r="144">
          <cell r="A144">
            <v>49800014</v>
          </cell>
          <cell r="B144">
            <v>0</v>
          </cell>
        </row>
        <row r="145">
          <cell r="A145">
            <v>49800018</v>
          </cell>
          <cell r="B145">
            <v>0</v>
          </cell>
        </row>
        <row r="146">
          <cell r="A146">
            <v>59800009</v>
          </cell>
          <cell r="B146">
            <v>0</v>
          </cell>
        </row>
        <row r="147">
          <cell r="A147">
            <v>59800012</v>
          </cell>
          <cell r="B147">
            <v>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AD146"/>
  <sheetViews>
    <sheetView showFormulas="false" showGridLines="true" showRowColHeaders="true" showZeros="true" rightToLeft="true" tabSelected="true" showOutlineSymbols="true" defaultGridColor="true" view="normal" topLeftCell="A1" colorId="64" zoomScale="45" zoomScaleNormal="45" zoomScalePageLayoutView="100" workbookViewId="0">
      <selection pane="topLeft" activeCell="O18" activeCellId="0" sqref="O18"/>
    </sheetView>
  </sheetViews>
  <sheetFormatPr defaultColWidth="8.59765625" defaultRowHeight="13.8" zeroHeight="false" outlineLevelRow="0" outlineLevelCol="0"/>
  <cols>
    <col collapsed="false" customWidth="true" hidden="false" outlineLevel="0" max="1" min="1" style="1" width="12.72"/>
    <col collapsed="false" customWidth="true" hidden="false" outlineLevel="0" max="2" min="2" style="2" width="78.14"/>
    <col collapsed="false" customWidth="true" hidden="false" outlineLevel="0" max="3" min="3" style="2" width="16.29"/>
    <col collapsed="false" customWidth="true" hidden="false" outlineLevel="0" max="4" min="4" style="2" width="34.86"/>
    <col collapsed="false" customWidth="true" hidden="false" outlineLevel="0" max="5" min="5" style="2" width="13"/>
    <col collapsed="false" customWidth="true" hidden="false" outlineLevel="0" max="6" min="6" style="2" width="39.43"/>
    <col collapsed="false" customWidth="true" hidden="false" outlineLevel="0" max="7" min="7" style="2" width="35.28"/>
    <col collapsed="false" customWidth="true" hidden="false" outlineLevel="0" max="8" min="8" style="1" width="30.14"/>
    <col collapsed="false" customWidth="true" hidden="false" outlineLevel="0" max="9" min="9" style="1" width="15.57"/>
    <col collapsed="false" customWidth="true" hidden="false" outlineLevel="0" max="10" min="10" style="1" width="18.86"/>
    <col collapsed="false" customWidth="true" hidden="false" outlineLevel="0" max="11" min="11" style="1" width="21.03"/>
    <col collapsed="false" customWidth="true" hidden="false" outlineLevel="0" max="12" min="12" style="1" width="19.72"/>
    <col collapsed="false" customWidth="true" hidden="false" outlineLevel="0" max="13" min="13" style="1" width="14.57"/>
    <col collapsed="false" customWidth="true" hidden="false" outlineLevel="0" max="14" min="14" style="1" width="14.97"/>
    <col collapsed="false" customWidth="true" hidden="false" outlineLevel="0" max="15" min="15" style="1" width="15.28"/>
    <col collapsed="false" customWidth="true" hidden="false" outlineLevel="0" max="16" min="16" style="1" width="14.43"/>
    <col collapsed="false" customWidth="true" hidden="false" outlineLevel="0" max="17" min="17" style="1" width="15.57"/>
    <col collapsed="false" customWidth="true" hidden="false" outlineLevel="0" max="18" min="18" style="1" width="13.3"/>
    <col collapsed="false" customWidth="true" hidden="false" outlineLevel="0" max="19" min="19" style="1" width="14.7"/>
    <col collapsed="false" customWidth="true" hidden="false" outlineLevel="0" max="20" min="20" style="1" width="12"/>
    <col collapsed="false" customWidth="true" hidden="false" outlineLevel="0" max="21" min="21" style="1" width="16.86"/>
    <col collapsed="false" customWidth="true" hidden="false" outlineLevel="0" max="16384" min="16378" style="1" width="10.16"/>
  </cols>
  <sheetData>
    <row r="1" s="8" customFormat="true" ht="18" hidden="false" customHeight="true" outlineLevel="0" collapsed="false">
      <c r="A1" s="3" t="n">
        <v>59800059</v>
      </c>
      <c r="B1" s="4" t="s">
        <v>0</v>
      </c>
      <c r="C1" s="5" t="s">
        <v>1</v>
      </c>
      <c r="D1" s="4" t="s">
        <v>1</v>
      </c>
      <c r="E1" s="5" t="s">
        <v>2</v>
      </c>
      <c r="F1" s="4" t="s">
        <v>3</v>
      </c>
      <c r="G1" s="4" t="s">
        <v>4</v>
      </c>
      <c r="H1" s="6" t="n">
        <f aca="false">IFERROR(VLOOKUP(A1,Data!G:H,2,),0)</f>
        <v>0</v>
      </c>
      <c r="I1" s="6" t="n">
        <f aca="false">IFERROR(VLOOKUP($A1,Data!$A:$C,2,),)</f>
        <v>0</v>
      </c>
      <c r="J1" s="6" t="n">
        <f aca="false">IFERROR(VLOOKUP($A1,Data!$A:$C,3,),)</f>
        <v>0</v>
      </c>
      <c r="K1" s="6" t="n">
        <f aca="false">H1+J1</f>
        <v>0</v>
      </c>
      <c r="L1" s="6" t="n">
        <f aca="false">S1-J1</f>
        <v>100000000</v>
      </c>
      <c r="M1" s="6" t="n">
        <v>100000000</v>
      </c>
      <c r="N1" s="7" t="n">
        <f aca="false">IFERROR(VLOOKUP($A1,'ساتع خام'!$D:$S,3,),)</f>
        <v>100000000</v>
      </c>
      <c r="O1" s="7" t="n">
        <f aca="false">IFERROR(VLOOKUP($A1,'ساتع خام'!$D:$S,4,0),)</f>
        <v>0</v>
      </c>
      <c r="P1" s="7" t="n">
        <f aca="false">IFERROR(VLOOKUP($A1,'ساتع خام'!$D:$S,15,0),)</f>
        <v>0</v>
      </c>
      <c r="Q1" s="7" t="n">
        <f aca="false">IFERROR(IF(VLOOKUP($A1,'ساتع خام'!$D:$S,16,0)="",0,VLOOKUP($A1,'ساتع خام'!$D:$S,16,0)),0)</f>
        <v>0</v>
      </c>
      <c r="R1" s="7" t="n">
        <f aca="false">Q1+P1</f>
        <v>0</v>
      </c>
      <c r="S1" s="7" t="n">
        <f aca="false">N1-O1-J1</f>
        <v>100000000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customFormat="false" ht="18" hidden="false" customHeight="true" outlineLevel="0" collapsed="false">
      <c r="A2" s="3" t="n">
        <v>59800058</v>
      </c>
      <c r="B2" s="4" t="s">
        <v>5</v>
      </c>
      <c r="C2" s="5" t="s">
        <v>1</v>
      </c>
      <c r="D2" s="4" t="s">
        <v>1</v>
      </c>
      <c r="E2" s="5" t="s">
        <v>2</v>
      </c>
      <c r="F2" s="4" t="s">
        <v>6</v>
      </c>
      <c r="G2" s="4" t="s">
        <v>4</v>
      </c>
      <c r="H2" s="6" t="n">
        <f aca="false">IFERROR(VLOOKUP(A2,Data!G:H,2,),0)</f>
        <v>0</v>
      </c>
      <c r="I2" s="6" t="n">
        <f aca="false">IFERROR(VLOOKUP($A2,Data!$A:$C,2,),)</f>
        <v>0</v>
      </c>
      <c r="J2" s="6" t="n">
        <f aca="false">IFERROR(VLOOKUP($A2,Data!$A:$C,3,),)</f>
        <v>0</v>
      </c>
      <c r="K2" s="6" t="n">
        <f aca="false">H2+J2</f>
        <v>0</v>
      </c>
      <c r="L2" s="6" t="n">
        <f aca="false">S2-J2</f>
        <v>886999502.000003</v>
      </c>
      <c r="M2" s="6" t="n">
        <v>886999502</v>
      </c>
      <c r="N2" s="7" t="n">
        <f aca="false">IFERROR(VLOOKUP($A2,'ساتع خام'!$D:$S,3,),)</f>
        <v>886999502.000003</v>
      </c>
      <c r="O2" s="7" t="n">
        <f aca="false">IFERROR(VLOOKUP(A2,'ساتع خام'!D:S,4,0),)</f>
        <v>0</v>
      </c>
      <c r="P2" s="7" t="n">
        <f aca="false">IFERROR(VLOOKUP($A2,'ساتع خام'!$D:$S,15,0),)</f>
        <v>0</v>
      </c>
      <c r="Q2" s="7" t="n">
        <f aca="false">IFERROR(IF(VLOOKUP($A2,'ساتع خام'!$D:$S,16,0)="",0,VLOOKUP($A2,'ساتع خام'!$D:$S,16,0)),0)</f>
        <v>0</v>
      </c>
      <c r="R2" s="7" t="n">
        <f aca="false">Q2+P2</f>
        <v>0</v>
      </c>
      <c r="S2" s="7" t="n">
        <f aca="false">N2-O2</f>
        <v>886999502.000003</v>
      </c>
    </row>
    <row r="3" customFormat="false" ht="18" hidden="false" customHeight="true" outlineLevel="0" collapsed="false">
      <c r="A3" s="3" t="n">
        <v>59800057</v>
      </c>
      <c r="B3" s="4" t="s">
        <v>7</v>
      </c>
      <c r="C3" s="5" t="s">
        <v>1</v>
      </c>
      <c r="D3" s="4" t="s">
        <v>1</v>
      </c>
      <c r="E3" s="5" t="s">
        <v>2</v>
      </c>
      <c r="F3" s="4" t="s">
        <v>8</v>
      </c>
      <c r="G3" s="4" t="s">
        <v>4</v>
      </c>
      <c r="H3" s="6" t="n">
        <f aca="false">IFERROR(VLOOKUP(A3,Data!G:H,2,),0)</f>
        <v>0</v>
      </c>
      <c r="I3" s="6" t="n">
        <f aca="false">IFERROR(VLOOKUP($A3,Data!$A:$C,2,),)</f>
        <v>0</v>
      </c>
      <c r="J3" s="6" t="n">
        <f aca="false">IFERROR(VLOOKUP($A3,Data!$A:$C,3,),)</f>
        <v>0</v>
      </c>
      <c r="K3" s="6" t="n">
        <f aca="false">H3+J3</f>
        <v>0</v>
      </c>
      <c r="L3" s="6" t="n">
        <f aca="false">S3-J3</f>
        <v>200000000.000001</v>
      </c>
      <c r="M3" s="6" t="n">
        <v>200000000</v>
      </c>
      <c r="N3" s="7" t="n">
        <f aca="false">IFERROR(VLOOKUP($A3,'ساتع خام'!$D:$S,3,),)</f>
        <v>200000000.000001</v>
      </c>
      <c r="O3" s="7" t="n">
        <f aca="false">IFERROR(VLOOKUP(A3,'ساتع خام'!D:S,4,0),)</f>
        <v>0</v>
      </c>
      <c r="P3" s="7" t="n">
        <f aca="false">IFERROR(VLOOKUP($A3,'ساتع خام'!$D:$S,15,0),)</f>
        <v>0</v>
      </c>
      <c r="Q3" s="7" t="n">
        <f aca="false">IFERROR(IF(VLOOKUP($A3,'ساتع خام'!$D:$S,16,0)="",0,VLOOKUP($A3,'ساتع خام'!$D:$S,16,0)),0)</f>
        <v>0</v>
      </c>
      <c r="R3" s="7" t="n">
        <f aca="false">Q3+P3</f>
        <v>0</v>
      </c>
      <c r="S3" s="7" t="n">
        <f aca="false">N3-O3</f>
        <v>200000000.000001</v>
      </c>
    </row>
    <row r="4" customFormat="false" ht="18.75" hidden="false" customHeight="true" outlineLevel="0" collapsed="false">
      <c r="A4" s="3" t="n">
        <v>59800056</v>
      </c>
      <c r="B4" s="4" t="s">
        <v>9</v>
      </c>
      <c r="C4" s="5" t="s">
        <v>1</v>
      </c>
      <c r="D4" s="4" t="s">
        <v>1</v>
      </c>
      <c r="E4" s="5" t="s">
        <v>2</v>
      </c>
      <c r="F4" s="4" t="s">
        <v>10</v>
      </c>
      <c r="G4" s="4" t="s">
        <v>4</v>
      </c>
      <c r="H4" s="6" t="n">
        <f aca="false">IFERROR(VLOOKUP(A4,Data!G:H,2,),0)</f>
        <v>0</v>
      </c>
      <c r="I4" s="6" t="n">
        <f aca="false">IFERROR(VLOOKUP($A4,Data!$A:$C,2,),)</f>
        <v>0</v>
      </c>
      <c r="J4" s="6" t="n">
        <f aca="false">IFERROR(VLOOKUP($A4,Data!$A:$C,3,),)</f>
        <v>0</v>
      </c>
      <c r="K4" s="6" t="n">
        <f aca="false">H4+J4</f>
        <v>0</v>
      </c>
      <c r="L4" s="6" t="n">
        <f aca="false">S4-J4</f>
        <v>3800700000.00001</v>
      </c>
      <c r="M4" s="9" t="n">
        <v>3800700000</v>
      </c>
      <c r="N4" s="7" t="n">
        <f aca="false">IFERROR(VLOOKUP($A4,'ساتع خام'!$D:$S,3,),)</f>
        <v>3800700000.00001</v>
      </c>
      <c r="O4" s="7" t="n">
        <f aca="false">IFERROR(VLOOKUP(A4,'ساتع خام'!D:S,4,0),)</f>
        <v>0</v>
      </c>
      <c r="P4" s="7" t="n">
        <f aca="false">IFERROR(VLOOKUP($A4,'ساتع خام'!$D:$S,15,0),)</f>
        <v>0</v>
      </c>
      <c r="Q4" s="7" t="n">
        <f aca="false">IFERROR(IF(VLOOKUP($A4,'ساتع خام'!$D:$S,16,0)="",0,VLOOKUP($A4,'ساتع خام'!$D:$S,16,0)),0)</f>
        <v>0</v>
      </c>
      <c r="R4" s="7" t="n">
        <f aca="false">Q4+P4</f>
        <v>0</v>
      </c>
      <c r="S4" s="7" t="n">
        <f aca="false">N4-O4</f>
        <v>3800700000.00001</v>
      </c>
    </row>
    <row r="5" customFormat="false" ht="18" hidden="false" customHeight="true" outlineLevel="0" collapsed="false">
      <c r="A5" s="3" t="n">
        <v>59800012</v>
      </c>
      <c r="B5" s="4" t="s">
        <v>11</v>
      </c>
      <c r="C5" s="5" t="s">
        <v>1</v>
      </c>
      <c r="D5" s="4" t="s">
        <v>12</v>
      </c>
      <c r="E5" s="5" t="s">
        <v>13</v>
      </c>
      <c r="F5" s="4"/>
      <c r="G5" s="4"/>
      <c r="H5" s="6" t="n">
        <f aca="false">IFERROR(VLOOKUP(A5,Data!G:H,2,),0)</f>
        <v>150000000</v>
      </c>
      <c r="I5" s="6" t="n">
        <f aca="false">IFERROR(VLOOKUP($A5,Data!$A:$C,2,),)</f>
        <v>0</v>
      </c>
      <c r="J5" s="6" t="n">
        <f aca="false">IFERROR(VLOOKUP($A5,Data!$A:$C,3,),)</f>
        <v>0</v>
      </c>
      <c r="K5" s="6" t="n">
        <f aca="false">H5+J5</f>
        <v>150000000</v>
      </c>
      <c r="L5" s="6" t="n">
        <f aca="false">S5-J5</f>
        <v>5708475039.99916</v>
      </c>
      <c r="M5" s="6" t="n">
        <v>0</v>
      </c>
      <c r="N5" s="7" t="n">
        <f aca="false">IFERROR(VLOOKUP($A5,'ساتع خام'!$D:$S,3,),)</f>
        <v>5708475039.99916</v>
      </c>
      <c r="O5" s="7" t="n">
        <f aca="false">IFERROR(VLOOKUP(A5,'ساتع خام'!D:S,4,0),)</f>
        <v>0</v>
      </c>
      <c r="P5" s="7" t="n">
        <f aca="false">IFERROR(VLOOKUP($A5,'ساتع خام'!$D:$S,15,0),)</f>
        <v>637870000</v>
      </c>
      <c r="Q5" s="7" t="n">
        <f aca="false">IFERROR(IF(VLOOKUP($A5,'ساتع خام'!$D:$S,16,0)="",0,VLOOKUP($A5,'ساتع خام'!$D:$S,16,0)),0)</f>
        <v>646587021.14074</v>
      </c>
      <c r="R5" s="7" t="n">
        <f aca="false">Q5+P5</f>
        <v>1284457021.14074</v>
      </c>
      <c r="S5" s="7" t="n">
        <f aca="false">N5-O5</f>
        <v>5708475039.99916</v>
      </c>
    </row>
    <row r="6" customFormat="false" ht="18" hidden="false" customHeight="true" outlineLevel="0" collapsed="false">
      <c r="A6" s="3" t="n">
        <v>59800011</v>
      </c>
      <c r="B6" s="4" t="s">
        <v>14</v>
      </c>
      <c r="C6" s="5" t="s">
        <v>1</v>
      </c>
      <c r="D6" s="4" t="s">
        <v>1</v>
      </c>
      <c r="E6" s="5" t="s">
        <v>13</v>
      </c>
      <c r="F6" s="4"/>
      <c r="G6" s="4"/>
      <c r="H6" s="6" t="n">
        <f aca="false">IFERROR(VLOOKUP(A6,Data!G:H,2,),0)</f>
        <v>0</v>
      </c>
      <c r="I6" s="6" t="n">
        <f aca="false">IFERROR(VLOOKUP($A6,Data!$A:$C,2,),)</f>
        <v>0</v>
      </c>
      <c r="J6" s="6" t="n">
        <f aca="false">IFERROR(VLOOKUP($A6,Data!$A:$C,3,),)</f>
        <v>0</v>
      </c>
      <c r="K6" s="6" t="n">
        <f aca="false">H6+J6</f>
        <v>0</v>
      </c>
      <c r="L6" s="6" t="n">
        <f aca="false">S6-J6</f>
        <v>18500000000</v>
      </c>
      <c r="M6" s="6" t="n">
        <v>18500000000</v>
      </c>
      <c r="N6" s="7" t="n">
        <f aca="false">IFERROR(VLOOKUP($A6,'ساتع خام'!$D:$S,3,),)</f>
        <v>18500000000</v>
      </c>
      <c r="O6" s="7" t="n">
        <f aca="false">IFERROR(VLOOKUP(A6,'ساتع خام'!D:S,4,0),)</f>
        <v>0</v>
      </c>
      <c r="P6" s="7" t="n">
        <f aca="false">IFERROR(VLOOKUP($A6,'ساتع خام'!$D:$S,15,0),)</f>
        <v>0</v>
      </c>
      <c r="Q6" s="7" t="n">
        <f aca="false">IFERROR(IF(VLOOKUP($A6,'ساتع خام'!$D:$S,16,0)="",0,VLOOKUP($A6,'ساتع خام'!$D:$S,16,0)),0)</f>
        <v>0</v>
      </c>
      <c r="R6" s="7" t="n">
        <f aca="false">Q6+P6</f>
        <v>0</v>
      </c>
      <c r="S6" s="7" t="n">
        <f aca="false">N6-O6</f>
        <v>18500000000</v>
      </c>
    </row>
    <row r="7" customFormat="false" ht="18" hidden="false" customHeight="true" outlineLevel="0" collapsed="false">
      <c r="A7" s="3" t="n">
        <v>59800010</v>
      </c>
      <c r="B7" s="4" t="s">
        <v>15</v>
      </c>
      <c r="C7" s="5" t="s">
        <v>1</v>
      </c>
      <c r="D7" s="4" t="s">
        <v>1</v>
      </c>
      <c r="E7" s="5" t="s">
        <v>13</v>
      </c>
      <c r="F7" s="4"/>
      <c r="G7" s="4"/>
      <c r="H7" s="6" t="n">
        <f aca="false">IFERROR(VLOOKUP(A7,Data!G:H,2,),0)</f>
        <v>0</v>
      </c>
      <c r="I7" s="6" t="n">
        <f aca="false">IFERROR(VLOOKUP($A7,Data!$A:$C,2,),)</f>
        <v>0</v>
      </c>
      <c r="J7" s="6" t="n">
        <f aca="false">IFERROR(VLOOKUP($A7,Data!$A:$C,3,),)</f>
        <v>0</v>
      </c>
      <c r="K7" s="6" t="n">
        <f aca="false">H7+J7</f>
        <v>0</v>
      </c>
      <c r="L7" s="6" t="n">
        <f aca="false">S7-J7</f>
        <v>150000000</v>
      </c>
      <c r="M7" s="6" t="n">
        <v>0</v>
      </c>
      <c r="N7" s="7" t="n">
        <f aca="false">IFERROR(VLOOKUP($A7,'ساتع خام'!$D:$S,3,),)</f>
        <v>150000000</v>
      </c>
      <c r="O7" s="7" t="n">
        <f aca="false">IFERROR(VLOOKUP(A7,'ساتع خام'!D:S,4,0),)</f>
        <v>0</v>
      </c>
      <c r="P7" s="7" t="n">
        <f aca="false">IFERROR(VLOOKUP($A7,'ساتع خام'!$D:$S,15,0),)</f>
        <v>0</v>
      </c>
      <c r="Q7" s="7" t="n">
        <f aca="false">IFERROR(IF(VLOOKUP($A7,'ساتع خام'!$D:$S,16,0)="",0,VLOOKUP($A7,'ساتع خام'!$D:$S,16,0)),0)</f>
        <v>0</v>
      </c>
      <c r="R7" s="7" t="n">
        <f aca="false">Q7+P7</f>
        <v>0</v>
      </c>
      <c r="S7" s="7" t="n">
        <f aca="false">N7-O7</f>
        <v>150000000</v>
      </c>
    </row>
    <row r="8" customFormat="false" ht="18" hidden="false" customHeight="true" outlineLevel="0" collapsed="false">
      <c r="A8" s="3" t="n">
        <v>59800009</v>
      </c>
      <c r="B8" s="4" t="s">
        <v>16</v>
      </c>
      <c r="C8" s="5" t="str">
        <f aca="false">VLOOKUP(A8,'مقایسه قانون و لایحه 1402'!B:E,3,)</f>
        <v>مدیریت امور اجرایی</v>
      </c>
      <c r="D8" s="4" t="s">
        <v>17</v>
      </c>
      <c r="E8" s="5" t="s">
        <v>13</v>
      </c>
      <c r="F8" s="4"/>
      <c r="G8" s="4"/>
      <c r="H8" s="6" t="n">
        <f aca="false">IFERROR(VLOOKUP(A8,Data!G:H,2,),0)</f>
        <v>0</v>
      </c>
      <c r="I8" s="6" t="n">
        <f aca="false">IFERROR(VLOOKUP($A8,Data!$A:$C,2,),)</f>
        <v>0</v>
      </c>
      <c r="J8" s="6" t="n">
        <f aca="false">IFERROR(VLOOKUP($A8,Data!$A:$C,3,),)</f>
        <v>0</v>
      </c>
      <c r="K8" s="6" t="n">
        <f aca="false">H8+J8</f>
        <v>0</v>
      </c>
      <c r="L8" s="6" t="n">
        <f aca="false">S8-J8</f>
        <v>987654320.987517</v>
      </c>
      <c r="M8" s="6" t="n">
        <v>987654321</v>
      </c>
      <c r="N8" s="7" t="n">
        <f aca="false">IFERROR(VLOOKUP($A8,'ساتع خام'!$D:$S,3,),)</f>
        <v>987654320.987517</v>
      </c>
      <c r="O8" s="7" t="n">
        <f aca="false">IFERROR(VLOOKUP(A8,'ساتع خام'!D:S,4,0),)</f>
        <v>0</v>
      </c>
      <c r="P8" s="7" t="n">
        <f aca="false">IFERROR(VLOOKUP($A8,'ساتع خام'!$D:$S,15,0),)</f>
        <v>159232810</v>
      </c>
      <c r="Q8" s="7" t="n">
        <f aca="false">IFERROR(IF(VLOOKUP($A8,'ساتع خام'!$D:$S,16,0)="",0,VLOOKUP($A8,'ساتع خام'!$D:$S,16,0)),0)</f>
        <v>159232810</v>
      </c>
      <c r="R8" s="7" t="n">
        <f aca="false">Q8+P8</f>
        <v>318465620</v>
      </c>
      <c r="S8" s="7" t="n">
        <f aca="false">N8-O8</f>
        <v>987654320.987517</v>
      </c>
    </row>
    <row r="9" customFormat="false" ht="18" hidden="false" customHeight="true" outlineLevel="0" collapsed="false">
      <c r="A9" s="3" t="n">
        <v>49800018</v>
      </c>
      <c r="B9" s="4" t="s">
        <v>18</v>
      </c>
      <c r="C9" s="5" t="str">
        <f aca="false">VLOOKUP(A9,'مقایسه قانون و لایحه 1402'!B:E,3,)</f>
        <v>مرکز هنر و رسانه</v>
      </c>
      <c r="D9" s="4" t="s">
        <v>19</v>
      </c>
      <c r="E9" s="5" t="s">
        <v>13</v>
      </c>
      <c r="F9" s="4"/>
      <c r="G9" s="4"/>
      <c r="H9" s="6" t="n">
        <f aca="false">IFERROR(VLOOKUP(A9,Data!G:H,2,),0)</f>
        <v>450000000</v>
      </c>
      <c r="I9" s="6" t="n">
        <f aca="false">IFERROR(VLOOKUP($A9,Data!$A:$C,2,),)</f>
        <v>570000000</v>
      </c>
      <c r="J9" s="6" t="n">
        <f aca="false">IFERROR(VLOOKUP($A9,Data!$A:$C,3,),)</f>
        <v>120000000</v>
      </c>
      <c r="K9" s="6" t="n">
        <f aca="false">H9+J9</f>
        <v>570000000</v>
      </c>
      <c r="L9" s="6" t="n">
        <f aca="false">S9-J9</f>
        <v>-120000000</v>
      </c>
      <c r="M9" s="6" t="n">
        <v>0</v>
      </c>
      <c r="N9" s="7" t="n">
        <f aca="false">IFERROR(VLOOKUP($A9,'ساتع خام'!$D:$S,3,),)</f>
        <v>0</v>
      </c>
      <c r="O9" s="7" t="n">
        <f aca="false">IFERROR(VLOOKUP(A9,'ساتع خام'!D:S,4,0),)</f>
        <v>0</v>
      </c>
      <c r="P9" s="7" t="n">
        <f aca="false">IFERROR(VLOOKUP($A9,'ساتع خام'!$D:$S,15,0),)</f>
        <v>0</v>
      </c>
      <c r="Q9" s="7" t="n">
        <f aca="false">IFERROR(IF(VLOOKUP($A9,'ساتع خام'!$D:$S,16,0)="",0,VLOOKUP($A9,'ساتع خام'!$D:$S,16,0)),0)</f>
        <v>0</v>
      </c>
      <c r="R9" s="7" t="n">
        <f aca="false">Q9+P9</f>
        <v>0</v>
      </c>
      <c r="S9" s="7" t="n">
        <f aca="false">N9-O9</f>
        <v>0</v>
      </c>
    </row>
    <row r="10" customFormat="false" ht="18" hidden="false" customHeight="true" outlineLevel="0" collapsed="false">
      <c r="A10" s="3" t="n">
        <v>49800014</v>
      </c>
      <c r="B10" s="4" t="s">
        <v>20</v>
      </c>
      <c r="C10" s="5" t="str">
        <f aca="false">VLOOKUP(A10,'مقایسه قانون و لایحه 1402'!B:E,3,)</f>
        <v>مدیریت امور اجرایی</v>
      </c>
      <c r="D10" s="4" t="s">
        <v>21</v>
      </c>
      <c r="E10" s="5" t="s">
        <v>13</v>
      </c>
      <c r="F10" s="4"/>
      <c r="G10" s="4"/>
      <c r="H10" s="6" t="n">
        <f aca="false">IFERROR(VLOOKUP(A10,Data!G:H,2,),0)</f>
        <v>0</v>
      </c>
      <c r="I10" s="6" t="n">
        <f aca="false">IFERROR(VLOOKUP($A10,Data!$A:$C,2,),)</f>
        <v>0</v>
      </c>
      <c r="J10" s="6" t="n">
        <f aca="false">IFERROR(VLOOKUP($A10,Data!$A:$C,3,),)</f>
        <v>0</v>
      </c>
      <c r="K10" s="6" t="n">
        <f aca="false">H10+J10</f>
        <v>0</v>
      </c>
      <c r="L10" s="6" t="n">
        <f aca="false">S10-J10</f>
        <v>0</v>
      </c>
      <c r="M10" s="6" t="n">
        <v>0</v>
      </c>
      <c r="N10" s="7" t="n">
        <f aca="false">IFERROR(VLOOKUP($A10,'ساتع خام'!$D:$S,3,),)</f>
        <v>0</v>
      </c>
      <c r="O10" s="7" t="n">
        <f aca="false">IFERROR(VLOOKUP(A10,'ساتع خام'!D:S,4,0),)</f>
        <v>0</v>
      </c>
      <c r="P10" s="7" t="n">
        <f aca="false">IFERROR(VLOOKUP($A10,'ساتع خام'!$D:$S,15,0),)</f>
        <v>0</v>
      </c>
      <c r="Q10" s="7" t="n">
        <f aca="false">IFERROR(IF(VLOOKUP($A10,'ساتع خام'!$D:$S,16,0)="",0,VLOOKUP($A10,'ساتع خام'!$D:$S,16,0)),0)</f>
        <v>0</v>
      </c>
      <c r="R10" s="7" t="n">
        <f aca="false">Q10+P10</f>
        <v>0</v>
      </c>
      <c r="S10" s="7" t="n">
        <f aca="false">N10-O10</f>
        <v>0</v>
      </c>
    </row>
    <row r="11" customFormat="false" ht="18" hidden="false" customHeight="true" outlineLevel="0" collapsed="false">
      <c r="A11" s="3" t="n">
        <v>49800003</v>
      </c>
      <c r="B11" s="4" t="s">
        <v>22</v>
      </c>
      <c r="C11" s="5" t="str">
        <f aca="false">VLOOKUP(A11,'مقایسه قانون و لایحه 1402'!B:E,3,)</f>
        <v>حوزه معاونت</v>
      </c>
      <c r="D11" s="4" t="s">
        <v>23</v>
      </c>
      <c r="E11" s="5" t="s">
        <v>13</v>
      </c>
      <c r="F11" s="4"/>
      <c r="G11" s="4"/>
      <c r="H11" s="6" t="n">
        <f aca="false">IFERROR(VLOOKUP(A11,Data!G:H,2,),0)</f>
        <v>0</v>
      </c>
      <c r="I11" s="6" t="n">
        <f aca="false">IFERROR(VLOOKUP($A11,Data!$A:$C,2,),)</f>
        <v>0</v>
      </c>
      <c r="J11" s="6" t="n">
        <f aca="false">IFERROR(VLOOKUP($A11,Data!$A:$C,3,),)</f>
        <v>0</v>
      </c>
      <c r="K11" s="6" t="n">
        <f aca="false">H11+J11</f>
        <v>0</v>
      </c>
      <c r="L11" s="6" t="n">
        <f aca="false">S11-J11</f>
        <v>0</v>
      </c>
      <c r="M11" s="6" t="n">
        <v>0</v>
      </c>
      <c r="N11" s="7" t="n">
        <f aca="false">IFERROR(VLOOKUP($A11,'ساتع خام'!$D:$S,3,),)</f>
        <v>0</v>
      </c>
      <c r="O11" s="7" t="n">
        <f aca="false">IFERROR(VLOOKUP(A11,'ساتع خام'!D:S,4,0),)</f>
        <v>0</v>
      </c>
      <c r="P11" s="7" t="n">
        <f aca="false">IFERROR(VLOOKUP($A11,'ساتع خام'!$D:$S,15,0),)</f>
        <v>0</v>
      </c>
      <c r="Q11" s="7" t="n">
        <f aca="false">IFERROR(IF(VLOOKUP($A11,'ساتع خام'!$D:$S,16,0)="",0,VLOOKUP($A11,'ساتع خام'!$D:$S,16,0)),0)</f>
        <v>0</v>
      </c>
      <c r="R11" s="7" t="n">
        <f aca="false">Q11+P11</f>
        <v>0</v>
      </c>
      <c r="S11" s="7" t="n">
        <f aca="false">N11-O11</f>
        <v>0</v>
      </c>
    </row>
    <row r="12" customFormat="false" ht="18" hidden="false" customHeight="true" outlineLevel="0" collapsed="false">
      <c r="A12" s="3" t="n">
        <v>43398011</v>
      </c>
      <c r="B12" s="4" t="s">
        <v>24</v>
      </c>
      <c r="C12" s="5" t="str">
        <f aca="false">VLOOKUP(A12,'مقایسه قانون و لایحه 1402'!B:E,3,)</f>
        <v>حوزه معاونت</v>
      </c>
      <c r="D12" s="4" t="s">
        <v>25</v>
      </c>
      <c r="E12" s="5" t="s">
        <v>13</v>
      </c>
      <c r="F12" s="4"/>
      <c r="G12" s="4"/>
      <c r="H12" s="6" t="n">
        <f aca="false">IFERROR(VLOOKUP(A12,Data!G:H,2,),0)</f>
        <v>0</v>
      </c>
      <c r="I12" s="6" t="n">
        <f aca="false">IFERROR(VLOOKUP($A12,Data!$A:$C,2,),)</f>
        <v>700000000</v>
      </c>
      <c r="J12" s="6" t="n">
        <f aca="false">IFERROR(VLOOKUP($A12,Data!$A:$C,3,),)</f>
        <v>700000000</v>
      </c>
      <c r="K12" s="6" t="n">
        <f aca="false">H12+J12</f>
        <v>700000000</v>
      </c>
      <c r="L12" s="6" t="n">
        <f aca="false">S12-J12</f>
        <v>-700000000</v>
      </c>
      <c r="M12" s="6" t="n">
        <v>0</v>
      </c>
      <c r="N12" s="7" t="n">
        <f aca="false">IFERROR(VLOOKUP($A12,'ساتع خام'!$D:$S,3,),)</f>
        <v>0</v>
      </c>
      <c r="O12" s="7" t="n">
        <f aca="false">IFERROR(VLOOKUP(A12,'ساتع خام'!D:S,4,0),)</f>
        <v>0</v>
      </c>
      <c r="P12" s="7" t="n">
        <f aca="false">IFERROR(VLOOKUP($A12,'ساتع خام'!$D:$S,15,0),)</f>
        <v>0</v>
      </c>
      <c r="Q12" s="7" t="n">
        <f aca="false">IFERROR(IF(VLOOKUP($A12,'ساتع خام'!$D:$S,16,0)="",0,VLOOKUP($A12,'ساتع خام'!$D:$S,16,0)),0)</f>
        <v>0</v>
      </c>
      <c r="R12" s="7" t="n">
        <f aca="false">Q12+P12</f>
        <v>0</v>
      </c>
      <c r="S12" s="7" t="n">
        <f aca="false">N12-O12</f>
        <v>0</v>
      </c>
    </row>
    <row r="13" customFormat="false" ht="18" hidden="false" customHeight="true" outlineLevel="0" collapsed="false">
      <c r="A13" s="3" t="n">
        <v>42902005</v>
      </c>
      <c r="B13" s="4" t="s">
        <v>26</v>
      </c>
      <c r="C13" s="5" t="str">
        <f aca="false">VLOOKUP(A13,'مقایسه قانون و لایحه 1402'!B:E,3,)</f>
        <v>مدیریت امور اجرایی</v>
      </c>
      <c r="D13" s="4" t="s">
        <v>27</v>
      </c>
      <c r="E13" s="5" t="s">
        <v>13</v>
      </c>
      <c r="F13" s="4"/>
      <c r="G13" s="4"/>
      <c r="H13" s="6" t="n">
        <f aca="false">IFERROR(VLOOKUP(A13,Data!G:H,2,),0)</f>
        <v>0</v>
      </c>
      <c r="I13" s="6" t="n">
        <f aca="false">IFERROR(VLOOKUP($A13,Data!$A:$C,2,),)</f>
        <v>0</v>
      </c>
      <c r="J13" s="6" t="n">
        <f aca="false">IFERROR(VLOOKUP($A13,Data!$A:$C,3,),)</f>
        <v>0</v>
      </c>
      <c r="K13" s="6" t="n">
        <f aca="false">H13+J13</f>
        <v>0</v>
      </c>
      <c r="L13" s="6" t="n">
        <f aca="false">S13-J13</f>
        <v>0</v>
      </c>
      <c r="M13" s="6" t="n">
        <v>0</v>
      </c>
      <c r="N13" s="7" t="n">
        <f aca="false">IFERROR(VLOOKUP($A13,'ساتع خام'!$D:$S,3,),)</f>
        <v>0</v>
      </c>
      <c r="O13" s="7" t="n">
        <f aca="false">IFERROR(VLOOKUP(A13,'ساتع خام'!D:S,4,0),)</f>
        <v>0</v>
      </c>
      <c r="P13" s="7" t="n">
        <f aca="false">IFERROR(VLOOKUP($A13,'ساتع خام'!$D:$S,15,0),)</f>
        <v>0</v>
      </c>
      <c r="Q13" s="7" t="n">
        <f aca="false">IFERROR(IF(VLOOKUP($A13,'ساتع خام'!$D:$S,16,0)="",0,VLOOKUP($A13,'ساتع خام'!$D:$S,16,0)),0)</f>
        <v>0</v>
      </c>
      <c r="R13" s="7" t="n">
        <f aca="false">Q13+P13</f>
        <v>0</v>
      </c>
      <c r="S13" s="7" t="n">
        <f aca="false">N13-O13</f>
        <v>0</v>
      </c>
    </row>
    <row r="14" customFormat="false" ht="18" hidden="false" customHeight="true" outlineLevel="0" collapsed="false">
      <c r="A14" s="3" t="n">
        <v>42902002</v>
      </c>
      <c r="B14" s="4" t="s">
        <v>28</v>
      </c>
      <c r="C14" s="5" t="str">
        <f aca="false">VLOOKUP(A14,'مقایسه قانون و لایحه 1402'!B:E,3,)</f>
        <v>مدیریت امور اجرایی</v>
      </c>
      <c r="D14" s="4" t="s">
        <v>27</v>
      </c>
      <c r="E14" s="5" t="s">
        <v>13</v>
      </c>
      <c r="F14" s="4"/>
      <c r="G14" s="4"/>
      <c r="H14" s="6" t="n">
        <f aca="false">IFERROR(VLOOKUP(A14,Data!G:H,2,),0)</f>
        <v>430000000</v>
      </c>
      <c r="I14" s="6" t="n">
        <f aca="false">IFERROR(VLOOKUP($A14,Data!$A:$C,2,),)</f>
        <v>860000000</v>
      </c>
      <c r="J14" s="6" t="n">
        <f aca="false">IFERROR(VLOOKUP($A14,Data!$A:$C,3,),)</f>
        <v>520000000</v>
      </c>
      <c r="K14" s="6" t="n">
        <f aca="false">H14+J14</f>
        <v>950000000</v>
      </c>
      <c r="L14" s="6" t="n">
        <f aca="false">S14-J14</f>
        <v>180000000.000001</v>
      </c>
      <c r="M14" s="6" t="n">
        <v>700000000</v>
      </c>
      <c r="N14" s="7" t="n">
        <f aca="false">IFERROR(VLOOKUP($A14,'ساتع خام'!$D:$S,3,),)</f>
        <v>700000000.000001</v>
      </c>
      <c r="O14" s="7" t="n">
        <f aca="false">IFERROR(VLOOKUP(A14,'ساتع خام'!D:S,4,0),)</f>
        <v>0</v>
      </c>
      <c r="P14" s="7" t="n">
        <f aca="false">IFERROR(VLOOKUP($A14,'ساتع خام'!$D:$S,15,0),)</f>
        <v>191925192</v>
      </c>
      <c r="Q14" s="7" t="n">
        <f aca="false">IFERROR(IF(VLOOKUP($A14,'ساتع خام'!$D:$S,16,0)="",0,VLOOKUP($A14,'ساتع خام'!$D:$S,16,0)),0)</f>
        <v>90010192</v>
      </c>
      <c r="R14" s="7" t="n">
        <f aca="false">Q14+P14</f>
        <v>281935384</v>
      </c>
      <c r="S14" s="7" t="n">
        <f aca="false">N14-O14</f>
        <v>700000000.000001</v>
      </c>
    </row>
    <row r="15" customFormat="false" ht="18" hidden="false" customHeight="true" outlineLevel="0" collapsed="false">
      <c r="A15" s="3" t="n">
        <v>42901085</v>
      </c>
      <c r="B15" s="4" t="s">
        <v>29</v>
      </c>
      <c r="C15" s="5" t="str">
        <f aca="false">VLOOKUP(A15,'مقایسه قانون و لایحه 1402'!B:E,3,)</f>
        <v>مدیریت امور اجرایی</v>
      </c>
      <c r="D15" s="4" t="s">
        <v>27</v>
      </c>
      <c r="E15" s="5" t="s">
        <v>13</v>
      </c>
      <c r="F15" s="4"/>
      <c r="G15" s="4"/>
      <c r="H15" s="6" t="n">
        <f aca="false">IFERROR(VLOOKUP(A15,Data!G:H,2,),0)</f>
        <v>350000000</v>
      </c>
      <c r="I15" s="6" t="n">
        <f aca="false">IFERROR(VLOOKUP($A15,Data!$A:$C,2,),)</f>
        <v>580000000</v>
      </c>
      <c r="J15" s="6" t="n">
        <f aca="false">IFERROR(VLOOKUP($A15,Data!$A:$C,3,),)</f>
        <v>230000000</v>
      </c>
      <c r="K15" s="6" t="n">
        <f aca="false">H15+J15</f>
        <v>580000000</v>
      </c>
      <c r="L15" s="6" t="n">
        <f aca="false">S15-J15</f>
        <v>170000000.000002</v>
      </c>
      <c r="M15" s="6" t="n">
        <v>400000000</v>
      </c>
      <c r="N15" s="7" t="n">
        <f aca="false">IFERROR(VLOOKUP($A15,'ساتع خام'!$D:$S,3,),)</f>
        <v>400000000.000002</v>
      </c>
      <c r="O15" s="7" t="n">
        <f aca="false">IFERROR(VLOOKUP(A15,'ساتع خام'!D:S,4,0),)</f>
        <v>0</v>
      </c>
      <c r="P15" s="7" t="n">
        <f aca="false">IFERROR(VLOOKUP($A15,'ساتع خام'!$D:$S,15,0),)</f>
        <v>0</v>
      </c>
      <c r="Q15" s="7" t="n">
        <f aca="false">IFERROR(IF(VLOOKUP($A15,'ساتع خام'!$D:$S,16,0)="",0,VLOOKUP($A15,'ساتع خام'!$D:$S,16,0)),0)</f>
        <v>0</v>
      </c>
      <c r="R15" s="7" t="n">
        <f aca="false">Q15+P15</f>
        <v>0</v>
      </c>
      <c r="S15" s="7" t="n">
        <f aca="false">N15-O15</f>
        <v>400000000.000002</v>
      </c>
    </row>
    <row r="16" customFormat="false" ht="18" hidden="false" customHeight="true" outlineLevel="0" collapsed="false">
      <c r="A16" s="3" t="n">
        <v>42901082</v>
      </c>
      <c r="B16" s="4" t="s">
        <v>30</v>
      </c>
      <c r="C16" s="5" t="str">
        <f aca="false">VLOOKUP(A16,'مقایسه قانون و لایحه 1402'!B:E,3,)</f>
        <v>مدیریت امور اجرایی</v>
      </c>
      <c r="D16" s="4" t="s">
        <v>27</v>
      </c>
      <c r="E16" s="5" t="s">
        <v>13</v>
      </c>
      <c r="F16" s="4"/>
      <c r="G16" s="4"/>
      <c r="H16" s="6" t="n">
        <f aca="false">IFERROR(VLOOKUP(A16,Data!G:H,2,),0)</f>
        <v>350000000</v>
      </c>
      <c r="I16" s="6" t="n">
        <f aca="false">IFERROR(VLOOKUP($A16,Data!$A:$C,2,),)</f>
        <v>700000000</v>
      </c>
      <c r="J16" s="6" t="n">
        <f aca="false">IFERROR(VLOOKUP($A16,Data!$A:$C,3,),)</f>
        <v>350000000</v>
      </c>
      <c r="K16" s="6" t="n">
        <f aca="false">H16+J16</f>
        <v>700000000</v>
      </c>
      <c r="L16" s="6" t="n">
        <f aca="false">S16-J16</f>
        <v>-350000000</v>
      </c>
      <c r="M16" s="6" t="n">
        <v>0</v>
      </c>
      <c r="N16" s="7" t="n">
        <f aca="false">IFERROR(VLOOKUP($A16,'ساتع خام'!$D:$S,3,),)</f>
        <v>0</v>
      </c>
      <c r="O16" s="7" t="n">
        <f aca="false">IFERROR(VLOOKUP(A16,'ساتع خام'!D:S,4,0),)</f>
        <v>0</v>
      </c>
      <c r="P16" s="7" t="n">
        <f aca="false">IFERROR(VLOOKUP($A16,'ساتع خام'!$D:$S,15,0),)</f>
        <v>0</v>
      </c>
      <c r="Q16" s="7" t="n">
        <f aca="false">IFERROR(IF(VLOOKUP($A16,'ساتع خام'!$D:$S,16,0)="",0,VLOOKUP($A16,'ساتع خام'!$D:$S,16,0)),0)</f>
        <v>0</v>
      </c>
      <c r="R16" s="7" t="n">
        <f aca="false">Q16+P16</f>
        <v>0</v>
      </c>
      <c r="S16" s="7" t="n">
        <f aca="false">N16-O16</f>
        <v>0</v>
      </c>
    </row>
    <row r="17" customFormat="false" ht="18" hidden="false" customHeight="true" outlineLevel="0" collapsed="false">
      <c r="A17" s="3" t="n">
        <v>42901081</v>
      </c>
      <c r="B17" s="4" t="s">
        <v>31</v>
      </c>
      <c r="C17" s="5" t="str">
        <f aca="false">VLOOKUP(A17,'مقایسه قانون و لایحه 1402'!B:E,3,)</f>
        <v>مدیریت امور اجرایی</v>
      </c>
      <c r="D17" s="4" t="s">
        <v>27</v>
      </c>
      <c r="E17" s="5" t="s">
        <v>13</v>
      </c>
      <c r="F17" s="4"/>
      <c r="G17" s="4"/>
      <c r="H17" s="6" t="n">
        <f aca="false">IFERROR(VLOOKUP(A17,Data!G:H,2,),0)</f>
        <v>0</v>
      </c>
      <c r="I17" s="6" t="n">
        <f aca="false">IFERROR(VLOOKUP($A17,Data!$A:$C,2,),)</f>
        <v>0</v>
      </c>
      <c r="J17" s="6" t="n">
        <f aca="false">IFERROR(VLOOKUP($A17,Data!$A:$C,3,),)</f>
        <v>0</v>
      </c>
      <c r="K17" s="6" t="n">
        <f aca="false">H17+J17</f>
        <v>0</v>
      </c>
      <c r="L17" s="6" t="n">
        <f aca="false">S17-J17</f>
        <v>273160997.000001</v>
      </c>
      <c r="M17" s="6" t="n">
        <v>573160997</v>
      </c>
      <c r="N17" s="7" t="n">
        <f aca="false">IFERROR(VLOOKUP($A17,'ساتع خام'!$D:$S,3,),)</f>
        <v>573160997.000001</v>
      </c>
      <c r="O17" s="7" t="n">
        <v>300000000</v>
      </c>
      <c r="P17" s="7" t="n">
        <f aca="false">IFERROR(VLOOKUP($A17,'ساتع خام'!$D:$S,15,0),)</f>
        <v>0</v>
      </c>
      <c r="Q17" s="7" t="n">
        <f aca="false">IFERROR(IF(VLOOKUP($A17,'ساتع خام'!$D:$S,16,0)="",0,VLOOKUP($A17,'ساتع خام'!$D:$S,16,0)),0)</f>
        <v>0</v>
      </c>
      <c r="R17" s="7" t="n">
        <f aca="false">Q17+P17</f>
        <v>0</v>
      </c>
      <c r="S17" s="7" t="n">
        <f aca="false">N17-O17</f>
        <v>273160997.000001</v>
      </c>
    </row>
    <row r="18" customFormat="false" ht="18" hidden="false" customHeight="true" outlineLevel="0" collapsed="false">
      <c r="A18" s="3" t="n">
        <v>42901042</v>
      </c>
      <c r="B18" s="4" t="s">
        <v>32</v>
      </c>
      <c r="C18" s="5" t="str">
        <f aca="false">VLOOKUP(A18,'مقایسه قانون و لایحه 1402'!B:E,3,)</f>
        <v>مدیریت امور اجرایی</v>
      </c>
      <c r="D18" s="4" t="s">
        <v>27</v>
      </c>
      <c r="E18" s="5" t="s">
        <v>13</v>
      </c>
      <c r="F18" s="4"/>
      <c r="G18" s="4"/>
      <c r="H18" s="6" t="n">
        <f aca="false">IFERROR(VLOOKUP(A18,Data!G:H,2,),0)</f>
        <v>0</v>
      </c>
      <c r="I18" s="6" t="n">
        <f aca="false">IFERROR(VLOOKUP($A18,Data!$A:$C,2,),)</f>
        <v>0</v>
      </c>
      <c r="J18" s="6" t="n">
        <f aca="false">IFERROR(VLOOKUP($A18,Data!$A:$C,3,),)</f>
        <v>0</v>
      </c>
      <c r="K18" s="6" t="n">
        <f aca="false">H18+J18</f>
        <v>0</v>
      </c>
      <c r="L18" s="6" t="n">
        <f aca="false">S18-J18</f>
        <v>150000000</v>
      </c>
      <c r="M18" s="6" t="n">
        <v>150000000</v>
      </c>
      <c r="N18" s="7" t="n">
        <f aca="false">IFERROR(VLOOKUP($A18,'ساتع خام'!$D:$S,3,),)</f>
        <v>150000000</v>
      </c>
      <c r="O18" s="7" t="n">
        <f aca="false">IFERROR(VLOOKUP(A18,'ساتع خام'!D:S,4,0),)</f>
        <v>0</v>
      </c>
      <c r="P18" s="7" t="n">
        <f aca="false">IFERROR(VLOOKUP($A18,'ساتع خام'!$D:$S,15,0),)</f>
        <v>0</v>
      </c>
      <c r="Q18" s="7" t="n">
        <f aca="false">IFERROR(IF(VLOOKUP($A18,'ساتع خام'!$D:$S,16,0)="",0,VLOOKUP($A18,'ساتع خام'!$D:$S,16,0)),0)</f>
        <v>0</v>
      </c>
      <c r="R18" s="7" t="n">
        <f aca="false">Q18+P18</f>
        <v>0</v>
      </c>
      <c r="S18" s="7" t="n">
        <f aca="false">N18-O18</f>
        <v>150000000</v>
      </c>
    </row>
    <row r="19" customFormat="false" ht="18" hidden="false" customHeight="true" outlineLevel="0" collapsed="false">
      <c r="A19" s="3" t="n">
        <v>39800308</v>
      </c>
      <c r="B19" s="4" t="s">
        <v>33</v>
      </c>
      <c r="C19" s="5" t="s">
        <v>1</v>
      </c>
      <c r="D19" s="4" t="s">
        <v>1</v>
      </c>
      <c r="E19" s="5" t="s">
        <v>2</v>
      </c>
      <c r="F19" s="4" t="s">
        <v>8</v>
      </c>
      <c r="G19" s="4" t="s">
        <v>34</v>
      </c>
      <c r="H19" s="6" t="n">
        <f aca="false">IFERROR(VLOOKUP(A19,Data!G:H,2,),0)</f>
        <v>0</v>
      </c>
      <c r="I19" s="6" t="n">
        <f aca="false">IFERROR(VLOOKUP($A19,Data!$A:$C,2,),)</f>
        <v>0</v>
      </c>
      <c r="J19" s="6" t="n">
        <f aca="false">IFERROR(VLOOKUP($A19,Data!$A:$C,3,),)</f>
        <v>0</v>
      </c>
      <c r="K19" s="6" t="n">
        <f aca="false">H19+J19</f>
        <v>0</v>
      </c>
      <c r="L19" s="6" t="n">
        <f aca="false">S19-J19</f>
        <v>400000000.000001</v>
      </c>
      <c r="M19" s="6" t="n">
        <v>800000000</v>
      </c>
      <c r="N19" s="7" t="n">
        <f aca="false">IFERROR(VLOOKUP($A19,'ساتع خام'!$D:$S,3,),)</f>
        <v>800000000.000001</v>
      </c>
      <c r="O19" s="7" t="n">
        <v>400000000</v>
      </c>
      <c r="P19" s="7" t="n">
        <f aca="false">IFERROR(VLOOKUP($A19,'ساتع خام'!$D:$S,15,0),)</f>
        <v>0</v>
      </c>
      <c r="Q19" s="7" t="n">
        <f aca="false">IFERROR(IF(VLOOKUP($A19,'ساتع خام'!$D:$S,16,0)="",0,VLOOKUP($A19,'ساتع خام'!$D:$S,16,0)),0)</f>
        <v>0</v>
      </c>
      <c r="R19" s="7" t="n">
        <f aca="false">Q19+P19</f>
        <v>0</v>
      </c>
      <c r="S19" s="7" t="n">
        <f aca="false">N19-O19</f>
        <v>400000000.000001</v>
      </c>
    </row>
    <row r="20" customFormat="false" ht="18" hidden="false" customHeight="true" outlineLevel="0" collapsed="false">
      <c r="A20" s="3" t="n">
        <v>39800301</v>
      </c>
      <c r="B20" s="4" t="s">
        <v>35</v>
      </c>
      <c r="C20" s="5" t="str">
        <f aca="false">VLOOKUP(A20,'مقایسه قانون و لایحه 1402'!B:E,3,)</f>
        <v>مرکز هنر و رسانه</v>
      </c>
      <c r="D20" s="4" t="s">
        <v>36</v>
      </c>
      <c r="E20" s="5" t="s">
        <v>2</v>
      </c>
      <c r="F20" s="4" t="s">
        <v>10</v>
      </c>
      <c r="G20" s="4" t="s">
        <v>37</v>
      </c>
      <c r="H20" s="6" t="n">
        <f aca="false">IFERROR(VLOOKUP(A20,Data!G:H,2,),0)</f>
        <v>0</v>
      </c>
      <c r="I20" s="6" t="n">
        <f aca="false">IFERROR(VLOOKUP($A20,Data!$A:$C,2,),)</f>
        <v>0</v>
      </c>
      <c r="J20" s="6" t="n">
        <f aca="false">IFERROR(VLOOKUP($A20,Data!$A:$C,3,),)</f>
        <v>0</v>
      </c>
      <c r="K20" s="6" t="n">
        <f aca="false">H20+J20</f>
        <v>0</v>
      </c>
      <c r="L20" s="6" t="n">
        <f aca="false">S20-J20</f>
        <v>100000000.000002</v>
      </c>
      <c r="M20" s="6" t="n">
        <v>500000000</v>
      </c>
      <c r="N20" s="7" t="n">
        <f aca="false">IFERROR(VLOOKUP($A20,'ساتع خام'!$D:$S,3,),)</f>
        <v>500000000.000002</v>
      </c>
      <c r="O20" s="7" t="n">
        <v>400000000</v>
      </c>
      <c r="P20" s="7" t="n">
        <f aca="false">IFERROR(VLOOKUP($A20,'ساتع خام'!$D:$S,15,0),)</f>
        <v>0</v>
      </c>
      <c r="Q20" s="7" t="n">
        <f aca="false">IFERROR(IF(VLOOKUP($A20,'ساتع خام'!$D:$S,16,0)="",0,VLOOKUP($A20,'ساتع خام'!$D:$S,16,0)),0)</f>
        <v>0</v>
      </c>
      <c r="R20" s="7" t="n">
        <f aca="false">Q20+P20</f>
        <v>0</v>
      </c>
      <c r="S20" s="7" t="n">
        <f aca="false">N20-O20</f>
        <v>100000000.000002</v>
      </c>
    </row>
    <row r="21" customFormat="false" ht="18" hidden="false" customHeight="true" outlineLevel="0" collapsed="false">
      <c r="A21" s="3" t="n">
        <v>39800299</v>
      </c>
      <c r="B21" s="4" t="s">
        <v>38</v>
      </c>
      <c r="C21" s="5" t="str">
        <f aca="false">VLOOKUP(A21,'مقایسه قانون و لایحه 1402'!B:E,3,)</f>
        <v>مرکز هنر و رسانه</v>
      </c>
      <c r="D21" s="4" t="s">
        <v>39</v>
      </c>
      <c r="E21" s="5" t="s">
        <v>2</v>
      </c>
      <c r="F21" s="4" t="s">
        <v>10</v>
      </c>
      <c r="G21" s="4" t="s">
        <v>37</v>
      </c>
      <c r="H21" s="6" t="n">
        <f aca="false">IFERROR(VLOOKUP(A21,Data!G:H,2,),0)</f>
        <v>0</v>
      </c>
      <c r="I21" s="6" t="n">
        <f aca="false">IFERROR(VLOOKUP($A21,Data!$A:$C,2,),)</f>
        <v>0</v>
      </c>
      <c r="J21" s="6" t="n">
        <f aca="false">IFERROR(VLOOKUP($A21,Data!$A:$C,3,),)</f>
        <v>0</v>
      </c>
      <c r="K21" s="6" t="n">
        <f aca="false">H21+J21</f>
        <v>0</v>
      </c>
      <c r="L21" s="6" t="n">
        <f aca="false">S21-J21</f>
        <v>100000000.000002</v>
      </c>
      <c r="M21" s="6" t="n">
        <v>500000000</v>
      </c>
      <c r="N21" s="7" t="n">
        <f aca="false">IFERROR(VLOOKUP($A21,'ساتع خام'!$D:$S,3,),)</f>
        <v>500000000.000002</v>
      </c>
      <c r="O21" s="7" t="n">
        <v>400000000</v>
      </c>
      <c r="P21" s="7" t="n">
        <f aca="false">IFERROR(VLOOKUP($A21,'ساتع خام'!$D:$S,15,0),)</f>
        <v>0</v>
      </c>
      <c r="Q21" s="7" t="n">
        <f aca="false">IFERROR(IF(VLOOKUP($A21,'ساتع خام'!$D:$S,16,0)="",0,VLOOKUP($A21,'ساتع خام'!$D:$S,16,0)),0)</f>
        <v>0</v>
      </c>
      <c r="R21" s="7" t="n">
        <f aca="false">Q21+P21</f>
        <v>0</v>
      </c>
      <c r="S21" s="7" t="n">
        <f aca="false">N21-O21</f>
        <v>100000000.000002</v>
      </c>
    </row>
    <row r="22" customFormat="false" ht="18" hidden="false" customHeight="true" outlineLevel="0" collapsed="false">
      <c r="A22" s="3" t="n">
        <v>39800290</v>
      </c>
      <c r="B22" s="4" t="s">
        <v>40</v>
      </c>
      <c r="C22" s="5" t="str">
        <f aca="false">VLOOKUP(A22,'مقایسه قانون و لایحه 1402'!B:E,3,)</f>
        <v>حوزه معاونت</v>
      </c>
      <c r="D22" s="4" t="s">
        <v>23</v>
      </c>
      <c r="E22" s="5" t="s">
        <v>2</v>
      </c>
      <c r="F22" s="4" t="s">
        <v>10</v>
      </c>
      <c r="G22" s="4" t="s">
        <v>37</v>
      </c>
      <c r="H22" s="6" t="n">
        <f aca="false">IFERROR(VLOOKUP(A22,Data!G:H,2,),0)</f>
        <v>0</v>
      </c>
      <c r="I22" s="6" t="n">
        <f aca="false">IFERROR(VLOOKUP($A22,Data!$A:$C,2,),)</f>
        <v>0</v>
      </c>
      <c r="J22" s="6" t="n">
        <f aca="false">IFERROR(VLOOKUP($A22,Data!$A:$C,3,),)</f>
        <v>0</v>
      </c>
      <c r="K22" s="6" t="n">
        <f aca="false">H22+J22</f>
        <v>0</v>
      </c>
      <c r="L22" s="6" t="n">
        <f aca="false">S22-J22</f>
        <v>0</v>
      </c>
      <c r="M22" s="6" t="n">
        <v>0</v>
      </c>
      <c r="N22" s="7" t="n">
        <f aca="false">IFERROR(VLOOKUP($A22,'ساتع خام'!$D:$S,3,),)</f>
        <v>0</v>
      </c>
      <c r="O22" s="7" t="n">
        <f aca="false">IFERROR(VLOOKUP(A22,'ساتع خام'!D:S,4,0),)</f>
        <v>0</v>
      </c>
      <c r="P22" s="7" t="n">
        <f aca="false">IFERROR(VLOOKUP($A22,'ساتع خام'!$D:$S,15,0),)</f>
        <v>0</v>
      </c>
      <c r="Q22" s="7" t="n">
        <f aca="false">IFERROR(IF(VLOOKUP($A22,'ساتع خام'!$D:$S,16,0)="",0,VLOOKUP($A22,'ساتع خام'!$D:$S,16,0)),0)</f>
        <v>0</v>
      </c>
      <c r="R22" s="7" t="n">
        <f aca="false">Q22+P22</f>
        <v>0</v>
      </c>
      <c r="S22" s="7" t="n">
        <f aca="false">N22-O22</f>
        <v>0</v>
      </c>
    </row>
    <row r="23" customFormat="false" ht="18" hidden="false" customHeight="true" outlineLevel="0" collapsed="false">
      <c r="A23" s="3" t="n">
        <v>39800284</v>
      </c>
      <c r="B23" s="4" t="s">
        <v>41</v>
      </c>
      <c r="C23" s="5" t="str">
        <f aca="false">VLOOKUP(A23,'مقایسه قانون و لایحه 1402'!B:E,3,)</f>
        <v>مرکز هنر و رسانه</v>
      </c>
      <c r="D23" s="4" t="s">
        <v>39</v>
      </c>
      <c r="E23" s="5" t="s">
        <v>2</v>
      </c>
      <c r="F23" s="4" t="s">
        <v>10</v>
      </c>
      <c r="G23" s="4" t="s">
        <v>42</v>
      </c>
      <c r="H23" s="6" t="n">
        <f aca="false">IFERROR(VLOOKUP(A23,Data!G:H,2,),0)</f>
        <v>0</v>
      </c>
      <c r="I23" s="6" t="n">
        <f aca="false">IFERROR(VLOOKUP($A23,Data!$A:$C,2,),)</f>
        <v>0</v>
      </c>
      <c r="J23" s="6" t="n">
        <f aca="false">IFERROR(VLOOKUP($A23,Data!$A:$C,3,),)</f>
        <v>0</v>
      </c>
      <c r="K23" s="6" t="n">
        <f aca="false">H23+J23</f>
        <v>0</v>
      </c>
      <c r="L23" s="6" t="n">
        <f aca="false">S23-J23</f>
        <v>400000000.000002</v>
      </c>
      <c r="M23" s="6" t="n">
        <v>400000000</v>
      </c>
      <c r="N23" s="7" t="n">
        <f aca="false">IFERROR(VLOOKUP($A23,'ساتع خام'!$D:$S,3,),)</f>
        <v>400000000.000002</v>
      </c>
      <c r="O23" s="7" t="n">
        <f aca="false">IFERROR(VLOOKUP(A23,'ساتع خام'!D:S,4,0),)</f>
        <v>0</v>
      </c>
      <c r="P23" s="7" t="n">
        <f aca="false">IFERROR(VLOOKUP($A23,'ساتع خام'!$D:$S,15,0),)</f>
        <v>0</v>
      </c>
      <c r="Q23" s="7" t="n">
        <f aca="false">IFERROR(IF(VLOOKUP($A23,'ساتع خام'!$D:$S,16,0)="",0,VLOOKUP($A23,'ساتع خام'!$D:$S,16,0)),0)</f>
        <v>0</v>
      </c>
      <c r="R23" s="7" t="n">
        <f aca="false">Q23+P23</f>
        <v>0</v>
      </c>
      <c r="S23" s="7" t="n">
        <f aca="false">N23-O23</f>
        <v>400000000.000002</v>
      </c>
    </row>
    <row r="24" customFormat="false" ht="18" hidden="false" customHeight="true" outlineLevel="0" collapsed="false">
      <c r="A24" s="3" t="n">
        <v>39800281</v>
      </c>
      <c r="B24" s="4" t="s">
        <v>43</v>
      </c>
      <c r="C24" s="5" t="str">
        <f aca="false">VLOOKUP(A24,'مقایسه قانون و لایحه 1402'!B:E,3,)</f>
        <v>مرکز هنر و رسانه</v>
      </c>
      <c r="D24" s="4" t="s">
        <v>44</v>
      </c>
      <c r="E24" s="5" t="s">
        <v>13</v>
      </c>
      <c r="F24" s="4"/>
      <c r="G24" s="4"/>
      <c r="H24" s="6" t="n">
        <f aca="false">IFERROR(VLOOKUP(A24,Data!G:H,2,),0)</f>
        <v>300000000</v>
      </c>
      <c r="I24" s="6" t="n">
        <f aca="false">IFERROR(VLOOKUP($A24,Data!$A:$C,2,),)</f>
        <v>600000000</v>
      </c>
      <c r="J24" s="6" t="n">
        <f aca="false">IFERROR(VLOOKUP($A24,Data!$A:$C,3,),)</f>
        <v>300000000</v>
      </c>
      <c r="K24" s="6" t="n">
        <f aca="false">H24+J24</f>
        <v>600000000</v>
      </c>
      <c r="L24" s="6" t="n">
        <f aca="false">S24-J24</f>
        <v>-300000000</v>
      </c>
      <c r="M24" s="6" t="n">
        <v>0</v>
      </c>
      <c r="N24" s="7" t="n">
        <f aca="false">IFERROR(VLOOKUP($A24,'ساتع خام'!$D:$S,3,),)</f>
        <v>0</v>
      </c>
      <c r="O24" s="7" t="n">
        <f aca="false">IFERROR(VLOOKUP(A24,'ساتع خام'!D:S,4,0),)</f>
        <v>0</v>
      </c>
      <c r="P24" s="7" t="n">
        <f aca="false">IFERROR(VLOOKUP($A24,'ساتع خام'!$D:$S,15,0),)</f>
        <v>0</v>
      </c>
      <c r="Q24" s="7" t="n">
        <f aca="false">IFERROR(IF(VLOOKUP($A24,'ساتع خام'!$D:$S,16,0)="",0,VLOOKUP($A24,'ساتع خام'!$D:$S,16,0)),0)</f>
        <v>0</v>
      </c>
      <c r="R24" s="7" t="n">
        <f aca="false">Q24+P24</f>
        <v>0</v>
      </c>
      <c r="S24" s="7" t="n">
        <f aca="false">N24-O24</f>
        <v>0</v>
      </c>
    </row>
    <row r="25" customFormat="false" ht="18" hidden="false" customHeight="true" outlineLevel="0" collapsed="false">
      <c r="A25" s="3" t="n">
        <v>39800280</v>
      </c>
      <c r="B25" s="4" t="s">
        <v>45</v>
      </c>
      <c r="C25" s="5" t="str">
        <f aca="false">VLOOKUP(A25,'مقایسه قانون و لایحه 1402'!B:E,3,)</f>
        <v>مرکز هنر و رسانه</v>
      </c>
      <c r="D25" s="4" t="s">
        <v>19</v>
      </c>
      <c r="E25" s="5" t="s">
        <v>13</v>
      </c>
      <c r="F25" s="4"/>
      <c r="G25" s="4"/>
      <c r="H25" s="6" t="n">
        <f aca="false">IFERROR(VLOOKUP(A25,Data!G:H,2,),0)</f>
        <v>0</v>
      </c>
      <c r="I25" s="6" t="n">
        <f aca="false">IFERROR(VLOOKUP($A25,Data!$A:$C,2,),)</f>
        <v>0</v>
      </c>
      <c r="J25" s="6" t="n">
        <f aca="false">IFERROR(VLOOKUP($A25,Data!$A:$C,3,),)</f>
        <v>0</v>
      </c>
      <c r="K25" s="6" t="n">
        <f aca="false">H25+J25</f>
        <v>0</v>
      </c>
      <c r="L25" s="6" t="n">
        <f aca="false">S25-J25</f>
        <v>0</v>
      </c>
      <c r="M25" s="6" t="n">
        <v>0</v>
      </c>
      <c r="N25" s="7" t="n">
        <f aca="false">IFERROR(VLOOKUP($A25,'ساتع خام'!$D:$S,3,),)</f>
        <v>0</v>
      </c>
      <c r="O25" s="7" t="n">
        <f aca="false">IFERROR(VLOOKUP(A25,'ساتع خام'!D:S,4,0),)</f>
        <v>0</v>
      </c>
      <c r="P25" s="7" t="n">
        <f aca="false">IFERROR(VLOOKUP($A25,'ساتع خام'!$D:$S,15,0),)</f>
        <v>0</v>
      </c>
      <c r="Q25" s="7" t="n">
        <f aca="false">IFERROR(IF(VLOOKUP($A25,'ساتع خام'!$D:$S,16,0)="",0,VLOOKUP($A25,'ساتع خام'!$D:$S,16,0)),0)</f>
        <v>0</v>
      </c>
      <c r="R25" s="7" t="n">
        <f aca="false">Q25+P25</f>
        <v>0</v>
      </c>
      <c r="S25" s="7" t="n">
        <f aca="false">N25-O25</f>
        <v>0</v>
      </c>
    </row>
    <row r="26" customFormat="false" ht="18" hidden="false" customHeight="true" outlineLevel="0" collapsed="false">
      <c r="A26" s="3" t="n">
        <v>39800278</v>
      </c>
      <c r="B26" s="4" t="s">
        <v>46</v>
      </c>
      <c r="C26" s="5" t="str">
        <f aca="false">VLOOKUP(A26,'مقایسه قانون و لایحه 1402'!B:E,3,)</f>
        <v>مرکز هنر و رسانه</v>
      </c>
      <c r="D26" s="4" t="s">
        <v>47</v>
      </c>
      <c r="E26" s="5" t="s">
        <v>13</v>
      </c>
      <c r="F26" s="4"/>
      <c r="G26" s="4"/>
      <c r="H26" s="6" t="n">
        <f aca="false">IFERROR(VLOOKUP(A26,Data!G:H,2,),0)</f>
        <v>0</v>
      </c>
      <c r="I26" s="6" t="n">
        <f aca="false">IFERROR(VLOOKUP($A26,Data!$A:$C,2,),)</f>
        <v>0</v>
      </c>
      <c r="J26" s="6" t="n">
        <f aca="false">IFERROR(VLOOKUP($A26,Data!$A:$C,3,),)</f>
        <v>0</v>
      </c>
      <c r="K26" s="6" t="n">
        <f aca="false">H26+J26</f>
        <v>0</v>
      </c>
      <c r="L26" s="6" t="n">
        <f aca="false">S26-J26</f>
        <v>0</v>
      </c>
      <c r="M26" s="6" t="n">
        <v>0</v>
      </c>
      <c r="N26" s="7" t="n">
        <f aca="false">IFERROR(VLOOKUP($A26,'ساتع خام'!$D:$S,3,),)</f>
        <v>0</v>
      </c>
      <c r="O26" s="7" t="n">
        <f aca="false">IFERROR(VLOOKUP(A26,'ساتع خام'!D:S,4,0),)</f>
        <v>0</v>
      </c>
      <c r="P26" s="7" t="n">
        <f aca="false">IFERROR(VLOOKUP($A26,'ساتع خام'!$D:$S,15,0),)</f>
        <v>0</v>
      </c>
      <c r="Q26" s="7" t="n">
        <f aca="false">IFERROR(IF(VLOOKUP($A26,'ساتع خام'!$D:$S,16,0)="",0,VLOOKUP($A26,'ساتع خام'!$D:$S,16,0)),0)</f>
        <v>0</v>
      </c>
      <c r="R26" s="7" t="n">
        <f aca="false">Q26+P26</f>
        <v>0</v>
      </c>
      <c r="S26" s="7" t="n">
        <f aca="false">N26-O26</f>
        <v>0</v>
      </c>
    </row>
    <row r="27" customFormat="false" ht="18" hidden="false" customHeight="true" outlineLevel="0" collapsed="false">
      <c r="A27" s="3" t="n">
        <v>39800277</v>
      </c>
      <c r="B27" s="4" t="s">
        <v>48</v>
      </c>
      <c r="C27" s="5" t="str">
        <f aca="false">VLOOKUP(A27,'مقایسه قانون و لایحه 1402'!B:E,3,)</f>
        <v>مرکز هنر و رسانه</v>
      </c>
      <c r="D27" s="4" t="s">
        <v>39</v>
      </c>
      <c r="E27" s="5" t="s">
        <v>13</v>
      </c>
      <c r="F27" s="4"/>
      <c r="G27" s="4"/>
      <c r="H27" s="6" t="n">
        <f aca="false">IFERROR(VLOOKUP(A27,Data!G:H,2,),0)</f>
        <v>0</v>
      </c>
      <c r="I27" s="6" t="n">
        <f aca="false">IFERROR(VLOOKUP($A27,Data!$A:$C,2,),)</f>
        <v>0</v>
      </c>
      <c r="J27" s="6" t="n">
        <f aca="false">IFERROR(VLOOKUP($A27,Data!$A:$C,3,),)</f>
        <v>0</v>
      </c>
      <c r="K27" s="6" t="n">
        <f aca="false">H27+J27</f>
        <v>0</v>
      </c>
      <c r="L27" s="6" t="n">
        <f aca="false">S27-J27</f>
        <v>0</v>
      </c>
      <c r="M27" s="6" t="n">
        <v>0</v>
      </c>
      <c r="N27" s="7" t="n">
        <f aca="false">IFERROR(VLOOKUP($A27,'ساتع خام'!$D:$S,3,),)</f>
        <v>0</v>
      </c>
      <c r="O27" s="7" t="n">
        <f aca="false">IFERROR(VLOOKUP(A27,'ساتع خام'!D:S,4,0),)</f>
        <v>0</v>
      </c>
      <c r="P27" s="7" t="n">
        <f aca="false">IFERROR(VLOOKUP($A27,'ساتع خام'!$D:$S,15,0),)</f>
        <v>0</v>
      </c>
      <c r="Q27" s="7" t="n">
        <f aca="false">IFERROR(IF(VLOOKUP($A27,'ساتع خام'!$D:$S,16,0)="",0,VLOOKUP($A27,'ساتع خام'!$D:$S,16,0)),0)</f>
        <v>0</v>
      </c>
      <c r="R27" s="7" t="n">
        <f aca="false">Q27+P27</f>
        <v>0</v>
      </c>
      <c r="S27" s="7" t="n">
        <f aca="false">N27-O27</f>
        <v>0</v>
      </c>
    </row>
    <row r="28" customFormat="false" ht="18" hidden="false" customHeight="true" outlineLevel="0" collapsed="false">
      <c r="A28" s="3" t="n">
        <v>39800276</v>
      </c>
      <c r="B28" s="4" t="s">
        <v>49</v>
      </c>
      <c r="C28" s="5" t="str">
        <f aca="false">VLOOKUP(A28,'مقایسه قانون و لایحه 1402'!B:E,3,)</f>
        <v>حوزه معاونت</v>
      </c>
      <c r="D28" s="4" t="s">
        <v>47</v>
      </c>
      <c r="E28" s="5" t="s">
        <v>13</v>
      </c>
      <c r="F28" s="4"/>
      <c r="G28" s="4"/>
      <c r="H28" s="6" t="n">
        <f aca="false">IFERROR(VLOOKUP(A28,Data!G:H,2,),0)</f>
        <v>0</v>
      </c>
      <c r="I28" s="6" t="n">
        <f aca="false">IFERROR(VLOOKUP($A28,Data!$A:$C,2,),)</f>
        <v>0</v>
      </c>
      <c r="J28" s="6" t="n">
        <f aca="false">IFERROR(VLOOKUP($A28,Data!$A:$C,3,),)</f>
        <v>0</v>
      </c>
      <c r="K28" s="6" t="n">
        <f aca="false">H28+J28</f>
        <v>0</v>
      </c>
      <c r="L28" s="6" t="n">
        <f aca="false">S28-J28</f>
        <v>0</v>
      </c>
      <c r="M28" s="6" t="n">
        <v>0</v>
      </c>
      <c r="N28" s="7" t="n">
        <f aca="false">IFERROR(VLOOKUP($A28,'ساتع خام'!$D:$S,3,),)</f>
        <v>0</v>
      </c>
      <c r="O28" s="7" t="n">
        <f aca="false">IFERROR(VLOOKUP(A28,'ساتع خام'!D:S,4,0),)</f>
        <v>0</v>
      </c>
      <c r="P28" s="7" t="n">
        <f aca="false">IFERROR(VLOOKUP($A28,'ساتع خام'!$D:$S,15,0),)</f>
        <v>0</v>
      </c>
      <c r="Q28" s="7" t="n">
        <f aca="false">IFERROR(IF(VLOOKUP($A28,'ساتع خام'!$D:$S,16,0)="",0,VLOOKUP($A28,'ساتع خام'!$D:$S,16,0)),0)</f>
        <v>0</v>
      </c>
      <c r="R28" s="7" t="n">
        <f aca="false">Q28+P28</f>
        <v>0</v>
      </c>
      <c r="S28" s="7" t="n">
        <f aca="false">N28-O28</f>
        <v>0</v>
      </c>
    </row>
    <row r="29" customFormat="false" ht="18" hidden="false" customHeight="true" outlineLevel="0" collapsed="false">
      <c r="A29" s="3" t="n">
        <v>39800275</v>
      </c>
      <c r="B29" s="4" t="s">
        <v>50</v>
      </c>
      <c r="C29" s="5" t="str">
        <f aca="false">VLOOKUP(A29,'مقایسه قانون و لایحه 1402'!B:E,3,)</f>
        <v>حوزه معاونت</v>
      </c>
      <c r="D29" s="4" t="s">
        <v>47</v>
      </c>
      <c r="E29" s="5" t="s">
        <v>13</v>
      </c>
      <c r="F29" s="4"/>
      <c r="G29" s="4"/>
      <c r="H29" s="6" t="n">
        <f aca="false">IFERROR(VLOOKUP(A29,Data!G:H,2,),0)</f>
        <v>0</v>
      </c>
      <c r="I29" s="6" t="n">
        <f aca="false">IFERROR(VLOOKUP($A29,Data!$A:$C,2,),)</f>
        <v>0</v>
      </c>
      <c r="J29" s="6" t="n">
        <f aca="false">IFERROR(VLOOKUP($A29,Data!$A:$C,3,),)</f>
        <v>0</v>
      </c>
      <c r="K29" s="6" t="n">
        <f aca="false">H29+J29</f>
        <v>0</v>
      </c>
      <c r="L29" s="6" t="n">
        <f aca="false">S29-J29</f>
        <v>0</v>
      </c>
      <c r="M29" s="6" t="n">
        <v>0</v>
      </c>
      <c r="N29" s="7" t="n">
        <f aca="false">IFERROR(VLOOKUP($A29,'ساتع خام'!$D:$S,3,),)</f>
        <v>0</v>
      </c>
      <c r="O29" s="7" t="n">
        <f aca="false">IFERROR(VLOOKUP(A29,'ساتع خام'!D:S,4,0),)</f>
        <v>0</v>
      </c>
      <c r="P29" s="7" t="n">
        <f aca="false">IFERROR(VLOOKUP($A29,'ساتع خام'!$D:$S,15,0),)</f>
        <v>0</v>
      </c>
      <c r="Q29" s="7" t="n">
        <f aca="false">IFERROR(IF(VLOOKUP($A29,'ساتع خام'!$D:$S,16,0)="",0,VLOOKUP($A29,'ساتع خام'!$D:$S,16,0)),0)</f>
        <v>0</v>
      </c>
      <c r="R29" s="7" t="n">
        <f aca="false">Q29+P29</f>
        <v>0</v>
      </c>
      <c r="S29" s="7" t="n">
        <f aca="false">N29-O29</f>
        <v>0</v>
      </c>
    </row>
    <row r="30" customFormat="false" ht="18" hidden="false" customHeight="true" outlineLevel="0" collapsed="false">
      <c r="A30" s="3" t="n">
        <v>39800274</v>
      </c>
      <c r="B30" s="4" t="s">
        <v>51</v>
      </c>
      <c r="C30" s="5" t="str">
        <f aca="false">VLOOKUP(A30,'مقایسه قانون و لایحه 1402'!B:E,3,)</f>
        <v>مرکز هنر و رسانه</v>
      </c>
      <c r="D30" s="4" t="s">
        <v>52</v>
      </c>
      <c r="E30" s="5" t="s">
        <v>13</v>
      </c>
      <c r="F30" s="4"/>
      <c r="G30" s="4"/>
      <c r="H30" s="6" t="n">
        <f aca="false">IFERROR(VLOOKUP(A30,Data!G:H,2,),0)</f>
        <v>0</v>
      </c>
      <c r="I30" s="6" t="n">
        <f aca="false">IFERROR(VLOOKUP($A30,Data!$A:$C,2,),)</f>
        <v>0</v>
      </c>
      <c r="J30" s="6" t="n">
        <f aca="false">IFERROR(VLOOKUP($A30,Data!$A:$C,3,),)</f>
        <v>0</v>
      </c>
      <c r="K30" s="6" t="n">
        <f aca="false">H30+J30</f>
        <v>0</v>
      </c>
      <c r="L30" s="6" t="n">
        <f aca="false">S30-J30</f>
        <v>0</v>
      </c>
      <c r="M30" s="6" t="n">
        <v>0</v>
      </c>
      <c r="N30" s="7" t="n">
        <f aca="false">IFERROR(VLOOKUP($A30,'ساتع خام'!$D:$S,3,),)</f>
        <v>0</v>
      </c>
      <c r="O30" s="7" t="n">
        <f aca="false">IFERROR(VLOOKUP(A30,'ساتع خام'!D:S,4,0),)</f>
        <v>0</v>
      </c>
      <c r="P30" s="7" t="n">
        <f aca="false">IFERROR(VLOOKUP($A30,'ساتع خام'!$D:$S,15,0),)</f>
        <v>0</v>
      </c>
      <c r="Q30" s="7" t="n">
        <f aca="false">IFERROR(IF(VLOOKUP($A30,'ساتع خام'!$D:$S,16,0)="",0,VLOOKUP($A30,'ساتع خام'!$D:$S,16,0)),0)</f>
        <v>0</v>
      </c>
      <c r="R30" s="7" t="n">
        <f aca="false">Q30+P30</f>
        <v>0</v>
      </c>
      <c r="S30" s="7" t="n">
        <f aca="false">N30-O30</f>
        <v>0</v>
      </c>
    </row>
    <row r="31" customFormat="false" ht="18" hidden="false" customHeight="true" outlineLevel="0" collapsed="false">
      <c r="A31" s="3" t="n">
        <v>39800273</v>
      </c>
      <c r="B31" s="4" t="s">
        <v>53</v>
      </c>
      <c r="C31" s="5" t="str">
        <f aca="false">VLOOKUP(A31,'مقایسه قانون و لایحه 1402'!B:E,3,)</f>
        <v>مرکز هنر و رسانه</v>
      </c>
      <c r="D31" s="4" t="s">
        <v>52</v>
      </c>
      <c r="E31" s="5" t="s">
        <v>13</v>
      </c>
      <c r="F31" s="4"/>
      <c r="G31" s="4"/>
      <c r="H31" s="6" t="n">
        <f aca="false">IFERROR(VLOOKUP(A31,Data!G:H,2,),0)</f>
        <v>0</v>
      </c>
      <c r="I31" s="6" t="n">
        <f aca="false">IFERROR(VLOOKUP($A31,Data!$A:$C,2,),)</f>
        <v>0</v>
      </c>
      <c r="J31" s="6" t="n">
        <f aca="false">IFERROR(VLOOKUP($A31,Data!$A:$C,3,),)</f>
        <v>0</v>
      </c>
      <c r="K31" s="6" t="n">
        <f aca="false">H31+J31</f>
        <v>0</v>
      </c>
      <c r="L31" s="6" t="n">
        <f aca="false">S31-J31</f>
        <v>0</v>
      </c>
      <c r="M31" s="6" t="n">
        <v>0</v>
      </c>
      <c r="N31" s="7" t="n">
        <f aca="false">IFERROR(VLOOKUP($A31,'ساتع خام'!$D:$S,3,),)</f>
        <v>0</v>
      </c>
      <c r="O31" s="7" t="n">
        <f aca="false">IFERROR(VLOOKUP(A31,'ساتع خام'!D:S,4,0),)</f>
        <v>0</v>
      </c>
      <c r="P31" s="7" t="n">
        <f aca="false">IFERROR(VLOOKUP($A31,'ساتع خام'!$D:$S,15,0),)</f>
        <v>0</v>
      </c>
      <c r="Q31" s="7" t="n">
        <f aca="false">IFERROR(IF(VLOOKUP($A31,'ساتع خام'!$D:$S,16,0)="",0,VLOOKUP($A31,'ساتع خام'!$D:$S,16,0)),0)</f>
        <v>0</v>
      </c>
      <c r="R31" s="7" t="n">
        <f aca="false">Q31+P31</f>
        <v>0</v>
      </c>
      <c r="S31" s="7" t="n">
        <f aca="false">N31-O31</f>
        <v>0</v>
      </c>
    </row>
    <row r="32" customFormat="false" ht="18" hidden="false" customHeight="true" outlineLevel="0" collapsed="false">
      <c r="A32" s="3" t="n">
        <v>39800270</v>
      </c>
      <c r="B32" s="4" t="s">
        <v>54</v>
      </c>
      <c r="C32" s="5" t="str">
        <f aca="false">VLOOKUP(A32,'مقایسه قانون و لایحه 1402'!B:E,3,)</f>
        <v>مرکز هنر و رسانه</v>
      </c>
      <c r="D32" s="4" t="s">
        <v>55</v>
      </c>
      <c r="E32" s="5" t="s">
        <v>13</v>
      </c>
      <c r="F32" s="4"/>
      <c r="G32" s="4"/>
      <c r="H32" s="6" t="n">
        <f aca="false">IFERROR(VLOOKUP(A32,Data!G:H,2,),0)</f>
        <v>0</v>
      </c>
      <c r="I32" s="6" t="n">
        <f aca="false">IFERROR(VLOOKUP($A32,Data!$A:$C,2,),)</f>
        <v>0</v>
      </c>
      <c r="J32" s="6" t="n">
        <f aca="false">IFERROR(VLOOKUP($A32,Data!$A:$C,3,),)</f>
        <v>0</v>
      </c>
      <c r="K32" s="6" t="n">
        <f aca="false">H32+J32</f>
        <v>0</v>
      </c>
      <c r="L32" s="6" t="n">
        <f aca="false">S32-J32</f>
        <v>0</v>
      </c>
      <c r="M32" s="6" t="n">
        <v>0</v>
      </c>
      <c r="N32" s="7" t="n">
        <f aca="false">IFERROR(VLOOKUP($A32,'ساتع خام'!$D:$S,3,),)</f>
        <v>0</v>
      </c>
      <c r="O32" s="7" t="n">
        <f aca="false">IFERROR(VLOOKUP(A32,'ساتع خام'!D:S,4,0),)</f>
        <v>0</v>
      </c>
      <c r="P32" s="7" t="n">
        <f aca="false">IFERROR(VLOOKUP($A32,'ساتع خام'!$D:$S,15,0),)</f>
        <v>0</v>
      </c>
      <c r="Q32" s="7" t="n">
        <f aca="false">IFERROR(IF(VLOOKUP($A32,'ساتع خام'!$D:$S,16,0)="",0,VLOOKUP($A32,'ساتع خام'!$D:$S,16,0)),0)</f>
        <v>0</v>
      </c>
      <c r="R32" s="7" t="n">
        <f aca="false">Q32+P32</f>
        <v>0</v>
      </c>
      <c r="S32" s="7" t="n">
        <f aca="false">N32-O32</f>
        <v>0</v>
      </c>
    </row>
    <row r="33" customFormat="false" ht="18" hidden="false" customHeight="true" outlineLevel="0" collapsed="false">
      <c r="A33" s="3" t="n">
        <v>39800269</v>
      </c>
      <c r="B33" s="4" t="s">
        <v>56</v>
      </c>
      <c r="C33" s="5" t="str">
        <f aca="false">VLOOKUP(A33,'مقایسه قانون و لایحه 1402'!B:E,3,)</f>
        <v>مرکز هنر و رسانه</v>
      </c>
      <c r="D33" s="4" t="s">
        <v>57</v>
      </c>
      <c r="E33" s="5" t="s">
        <v>13</v>
      </c>
      <c r="F33" s="4"/>
      <c r="G33" s="4"/>
      <c r="H33" s="6" t="n">
        <f aca="false">IFERROR(VLOOKUP(A33,Data!G:H,2,),0)</f>
        <v>0</v>
      </c>
      <c r="I33" s="6" t="n">
        <f aca="false">IFERROR(VLOOKUP($A33,Data!$A:$C,2,),)</f>
        <v>0</v>
      </c>
      <c r="J33" s="6" t="n">
        <f aca="false">IFERROR(VLOOKUP($A33,Data!$A:$C,3,),)</f>
        <v>0</v>
      </c>
      <c r="K33" s="6" t="n">
        <f aca="false">H33+J33</f>
        <v>0</v>
      </c>
      <c r="L33" s="6" t="n">
        <f aca="false">S33-J33</f>
        <v>0</v>
      </c>
      <c r="M33" s="6" t="n">
        <v>0</v>
      </c>
      <c r="N33" s="7" t="n">
        <f aca="false">IFERROR(VLOOKUP($A33,'ساتع خام'!$D:$S,3,),)</f>
        <v>0</v>
      </c>
      <c r="O33" s="7" t="n">
        <f aca="false">IFERROR(VLOOKUP(A33,'ساتع خام'!D:S,4,0),)</f>
        <v>0</v>
      </c>
      <c r="P33" s="7" t="n">
        <f aca="false">IFERROR(VLOOKUP($A33,'ساتع خام'!$D:$S,15,0),)</f>
        <v>0</v>
      </c>
      <c r="Q33" s="7" t="n">
        <f aca="false">IFERROR(IF(VLOOKUP($A33,'ساتع خام'!$D:$S,16,0)="",0,VLOOKUP($A33,'ساتع خام'!$D:$S,16,0)),0)</f>
        <v>0</v>
      </c>
      <c r="R33" s="7" t="n">
        <f aca="false">Q33+P33</f>
        <v>0</v>
      </c>
      <c r="S33" s="7" t="n">
        <f aca="false">N33-O33</f>
        <v>0</v>
      </c>
    </row>
    <row r="34" customFormat="false" ht="18" hidden="false" customHeight="true" outlineLevel="0" collapsed="false">
      <c r="A34" s="3" t="n">
        <v>39800268</v>
      </c>
      <c r="B34" s="4" t="s">
        <v>58</v>
      </c>
      <c r="C34" s="5" t="str">
        <f aca="false">VLOOKUP(A34,'مقایسه قانون و لایحه 1402'!B:E,3,)</f>
        <v>مرکز هنر و رسانه</v>
      </c>
      <c r="D34" s="4" t="s">
        <v>39</v>
      </c>
      <c r="E34" s="5" t="s">
        <v>13</v>
      </c>
      <c r="F34" s="4"/>
      <c r="G34" s="4"/>
      <c r="H34" s="6" t="n">
        <f aca="false">IFERROR(VLOOKUP(A34,Data!G:H,2,),0)</f>
        <v>0</v>
      </c>
      <c r="I34" s="6" t="n">
        <f aca="false">IFERROR(VLOOKUP($A34,Data!$A:$C,2,),)</f>
        <v>0</v>
      </c>
      <c r="J34" s="6" t="n">
        <f aca="false">IFERROR(VLOOKUP($A34,Data!$A:$C,3,),)</f>
        <v>0</v>
      </c>
      <c r="K34" s="6" t="n">
        <f aca="false">H34+J34</f>
        <v>0</v>
      </c>
      <c r="L34" s="6" t="n">
        <f aca="false">S34-J34</f>
        <v>0</v>
      </c>
      <c r="M34" s="6" t="n">
        <v>0</v>
      </c>
      <c r="N34" s="7" t="n">
        <f aca="false">IFERROR(VLOOKUP($A34,'ساتع خام'!$D:$S,3,),)</f>
        <v>0</v>
      </c>
      <c r="O34" s="7" t="n">
        <f aca="false">IFERROR(VLOOKUP(A34,'ساتع خام'!D:S,4,0),)</f>
        <v>0</v>
      </c>
      <c r="P34" s="7" t="n">
        <f aca="false">IFERROR(VLOOKUP($A34,'ساتع خام'!$D:$S,15,0),)</f>
        <v>0</v>
      </c>
      <c r="Q34" s="7" t="n">
        <f aca="false">IFERROR(IF(VLOOKUP($A34,'ساتع خام'!$D:$S,16,0)="",0,VLOOKUP($A34,'ساتع خام'!$D:$S,16,0)),0)</f>
        <v>0</v>
      </c>
      <c r="R34" s="7" t="n">
        <f aca="false">Q34+P34</f>
        <v>0</v>
      </c>
      <c r="S34" s="7" t="n">
        <f aca="false">N34-O34</f>
        <v>0</v>
      </c>
    </row>
    <row r="35" customFormat="false" ht="18" hidden="false" customHeight="true" outlineLevel="0" collapsed="false">
      <c r="A35" s="3" t="n">
        <v>39800267</v>
      </c>
      <c r="B35" s="4" t="s">
        <v>59</v>
      </c>
      <c r="C35" s="5" t="str">
        <f aca="false">VLOOKUP(A35,'مقایسه قانون و لایحه 1402'!B:E,3,)</f>
        <v>اداره کل فضای مجازی</v>
      </c>
      <c r="D35" s="4" t="s">
        <v>60</v>
      </c>
      <c r="E35" s="5" t="s">
        <v>13</v>
      </c>
      <c r="F35" s="4"/>
      <c r="G35" s="4"/>
      <c r="H35" s="6" t="n">
        <f aca="false">IFERROR(VLOOKUP(A35,Data!G:H,2,),0)</f>
        <v>0</v>
      </c>
      <c r="I35" s="6" t="n">
        <f aca="false">IFERROR(VLOOKUP($A35,Data!$A:$C,2,),)</f>
        <v>0</v>
      </c>
      <c r="J35" s="6" t="n">
        <f aca="false">IFERROR(VLOOKUP($A35,Data!$A:$C,3,),)</f>
        <v>0</v>
      </c>
      <c r="K35" s="6" t="n">
        <f aca="false">H35+J35</f>
        <v>0</v>
      </c>
      <c r="L35" s="6" t="n">
        <f aca="false">S35-J35</f>
        <v>0</v>
      </c>
      <c r="M35" s="6" t="n">
        <v>0</v>
      </c>
      <c r="N35" s="7" t="n">
        <f aca="false">IFERROR(VLOOKUP($A35,'ساتع خام'!$D:$S,3,),)</f>
        <v>0</v>
      </c>
      <c r="O35" s="7" t="n">
        <f aca="false">IFERROR(VLOOKUP(A35,'ساتع خام'!D:S,4,0),)</f>
        <v>0</v>
      </c>
      <c r="P35" s="7" t="n">
        <f aca="false">IFERROR(VLOOKUP($A35,'ساتع خام'!$D:$S,15,0),)</f>
        <v>0</v>
      </c>
      <c r="Q35" s="7" t="n">
        <f aca="false">IFERROR(IF(VLOOKUP($A35,'ساتع خام'!$D:$S,16,0)="",0,VLOOKUP($A35,'ساتع خام'!$D:$S,16,0)),0)</f>
        <v>0</v>
      </c>
      <c r="R35" s="7" t="n">
        <f aca="false">Q35+P35</f>
        <v>0</v>
      </c>
      <c r="S35" s="7" t="n">
        <f aca="false">N35-O35</f>
        <v>0</v>
      </c>
    </row>
    <row r="36" customFormat="false" ht="18" hidden="false" customHeight="true" outlineLevel="0" collapsed="false">
      <c r="A36" s="3" t="n">
        <v>39800266</v>
      </c>
      <c r="B36" s="4" t="s">
        <v>61</v>
      </c>
      <c r="C36" s="5" t="str">
        <f aca="false">VLOOKUP(A36,'مقایسه قانون و لایحه 1402'!B:E,3,)</f>
        <v>مرکز هنر و رسانه</v>
      </c>
      <c r="D36" s="4" t="s">
        <v>55</v>
      </c>
      <c r="E36" s="5" t="s">
        <v>13</v>
      </c>
      <c r="F36" s="4"/>
      <c r="G36" s="4"/>
      <c r="H36" s="6" t="n">
        <f aca="false">IFERROR(VLOOKUP(A36,Data!G:H,2,),0)</f>
        <v>0</v>
      </c>
      <c r="I36" s="6" t="n">
        <f aca="false">IFERROR(VLOOKUP($A36,Data!$A:$C,2,),)</f>
        <v>0</v>
      </c>
      <c r="J36" s="6" t="n">
        <f aca="false">IFERROR(VLOOKUP($A36,Data!$A:$C,3,),)</f>
        <v>0</v>
      </c>
      <c r="K36" s="6" t="n">
        <f aca="false">H36+J36</f>
        <v>0</v>
      </c>
      <c r="L36" s="6" t="n">
        <f aca="false">S36-J36</f>
        <v>0</v>
      </c>
      <c r="M36" s="6" t="n">
        <v>0</v>
      </c>
      <c r="N36" s="7" t="n">
        <f aca="false">IFERROR(VLOOKUP($A36,'ساتع خام'!$D:$S,3,),)</f>
        <v>0</v>
      </c>
      <c r="O36" s="7" t="n">
        <f aca="false">IFERROR(VLOOKUP(A36,'ساتع خام'!D:S,4,0),)</f>
        <v>0</v>
      </c>
      <c r="P36" s="7" t="n">
        <f aca="false">IFERROR(VLOOKUP($A36,'ساتع خام'!$D:$S,15,0),)</f>
        <v>0</v>
      </c>
      <c r="Q36" s="7" t="n">
        <f aca="false">IFERROR(IF(VLOOKUP($A36,'ساتع خام'!$D:$S,16,0)="",0,VLOOKUP($A36,'ساتع خام'!$D:$S,16,0)),0)</f>
        <v>0</v>
      </c>
      <c r="R36" s="7" t="n">
        <f aca="false">Q36+P36</f>
        <v>0</v>
      </c>
      <c r="S36" s="7" t="n">
        <f aca="false">N36-O36</f>
        <v>0</v>
      </c>
    </row>
    <row r="37" customFormat="false" ht="18" hidden="false" customHeight="true" outlineLevel="0" collapsed="false">
      <c r="A37" s="3" t="n">
        <v>39800265</v>
      </c>
      <c r="B37" s="4" t="s">
        <v>62</v>
      </c>
      <c r="C37" s="5" t="str">
        <f aca="false">VLOOKUP(A37,'مقایسه قانون و لایحه 1402'!B:E,3,)</f>
        <v>مدیریت امور اجرایی</v>
      </c>
      <c r="D37" s="4" t="s">
        <v>21</v>
      </c>
      <c r="E37" s="5" t="s">
        <v>13</v>
      </c>
      <c r="F37" s="4"/>
      <c r="G37" s="4"/>
      <c r="H37" s="6" t="n">
        <f aca="false">IFERROR(VLOOKUP(A37,Data!G:H,2,),0)</f>
        <v>0</v>
      </c>
      <c r="I37" s="6" t="n">
        <f aca="false">IFERROR(VLOOKUP($A37,Data!$A:$C,2,),)</f>
        <v>0</v>
      </c>
      <c r="J37" s="6" t="n">
        <f aca="false">IFERROR(VLOOKUP($A37,Data!$A:$C,3,),)</f>
        <v>0</v>
      </c>
      <c r="K37" s="6" t="n">
        <f aca="false">H37+J37</f>
        <v>0</v>
      </c>
      <c r="L37" s="6" t="n">
        <f aca="false">S37-J37</f>
        <v>0</v>
      </c>
      <c r="M37" s="6" t="n">
        <v>0</v>
      </c>
      <c r="N37" s="7" t="n">
        <f aca="false">IFERROR(VLOOKUP($A37,'ساتع خام'!$D:$S,3,),)</f>
        <v>0</v>
      </c>
      <c r="O37" s="7" t="n">
        <f aca="false">IFERROR(VLOOKUP(A37,'ساتع خام'!D:S,4,0),)</f>
        <v>0</v>
      </c>
      <c r="P37" s="7" t="n">
        <f aca="false">IFERROR(VLOOKUP($A37,'ساتع خام'!$D:$S,15,0),)</f>
        <v>0</v>
      </c>
      <c r="Q37" s="7" t="n">
        <f aca="false">IFERROR(IF(VLOOKUP($A37,'ساتع خام'!$D:$S,16,0)="",0,VLOOKUP($A37,'ساتع خام'!$D:$S,16,0)),0)</f>
        <v>0</v>
      </c>
      <c r="R37" s="7" t="n">
        <f aca="false">Q37+P37</f>
        <v>0</v>
      </c>
      <c r="S37" s="7" t="n">
        <f aca="false">N37-O37</f>
        <v>0</v>
      </c>
    </row>
    <row r="38" customFormat="false" ht="18" hidden="false" customHeight="true" outlineLevel="0" collapsed="false">
      <c r="A38" s="3" t="n">
        <v>39800264</v>
      </c>
      <c r="B38" s="4" t="s">
        <v>63</v>
      </c>
      <c r="C38" s="5" t="str">
        <f aca="false">VLOOKUP(A38,'مقایسه قانون و لایحه 1402'!B:E,3,)</f>
        <v>مرکز هنر و رسانه</v>
      </c>
      <c r="D38" s="4" t="s">
        <v>36</v>
      </c>
      <c r="E38" s="5" t="s">
        <v>13</v>
      </c>
      <c r="F38" s="4"/>
      <c r="G38" s="4"/>
      <c r="H38" s="6" t="n">
        <f aca="false">IFERROR(VLOOKUP(A38,Data!G:H,2,),0)</f>
        <v>0</v>
      </c>
      <c r="I38" s="6" t="n">
        <f aca="false">IFERROR(VLOOKUP($A38,Data!$A:$C,2,),)</f>
        <v>0</v>
      </c>
      <c r="J38" s="6" t="n">
        <f aca="false">IFERROR(VLOOKUP($A38,Data!$A:$C,3,),)</f>
        <v>0</v>
      </c>
      <c r="K38" s="6" t="n">
        <f aca="false">H38+J38</f>
        <v>0</v>
      </c>
      <c r="L38" s="6" t="n">
        <f aca="false">S38-J38</f>
        <v>0</v>
      </c>
      <c r="M38" s="6" t="n">
        <v>0</v>
      </c>
      <c r="N38" s="7" t="n">
        <f aca="false">IFERROR(VLOOKUP($A38,'ساتع خام'!$D:$S,3,),)</f>
        <v>0</v>
      </c>
      <c r="O38" s="7" t="n">
        <f aca="false">IFERROR(VLOOKUP(A38,'ساتع خام'!D:S,4,0),)</f>
        <v>0</v>
      </c>
      <c r="P38" s="7" t="n">
        <f aca="false">IFERROR(VLOOKUP($A38,'ساتع خام'!$D:$S,15,0),)</f>
        <v>0</v>
      </c>
      <c r="Q38" s="7" t="n">
        <f aca="false">IFERROR(IF(VLOOKUP($A38,'ساتع خام'!$D:$S,16,0)="",0,VLOOKUP($A38,'ساتع خام'!$D:$S,16,0)),0)</f>
        <v>0</v>
      </c>
      <c r="R38" s="7" t="n">
        <f aca="false">Q38+P38</f>
        <v>0</v>
      </c>
      <c r="S38" s="7" t="n">
        <f aca="false">N38-O38</f>
        <v>0</v>
      </c>
    </row>
    <row r="39" customFormat="false" ht="18" hidden="false" customHeight="true" outlineLevel="0" collapsed="false">
      <c r="A39" s="3" t="n">
        <v>39800263</v>
      </c>
      <c r="B39" s="4" t="s">
        <v>64</v>
      </c>
      <c r="C39" s="5" t="str">
        <f aca="false">VLOOKUP(A39,'مقایسه قانون و لایحه 1402'!B:E,3,)</f>
        <v>اداره کل فضای مجازی</v>
      </c>
      <c r="D39" s="4" t="s">
        <v>60</v>
      </c>
      <c r="E39" s="5" t="s">
        <v>13</v>
      </c>
      <c r="F39" s="4"/>
      <c r="G39" s="4"/>
      <c r="H39" s="6" t="n">
        <f aca="false">IFERROR(VLOOKUP(A39,Data!G:H,2,),0)</f>
        <v>0</v>
      </c>
      <c r="I39" s="6" t="n">
        <f aca="false">IFERROR(VLOOKUP($A39,Data!$A:$C,2,),)</f>
        <v>0</v>
      </c>
      <c r="J39" s="6" t="n">
        <f aca="false">IFERROR(VLOOKUP($A39,Data!$A:$C,3,),)</f>
        <v>0</v>
      </c>
      <c r="K39" s="6" t="n">
        <f aca="false">H39+J39</f>
        <v>0</v>
      </c>
      <c r="L39" s="6" t="n">
        <f aca="false">S39-J39</f>
        <v>0</v>
      </c>
      <c r="M39" s="6" t="n">
        <v>0</v>
      </c>
      <c r="N39" s="7" t="n">
        <f aca="false">IFERROR(VLOOKUP($A39,'ساتع خام'!$D:$S,3,),)</f>
        <v>0</v>
      </c>
      <c r="O39" s="7" t="n">
        <f aca="false">IFERROR(VLOOKUP(A39,'ساتع خام'!D:S,4,0),)</f>
        <v>0</v>
      </c>
      <c r="P39" s="7" t="n">
        <f aca="false">IFERROR(VLOOKUP($A39,'ساتع خام'!$D:$S,15,0),)</f>
        <v>0</v>
      </c>
      <c r="Q39" s="7" t="n">
        <f aca="false">IFERROR(IF(VLOOKUP($A39,'ساتع خام'!$D:$S,16,0)="",0,VLOOKUP($A39,'ساتع خام'!$D:$S,16,0)),0)</f>
        <v>0</v>
      </c>
      <c r="R39" s="7" t="n">
        <f aca="false">Q39+P39</f>
        <v>0</v>
      </c>
      <c r="S39" s="7" t="n">
        <f aca="false">N39-O39</f>
        <v>0</v>
      </c>
    </row>
    <row r="40" customFormat="false" ht="18" hidden="false" customHeight="true" outlineLevel="0" collapsed="false">
      <c r="A40" s="3" t="n">
        <v>39800254</v>
      </c>
      <c r="B40" s="4" t="s">
        <v>65</v>
      </c>
      <c r="C40" s="5" t="str">
        <f aca="false">VLOOKUP(A40,'مقایسه قانون و لایحه 1402'!B:E,3,)</f>
        <v>مرکز هنر و رسانه</v>
      </c>
      <c r="D40" s="4" t="s">
        <v>39</v>
      </c>
      <c r="E40" s="5" t="s">
        <v>13</v>
      </c>
      <c r="F40" s="4"/>
      <c r="G40" s="4"/>
      <c r="H40" s="6" t="n">
        <f aca="false">IFERROR(VLOOKUP(A40,Data!G:H,2,),0)</f>
        <v>0</v>
      </c>
      <c r="I40" s="6" t="n">
        <f aca="false">IFERROR(VLOOKUP($A40,Data!$A:$C,2,),)</f>
        <v>120000000</v>
      </c>
      <c r="J40" s="6" t="n">
        <f aca="false">IFERROR(VLOOKUP($A40,Data!$A:$C,3,),)</f>
        <v>120000000</v>
      </c>
      <c r="K40" s="6" t="n">
        <f aca="false">H40+J40</f>
        <v>120000000</v>
      </c>
      <c r="L40" s="6" t="n">
        <f aca="false">S40-J40</f>
        <v>-120000000</v>
      </c>
      <c r="M40" s="6" t="n">
        <v>0</v>
      </c>
      <c r="N40" s="7" t="n">
        <f aca="false">IFERROR(VLOOKUP($A40,'ساتع خام'!$D:$S,3,),)</f>
        <v>0</v>
      </c>
      <c r="O40" s="7" t="n">
        <f aca="false">IFERROR(VLOOKUP(A40,'ساتع خام'!D:S,4,0),)</f>
        <v>0</v>
      </c>
      <c r="P40" s="7" t="n">
        <f aca="false">IFERROR(VLOOKUP($A40,'ساتع خام'!$D:$S,15,0),)</f>
        <v>0</v>
      </c>
      <c r="Q40" s="7" t="n">
        <f aca="false">IFERROR(IF(VLOOKUP($A40,'ساتع خام'!$D:$S,16,0)="",0,VLOOKUP($A40,'ساتع خام'!$D:$S,16,0)),0)</f>
        <v>0</v>
      </c>
      <c r="R40" s="7" t="n">
        <f aca="false">Q40+P40</f>
        <v>0</v>
      </c>
      <c r="S40" s="7" t="n">
        <f aca="false">N40-O40</f>
        <v>0</v>
      </c>
    </row>
    <row r="41" customFormat="false" ht="18" hidden="false" customHeight="true" outlineLevel="0" collapsed="false">
      <c r="A41" s="3" t="n">
        <v>39800253</v>
      </c>
      <c r="B41" s="4" t="s">
        <v>66</v>
      </c>
      <c r="C41" s="5" t="str">
        <f aca="false">VLOOKUP(A41,'مقایسه قانون و لایحه 1402'!B:E,3,)</f>
        <v>مرکز هنر و رسانه</v>
      </c>
      <c r="D41" s="4" t="s">
        <v>39</v>
      </c>
      <c r="E41" s="5" t="s">
        <v>13</v>
      </c>
      <c r="F41" s="4"/>
      <c r="G41" s="4"/>
      <c r="H41" s="6" t="n">
        <f aca="false">IFERROR(VLOOKUP(A41,Data!G:H,2,),0)</f>
        <v>0</v>
      </c>
      <c r="I41" s="6" t="n">
        <f aca="false">IFERROR(VLOOKUP($A41,Data!$A:$C,2,),)</f>
        <v>0</v>
      </c>
      <c r="J41" s="6" t="n">
        <f aca="false">IFERROR(VLOOKUP($A41,Data!$A:$C,3,),)</f>
        <v>0</v>
      </c>
      <c r="K41" s="6" t="n">
        <f aca="false">H41+J41</f>
        <v>0</v>
      </c>
      <c r="L41" s="6" t="n">
        <f aca="false">S41-J41</f>
        <v>0</v>
      </c>
      <c r="M41" s="6" t="n">
        <v>0</v>
      </c>
      <c r="N41" s="7" t="n">
        <f aca="false">IFERROR(VLOOKUP($A41,'ساتع خام'!$D:$S,3,),)</f>
        <v>0</v>
      </c>
      <c r="O41" s="7" t="n">
        <f aca="false">IFERROR(VLOOKUP(A41,'ساتع خام'!D:S,4,0),)</f>
        <v>0</v>
      </c>
      <c r="P41" s="7" t="n">
        <f aca="false">IFERROR(VLOOKUP($A41,'ساتع خام'!$D:$S,15,0),)</f>
        <v>0</v>
      </c>
      <c r="Q41" s="7" t="n">
        <f aca="false">IFERROR(IF(VLOOKUP($A41,'ساتع خام'!$D:$S,16,0)="",0,VLOOKUP($A41,'ساتع خام'!$D:$S,16,0)),0)</f>
        <v>0</v>
      </c>
      <c r="R41" s="7" t="n">
        <f aca="false">Q41+P41</f>
        <v>0</v>
      </c>
      <c r="S41" s="7" t="n">
        <f aca="false">N41-O41</f>
        <v>0</v>
      </c>
    </row>
    <row r="42" customFormat="false" ht="18" hidden="false" customHeight="true" outlineLevel="0" collapsed="false">
      <c r="A42" s="3" t="n">
        <v>39800241</v>
      </c>
      <c r="B42" s="4" t="s">
        <v>67</v>
      </c>
      <c r="C42" s="5" t="str">
        <f aca="false">VLOOKUP(A42,'مقایسه قانون و لایحه 1402'!B:E,3,)</f>
        <v>مرکز هنر و رسانه</v>
      </c>
      <c r="D42" s="4" t="s">
        <v>36</v>
      </c>
      <c r="E42" s="5" t="s">
        <v>2</v>
      </c>
      <c r="F42" s="4" t="s">
        <v>10</v>
      </c>
      <c r="G42" s="4" t="s">
        <v>37</v>
      </c>
      <c r="H42" s="6" t="n">
        <f aca="false">IFERROR(VLOOKUP(A42,Data!G:H,2,),0)</f>
        <v>0</v>
      </c>
      <c r="I42" s="6" t="n">
        <f aca="false">IFERROR(VLOOKUP($A42,Data!$A:$C,2,),)</f>
        <v>0</v>
      </c>
      <c r="J42" s="6" t="n">
        <f aca="false">IFERROR(VLOOKUP($A42,Data!$A:$C,3,),)</f>
        <v>0</v>
      </c>
      <c r="K42" s="6" t="n">
        <f aca="false">H42+J42</f>
        <v>0</v>
      </c>
      <c r="L42" s="6" t="n">
        <f aca="false">S42-J42</f>
        <v>0</v>
      </c>
      <c r="M42" s="6" t="n">
        <v>0</v>
      </c>
      <c r="N42" s="7" t="n">
        <f aca="false">IFERROR(VLOOKUP($A42,'ساتع خام'!$D:$S,3,),)</f>
        <v>0</v>
      </c>
      <c r="O42" s="7" t="n">
        <f aca="false">IFERROR(VLOOKUP(A42,'ساتع خام'!D:S,4,0),)</f>
        <v>0</v>
      </c>
      <c r="P42" s="7" t="n">
        <f aca="false">IFERROR(VLOOKUP($A42,'ساتع خام'!$D:$S,15,0),)</f>
        <v>0</v>
      </c>
      <c r="Q42" s="7" t="n">
        <f aca="false">IFERROR(IF(VLOOKUP($A42,'ساتع خام'!$D:$S,16,0)="",0,VLOOKUP($A42,'ساتع خام'!$D:$S,16,0)),0)</f>
        <v>0</v>
      </c>
      <c r="R42" s="7" t="n">
        <f aca="false">Q42+P42</f>
        <v>0</v>
      </c>
      <c r="S42" s="7" t="n">
        <f aca="false">N42-O42</f>
        <v>0</v>
      </c>
    </row>
    <row r="43" customFormat="false" ht="18" hidden="false" customHeight="true" outlineLevel="0" collapsed="false">
      <c r="A43" s="3" t="n">
        <v>39800240</v>
      </c>
      <c r="B43" s="4" t="s">
        <v>68</v>
      </c>
      <c r="C43" s="5" t="str">
        <f aca="false">VLOOKUP(A43,'مقایسه قانون و لایحه 1402'!B:E,3,)</f>
        <v>مرکز هنر و رسانه</v>
      </c>
      <c r="D43" s="4" t="s">
        <v>69</v>
      </c>
      <c r="E43" s="5" t="s">
        <v>13</v>
      </c>
      <c r="F43" s="4"/>
      <c r="G43" s="4"/>
      <c r="H43" s="6" t="n">
        <f aca="false">IFERROR(VLOOKUP(A43,Data!G:H,2,),0)</f>
        <v>0</v>
      </c>
      <c r="I43" s="6" t="n">
        <f aca="false">IFERROR(VLOOKUP($A43,Data!$A:$C,2,),)</f>
        <v>0</v>
      </c>
      <c r="J43" s="6" t="n">
        <f aca="false">IFERROR(VLOOKUP($A43,Data!$A:$C,3,),)</f>
        <v>0</v>
      </c>
      <c r="K43" s="6" t="n">
        <f aca="false">H43+J43</f>
        <v>0</v>
      </c>
      <c r="L43" s="6" t="n">
        <f aca="false">S43-J43</f>
        <v>0</v>
      </c>
      <c r="M43" s="6" t="n">
        <v>0</v>
      </c>
      <c r="N43" s="7" t="n">
        <f aca="false">IFERROR(VLOOKUP($A43,'ساتع خام'!$D:$S,3,),)</f>
        <v>0</v>
      </c>
      <c r="O43" s="7" t="n">
        <f aca="false">IFERROR(VLOOKUP(A43,'ساتع خام'!D:S,4,0),)</f>
        <v>0</v>
      </c>
      <c r="P43" s="7" t="n">
        <f aca="false">IFERROR(VLOOKUP($A43,'ساتع خام'!$D:$S,15,0),)</f>
        <v>0</v>
      </c>
      <c r="Q43" s="7" t="n">
        <f aca="false">IFERROR(IF(VLOOKUP($A43,'ساتع خام'!$D:$S,16,0)="",0,VLOOKUP($A43,'ساتع خام'!$D:$S,16,0)),0)</f>
        <v>0</v>
      </c>
      <c r="R43" s="7" t="n">
        <f aca="false">Q43+P43</f>
        <v>0</v>
      </c>
      <c r="S43" s="7" t="n">
        <f aca="false">N43-O43</f>
        <v>0</v>
      </c>
    </row>
    <row r="44" customFormat="false" ht="18" hidden="false" customHeight="true" outlineLevel="0" collapsed="false">
      <c r="A44" s="3" t="n">
        <v>39800239</v>
      </c>
      <c r="B44" s="4" t="s">
        <v>70</v>
      </c>
      <c r="C44" s="5" t="str">
        <f aca="false">VLOOKUP(A44,'مقایسه قانون و لایحه 1402'!B:E,3,)</f>
        <v>اداره کل فضای مجازی</v>
      </c>
      <c r="D44" s="4" t="s">
        <v>52</v>
      </c>
      <c r="E44" s="5" t="s">
        <v>13</v>
      </c>
      <c r="F44" s="4"/>
      <c r="G44" s="4"/>
      <c r="H44" s="6" t="n">
        <f aca="false">IFERROR(VLOOKUP(A44,Data!G:H,2,),0)</f>
        <v>0</v>
      </c>
      <c r="I44" s="6" t="n">
        <f aca="false">IFERROR(VLOOKUP($A44,Data!$A:$C,2,),)</f>
        <v>0</v>
      </c>
      <c r="J44" s="6" t="n">
        <f aca="false">IFERROR(VLOOKUP($A44,Data!$A:$C,3,),)</f>
        <v>0</v>
      </c>
      <c r="K44" s="6" t="n">
        <f aca="false">H44+J44</f>
        <v>0</v>
      </c>
      <c r="L44" s="6" t="n">
        <f aca="false">S44-J44</f>
        <v>0</v>
      </c>
      <c r="M44" s="6" t="n">
        <v>0</v>
      </c>
      <c r="N44" s="7" t="n">
        <f aca="false">IFERROR(VLOOKUP($A44,'ساتع خام'!$D:$S,3,),)</f>
        <v>0</v>
      </c>
      <c r="O44" s="7" t="n">
        <f aca="false">IFERROR(VLOOKUP(A44,'ساتع خام'!D:S,4,0),)</f>
        <v>0</v>
      </c>
      <c r="P44" s="7" t="n">
        <f aca="false">IFERROR(VLOOKUP($A44,'ساتع خام'!$D:$S,15,0),)</f>
        <v>0</v>
      </c>
      <c r="Q44" s="7" t="n">
        <f aca="false">IFERROR(IF(VLOOKUP($A44,'ساتع خام'!$D:$S,16,0)="",0,VLOOKUP($A44,'ساتع خام'!$D:$S,16,0)),0)</f>
        <v>0</v>
      </c>
      <c r="R44" s="7" t="n">
        <f aca="false">Q44+P44</f>
        <v>0</v>
      </c>
      <c r="S44" s="7" t="n">
        <f aca="false">N44-O44</f>
        <v>0</v>
      </c>
    </row>
    <row r="45" customFormat="false" ht="18" hidden="false" customHeight="true" outlineLevel="0" collapsed="false">
      <c r="A45" s="3" t="n">
        <v>39800237</v>
      </c>
      <c r="B45" s="4" t="s">
        <v>71</v>
      </c>
      <c r="C45" s="5" t="str">
        <f aca="false">VLOOKUP(A45,'مقایسه قانون و لایحه 1402'!B:E,3,)</f>
        <v>اداره کل فضای مجازی</v>
      </c>
      <c r="D45" s="4" t="s">
        <v>60</v>
      </c>
      <c r="E45" s="5" t="s">
        <v>13</v>
      </c>
      <c r="F45" s="4"/>
      <c r="G45" s="4"/>
      <c r="H45" s="6" t="n">
        <f aca="false">IFERROR(VLOOKUP(A45,Data!G:H,2,),0)</f>
        <v>0</v>
      </c>
      <c r="I45" s="6" t="n">
        <f aca="false">IFERROR(VLOOKUP($A45,Data!$A:$C,2,),)</f>
        <v>0</v>
      </c>
      <c r="J45" s="6" t="n">
        <f aca="false">IFERROR(VLOOKUP($A45,Data!$A:$C,3,),)</f>
        <v>0</v>
      </c>
      <c r="K45" s="6" t="n">
        <f aca="false">H45+J45</f>
        <v>0</v>
      </c>
      <c r="L45" s="6" t="n">
        <f aca="false">S45-J45</f>
        <v>0</v>
      </c>
      <c r="M45" s="6" t="n">
        <v>0</v>
      </c>
      <c r="N45" s="7" t="n">
        <f aca="false">IFERROR(VLOOKUP($A45,'ساتع خام'!$D:$S,3,),)</f>
        <v>0</v>
      </c>
      <c r="O45" s="7" t="n">
        <f aca="false">IFERROR(VLOOKUP(A45,'ساتع خام'!D:S,4,0),)</f>
        <v>0</v>
      </c>
      <c r="P45" s="7" t="n">
        <f aca="false">IFERROR(VLOOKUP($A45,'ساتع خام'!$D:$S,15,0),)</f>
        <v>0</v>
      </c>
      <c r="Q45" s="7" t="n">
        <f aca="false">IFERROR(IF(VLOOKUP($A45,'ساتع خام'!$D:$S,16,0)="",0,VLOOKUP($A45,'ساتع خام'!$D:$S,16,0)),0)</f>
        <v>0</v>
      </c>
      <c r="R45" s="7" t="n">
        <f aca="false">Q45+P45</f>
        <v>0</v>
      </c>
      <c r="S45" s="7" t="n">
        <f aca="false">N45-O45</f>
        <v>0</v>
      </c>
    </row>
    <row r="46" customFormat="false" ht="18" hidden="false" customHeight="true" outlineLevel="0" collapsed="false">
      <c r="A46" s="3" t="n">
        <v>39800236</v>
      </c>
      <c r="B46" s="4" t="s">
        <v>72</v>
      </c>
      <c r="C46" s="5" t="str">
        <f aca="false">VLOOKUP(A46,'مقایسه قانون و لایحه 1402'!B:E,3,)</f>
        <v>اداره کل فضای مجازی</v>
      </c>
      <c r="D46" s="4" t="s">
        <v>73</v>
      </c>
      <c r="E46" s="5" t="s">
        <v>13</v>
      </c>
      <c r="F46" s="4"/>
      <c r="G46" s="4"/>
      <c r="H46" s="6" t="n">
        <f aca="false">IFERROR(VLOOKUP(A46,Data!G:H,2,),0)</f>
        <v>0</v>
      </c>
      <c r="I46" s="6" t="n">
        <f aca="false">IFERROR(VLOOKUP($A46,Data!$A:$C,2,),)</f>
        <v>0</v>
      </c>
      <c r="J46" s="6" t="n">
        <f aca="false">IFERROR(VLOOKUP($A46,Data!$A:$C,3,),)</f>
        <v>0</v>
      </c>
      <c r="K46" s="6" t="n">
        <f aca="false">H46+J46</f>
        <v>0</v>
      </c>
      <c r="L46" s="6" t="n">
        <f aca="false">S46-J46</f>
        <v>2000000000.00001</v>
      </c>
      <c r="M46" s="6" t="n">
        <v>3000000000</v>
      </c>
      <c r="N46" s="7" t="n">
        <f aca="false">IFERROR(VLOOKUP($A46,'ساتع خام'!$D:$S,3,),)</f>
        <v>3000000000.00001</v>
      </c>
      <c r="O46" s="7" t="n">
        <v>1000000000</v>
      </c>
      <c r="P46" s="7" t="n">
        <f aca="false">IFERROR(VLOOKUP($A46,'ساتع خام'!$D:$S,15,0),)</f>
        <v>0</v>
      </c>
      <c r="Q46" s="7" t="n">
        <f aca="false">IFERROR(IF(VLOOKUP($A46,'ساتع خام'!$D:$S,16,0)="",0,VLOOKUP($A46,'ساتع خام'!$D:$S,16,0)),0)</f>
        <v>0</v>
      </c>
      <c r="R46" s="7" t="n">
        <f aca="false">Q46+P46</f>
        <v>0</v>
      </c>
      <c r="S46" s="7" t="n">
        <f aca="false">N46-O46</f>
        <v>2000000000.00001</v>
      </c>
    </row>
    <row r="47" customFormat="false" ht="18" hidden="false" customHeight="true" outlineLevel="0" collapsed="false">
      <c r="A47" s="3" t="n">
        <v>39800235</v>
      </c>
      <c r="B47" s="4" t="s">
        <v>74</v>
      </c>
      <c r="C47" s="5" t="str">
        <f aca="false">VLOOKUP(A47,'مقایسه قانون و لایحه 1402'!B:E,3,)</f>
        <v>اداره کل فضای مجازی</v>
      </c>
      <c r="D47" s="4" t="s">
        <v>60</v>
      </c>
      <c r="E47" s="5" t="s">
        <v>13</v>
      </c>
      <c r="F47" s="4"/>
      <c r="G47" s="4"/>
      <c r="H47" s="6" t="n">
        <f aca="false">IFERROR(VLOOKUP(A47,Data!G:H,2,),0)</f>
        <v>0</v>
      </c>
      <c r="I47" s="6" t="n">
        <f aca="false">IFERROR(VLOOKUP($A47,Data!$A:$C,2,),)</f>
        <v>0</v>
      </c>
      <c r="J47" s="6" t="n">
        <f aca="false">IFERROR(VLOOKUP($A47,Data!$A:$C,3,),)</f>
        <v>0</v>
      </c>
      <c r="K47" s="6" t="n">
        <f aca="false">H47+J47</f>
        <v>0</v>
      </c>
      <c r="L47" s="6" t="n">
        <f aca="false">S47-J47</f>
        <v>0</v>
      </c>
      <c r="M47" s="6" t="n">
        <v>0</v>
      </c>
      <c r="N47" s="7" t="n">
        <f aca="false">IFERROR(VLOOKUP($A47,'ساتع خام'!$D:$S,3,),)</f>
        <v>0</v>
      </c>
      <c r="O47" s="7" t="n">
        <f aca="false">IFERROR(VLOOKUP(A47,'ساتع خام'!D:S,4,0),)</f>
        <v>0</v>
      </c>
      <c r="P47" s="7" t="n">
        <f aca="false">IFERROR(VLOOKUP($A47,'ساتع خام'!$D:$S,15,0),)</f>
        <v>0</v>
      </c>
      <c r="Q47" s="7" t="n">
        <f aca="false">IFERROR(IF(VLOOKUP($A47,'ساتع خام'!$D:$S,16,0)="",0,VLOOKUP($A47,'ساتع خام'!$D:$S,16,0)),0)</f>
        <v>0</v>
      </c>
      <c r="R47" s="7" t="n">
        <f aca="false">Q47+P47</f>
        <v>0</v>
      </c>
      <c r="S47" s="7" t="n">
        <f aca="false">N47-O47</f>
        <v>0</v>
      </c>
    </row>
    <row r="48" customFormat="false" ht="18" hidden="false" customHeight="true" outlineLevel="0" collapsed="false">
      <c r="A48" s="3" t="n">
        <v>39800233</v>
      </c>
      <c r="B48" s="4" t="s">
        <v>75</v>
      </c>
      <c r="C48" s="5" t="str">
        <f aca="false">VLOOKUP(A48,'مقایسه قانون و لایحه 1402'!B:E,3,)</f>
        <v>اداره کل فضای مجازی</v>
      </c>
      <c r="D48" s="4" t="s">
        <v>76</v>
      </c>
      <c r="E48" s="5" t="s">
        <v>13</v>
      </c>
      <c r="F48" s="4"/>
      <c r="G48" s="4"/>
      <c r="H48" s="6" t="n">
        <f aca="false">IFERROR(VLOOKUP(A48,Data!G:H,2,),0)</f>
        <v>0</v>
      </c>
      <c r="I48" s="6" t="n">
        <f aca="false">IFERROR(VLOOKUP($A48,Data!$A:$C,2,),)</f>
        <v>0</v>
      </c>
      <c r="J48" s="6" t="n">
        <f aca="false">IFERROR(VLOOKUP($A48,Data!$A:$C,3,),)</f>
        <v>0</v>
      </c>
      <c r="K48" s="6" t="n">
        <f aca="false">H48+J48</f>
        <v>0</v>
      </c>
      <c r="L48" s="6" t="n">
        <f aca="false">S48-J48</f>
        <v>0</v>
      </c>
      <c r="M48" s="6" t="n">
        <v>0</v>
      </c>
      <c r="N48" s="7" t="n">
        <f aca="false">IFERROR(VLOOKUP($A48,'ساتع خام'!$D:$S,3,),)</f>
        <v>0</v>
      </c>
      <c r="O48" s="7" t="n">
        <f aca="false">IFERROR(VLOOKUP(A48,'ساتع خام'!D:S,4,0),)</f>
        <v>0</v>
      </c>
      <c r="P48" s="7" t="n">
        <f aca="false">IFERROR(VLOOKUP($A48,'ساتع خام'!$D:$S,15,0),)</f>
        <v>0</v>
      </c>
      <c r="Q48" s="7" t="n">
        <f aca="false">IFERROR(IF(VLOOKUP($A48,'ساتع خام'!$D:$S,16,0)="",0,VLOOKUP($A48,'ساتع خام'!$D:$S,16,0)),0)</f>
        <v>0</v>
      </c>
      <c r="R48" s="7" t="n">
        <f aca="false">Q48+P48</f>
        <v>0</v>
      </c>
      <c r="S48" s="7" t="n">
        <f aca="false">N48-O48</f>
        <v>0</v>
      </c>
    </row>
    <row r="49" customFormat="false" ht="18" hidden="false" customHeight="true" outlineLevel="0" collapsed="false">
      <c r="A49" s="3" t="n">
        <v>39800232</v>
      </c>
      <c r="B49" s="4" t="s">
        <v>77</v>
      </c>
      <c r="C49" s="5" t="str">
        <f aca="false">VLOOKUP(A49,'مقایسه قانون و لایحه 1402'!B:E,3,)</f>
        <v>اداره کل فضای مجازی</v>
      </c>
      <c r="D49" s="4" t="s">
        <v>76</v>
      </c>
      <c r="E49" s="5" t="s">
        <v>13</v>
      </c>
      <c r="F49" s="4"/>
      <c r="G49" s="4"/>
      <c r="H49" s="6" t="n">
        <f aca="false">IFERROR(VLOOKUP(A49,Data!G:H,2,),0)</f>
        <v>0</v>
      </c>
      <c r="I49" s="6" t="n">
        <f aca="false">IFERROR(VLOOKUP($A49,Data!$A:$C,2,),)</f>
        <v>0</v>
      </c>
      <c r="J49" s="6" t="n">
        <f aca="false">IFERROR(VLOOKUP($A49,Data!$A:$C,3,),)</f>
        <v>0</v>
      </c>
      <c r="K49" s="6" t="n">
        <f aca="false">H49+J49</f>
        <v>0</v>
      </c>
      <c r="L49" s="6" t="n">
        <f aca="false">S49-J49</f>
        <v>0</v>
      </c>
      <c r="M49" s="6" t="n">
        <v>0</v>
      </c>
      <c r="N49" s="7" t="n">
        <f aca="false">IFERROR(VLOOKUP($A49,'ساتع خام'!$D:$S,3,),)</f>
        <v>0</v>
      </c>
      <c r="O49" s="7" t="n">
        <f aca="false">IFERROR(VLOOKUP(A49,'ساتع خام'!D:S,4,0),)</f>
        <v>0</v>
      </c>
      <c r="P49" s="7" t="n">
        <f aca="false">IFERROR(VLOOKUP($A49,'ساتع خام'!$D:$S,15,0),)</f>
        <v>0</v>
      </c>
      <c r="Q49" s="7" t="n">
        <f aca="false">IFERROR(IF(VLOOKUP($A49,'ساتع خام'!$D:$S,16,0)="",0,VLOOKUP($A49,'ساتع خام'!$D:$S,16,0)),0)</f>
        <v>0</v>
      </c>
      <c r="R49" s="7" t="n">
        <f aca="false">Q49+P49</f>
        <v>0</v>
      </c>
      <c r="S49" s="7" t="n">
        <f aca="false">N49-O49</f>
        <v>0</v>
      </c>
    </row>
    <row r="50" customFormat="false" ht="18" hidden="false" customHeight="true" outlineLevel="0" collapsed="false">
      <c r="A50" s="3" t="n">
        <v>39800231</v>
      </c>
      <c r="B50" s="4" t="s">
        <v>78</v>
      </c>
      <c r="C50" s="5" t="str">
        <f aca="false">VLOOKUP(A50,'مقایسه قانون و لایحه 1402'!B:E,3,)</f>
        <v>اداره کل فضای مجازی</v>
      </c>
      <c r="D50" s="4" t="s">
        <v>76</v>
      </c>
      <c r="E50" s="5" t="s">
        <v>13</v>
      </c>
      <c r="F50" s="4"/>
      <c r="G50" s="4"/>
      <c r="H50" s="6" t="n">
        <f aca="false">IFERROR(VLOOKUP(A50,Data!G:H,2,),0)</f>
        <v>0</v>
      </c>
      <c r="I50" s="6" t="n">
        <f aca="false">IFERROR(VLOOKUP($A50,Data!$A:$C,2,),)</f>
        <v>0</v>
      </c>
      <c r="J50" s="6" t="n">
        <f aca="false">IFERROR(VLOOKUP($A50,Data!$A:$C,3,),)</f>
        <v>0</v>
      </c>
      <c r="K50" s="6" t="n">
        <f aca="false">H50+J50</f>
        <v>0</v>
      </c>
      <c r="L50" s="6" t="n">
        <f aca="false">S50-J50</f>
        <v>0</v>
      </c>
      <c r="M50" s="6" t="n">
        <v>0</v>
      </c>
      <c r="N50" s="7" t="n">
        <f aca="false">IFERROR(VLOOKUP($A50,'ساتع خام'!$D:$S,3,),)</f>
        <v>0</v>
      </c>
      <c r="O50" s="7" t="n">
        <f aca="false">IFERROR(VLOOKUP(A50,'ساتع خام'!D:S,4,0),)</f>
        <v>0</v>
      </c>
      <c r="P50" s="7" t="n">
        <f aca="false">IFERROR(VLOOKUP($A50,'ساتع خام'!$D:$S,15,0),)</f>
        <v>0</v>
      </c>
      <c r="Q50" s="7" t="n">
        <f aca="false">IFERROR(IF(VLOOKUP($A50,'ساتع خام'!$D:$S,16,0)="",0,VLOOKUP($A50,'ساتع خام'!$D:$S,16,0)),0)</f>
        <v>0</v>
      </c>
      <c r="R50" s="7" t="n">
        <f aca="false">Q50+P50</f>
        <v>0</v>
      </c>
      <c r="S50" s="7" t="n">
        <f aca="false">N50-O50</f>
        <v>0</v>
      </c>
    </row>
    <row r="51" customFormat="false" ht="18" hidden="false" customHeight="true" outlineLevel="0" collapsed="false">
      <c r="A51" s="3" t="n">
        <v>39800230</v>
      </c>
      <c r="B51" s="4" t="s">
        <v>79</v>
      </c>
      <c r="C51" s="5" t="str">
        <f aca="false">VLOOKUP(A51,'مقایسه قانون و لایحه 1402'!B:E,3,)</f>
        <v>اداره کل فضای مجازی</v>
      </c>
      <c r="D51" s="4" t="s">
        <v>76</v>
      </c>
      <c r="E51" s="5" t="s">
        <v>13</v>
      </c>
      <c r="F51" s="4"/>
      <c r="G51" s="4"/>
      <c r="H51" s="6" t="n">
        <f aca="false">IFERROR(VLOOKUP(A51,Data!G:H,2,),0)</f>
        <v>0</v>
      </c>
      <c r="I51" s="6" t="n">
        <f aca="false">IFERROR(VLOOKUP($A51,Data!$A:$C,2,),)</f>
        <v>0</v>
      </c>
      <c r="J51" s="6" t="n">
        <f aca="false">IFERROR(VLOOKUP($A51,Data!$A:$C,3,),)</f>
        <v>0</v>
      </c>
      <c r="K51" s="6" t="n">
        <f aca="false">H51+J51</f>
        <v>0</v>
      </c>
      <c r="L51" s="6" t="n">
        <f aca="false">S51-J51</f>
        <v>0</v>
      </c>
      <c r="M51" s="6" t="n">
        <v>0</v>
      </c>
      <c r="N51" s="7" t="n">
        <f aca="false">IFERROR(VLOOKUP($A51,'ساتع خام'!$D:$S,3,),)</f>
        <v>0</v>
      </c>
      <c r="O51" s="7" t="n">
        <f aca="false">IFERROR(VLOOKUP(A51,'ساتع خام'!D:S,4,0),)</f>
        <v>0</v>
      </c>
      <c r="P51" s="7" t="n">
        <f aca="false">IFERROR(VLOOKUP($A51,'ساتع خام'!$D:$S,15,0),)</f>
        <v>0</v>
      </c>
      <c r="Q51" s="7" t="n">
        <f aca="false">IFERROR(IF(VLOOKUP($A51,'ساتع خام'!$D:$S,16,0)="",0,VLOOKUP($A51,'ساتع خام'!$D:$S,16,0)),0)</f>
        <v>0</v>
      </c>
      <c r="R51" s="7" t="n">
        <f aca="false">Q51+P51</f>
        <v>0</v>
      </c>
      <c r="S51" s="7" t="n">
        <f aca="false">N51-O51</f>
        <v>0</v>
      </c>
    </row>
    <row r="52" customFormat="false" ht="18" hidden="false" customHeight="true" outlineLevel="0" collapsed="false">
      <c r="A52" s="3" t="n">
        <v>39800229</v>
      </c>
      <c r="B52" s="4" t="s">
        <v>80</v>
      </c>
      <c r="C52" s="5" t="str">
        <f aca="false">VLOOKUP(A52,'مقایسه قانون و لایحه 1402'!B:E,3,)</f>
        <v>اداره کل فضای مجازی</v>
      </c>
      <c r="D52" s="4" t="s">
        <v>60</v>
      </c>
      <c r="E52" s="5" t="s">
        <v>13</v>
      </c>
      <c r="F52" s="4"/>
      <c r="G52" s="4"/>
      <c r="H52" s="6" t="n">
        <f aca="false">IFERROR(VLOOKUP(A52,Data!G:H,2,),0)</f>
        <v>0</v>
      </c>
      <c r="I52" s="6" t="n">
        <f aca="false">IFERROR(VLOOKUP($A52,Data!$A:$C,2,),)</f>
        <v>0</v>
      </c>
      <c r="J52" s="6" t="n">
        <f aca="false">IFERROR(VLOOKUP($A52,Data!$A:$C,3,),)</f>
        <v>0</v>
      </c>
      <c r="K52" s="6" t="n">
        <f aca="false">H52+J52</f>
        <v>0</v>
      </c>
      <c r="L52" s="6" t="n">
        <f aca="false">S52-J52</f>
        <v>0</v>
      </c>
      <c r="M52" s="6" t="n">
        <v>0</v>
      </c>
      <c r="N52" s="7" t="n">
        <f aca="false">IFERROR(VLOOKUP($A52,'ساتع خام'!$D:$S,3,),)</f>
        <v>0</v>
      </c>
      <c r="O52" s="7" t="n">
        <f aca="false">IFERROR(VLOOKUP(A52,'ساتع خام'!D:S,4,0),)</f>
        <v>0</v>
      </c>
      <c r="P52" s="7" t="n">
        <f aca="false">IFERROR(VLOOKUP($A52,'ساتع خام'!$D:$S,15,0),)</f>
        <v>0</v>
      </c>
      <c r="Q52" s="7" t="n">
        <f aca="false">IFERROR(IF(VLOOKUP($A52,'ساتع خام'!$D:$S,16,0)="",0,VLOOKUP($A52,'ساتع خام'!$D:$S,16,0)),0)</f>
        <v>0</v>
      </c>
      <c r="R52" s="7" t="n">
        <f aca="false">Q52+P52</f>
        <v>0</v>
      </c>
      <c r="S52" s="7" t="n">
        <f aca="false">N52-O52</f>
        <v>0</v>
      </c>
    </row>
    <row r="53" customFormat="false" ht="18" hidden="false" customHeight="true" outlineLevel="0" collapsed="false">
      <c r="A53" s="3" t="n">
        <v>39800228</v>
      </c>
      <c r="B53" s="4" t="s">
        <v>81</v>
      </c>
      <c r="C53" s="5" t="str">
        <f aca="false">VLOOKUP(A53,'مقایسه قانون و لایحه 1402'!B:E,3,)</f>
        <v>اداره کل فضای مجازی</v>
      </c>
      <c r="D53" s="4" t="s">
        <v>76</v>
      </c>
      <c r="E53" s="5" t="s">
        <v>13</v>
      </c>
      <c r="F53" s="4"/>
      <c r="G53" s="4"/>
      <c r="H53" s="6" t="n">
        <f aca="false">IFERROR(VLOOKUP(A53,Data!G:H,2,),0)</f>
        <v>0</v>
      </c>
      <c r="I53" s="6" t="n">
        <f aca="false">IFERROR(VLOOKUP($A53,Data!$A:$C,2,),)</f>
        <v>0</v>
      </c>
      <c r="J53" s="6" t="n">
        <f aca="false">IFERROR(VLOOKUP($A53,Data!$A:$C,3,),)</f>
        <v>0</v>
      </c>
      <c r="K53" s="6" t="n">
        <f aca="false">H53+J53</f>
        <v>0</v>
      </c>
      <c r="L53" s="6" t="n">
        <f aca="false">S53-J53</f>
        <v>0</v>
      </c>
      <c r="M53" s="6" t="n">
        <v>0</v>
      </c>
      <c r="N53" s="7" t="n">
        <f aca="false">IFERROR(VLOOKUP($A53,'ساتع خام'!$D:$S,3,),)</f>
        <v>0</v>
      </c>
      <c r="O53" s="7" t="n">
        <f aca="false">IFERROR(VLOOKUP(A53,'ساتع خام'!D:S,4,0),)</f>
        <v>0</v>
      </c>
      <c r="P53" s="7" t="n">
        <f aca="false">IFERROR(VLOOKUP($A53,'ساتع خام'!$D:$S,15,0),)</f>
        <v>0</v>
      </c>
      <c r="Q53" s="7" t="n">
        <f aca="false">IFERROR(IF(VLOOKUP($A53,'ساتع خام'!$D:$S,16,0)="",0,VLOOKUP($A53,'ساتع خام'!$D:$S,16,0)),0)</f>
        <v>0</v>
      </c>
      <c r="R53" s="7" t="n">
        <f aca="false">Q53+P53</f>
        <v>0</v>
      </c>
      <c r="S53" s="7" t="n">
        <f aca="false">N53-O53</f>
        <v>0</v>
      </c>
    </row>
    <row r="54" customFormat="false" ht="18" hidden="false" customHeight="true" outlineLevel="0" collapsed="false">
      <c r="A54" s="3" t="n">
        <v>39800227</v>
      </c>
      <c r="B54" s="4" t="s">
        <v>82</v>
      </c>
      <c r="C54" s="5" t="str">
        <f aca="false">VLOOKUP(A54,'مقایسه قانون و لایحه 1402'!B:E,3,)</f>
        <v>اداره کل فضای مجازی</v>
      </c>
      <c r="D54" s="4" t="s">
        <v>76</v>
      </c>
      <c r="E54" s="5" t="s">
        <v>13</v>
      </c>
      <c r="F54" s="4"/>
      <c r="G54" s="4"/>
      <c r="H54" s="6" t="n">
        <f aca="false">IFERROR(VLOOKUP(A54,Data!G:H,2,),0)</f>
        <v>0</v>
      </c>
      <c r="I54" s="6" t="n">
        <f aca="false">IFERROR(VLOOKUP($A54,Data!$A:$C,2,),)</f>
        <v>0</v>
      </c>
      <c r="J54" s="6" t="n">
        <f aca="false">IFERROR(VLOOKUP($A54,Data!$A:$C,3,),)</f>
        <v>0</v>
      </c>
      <c r="K54" s="6" t="n">
        <f aca="false">H54+J54</f>
        <v>0</v>
      </c>
      <c r="L54" s="6" t="n">
        <f aca="false">S54-J54</f>
        <v>0</v>
      </c>
      <c r="M54" s="6" t="n">
        <v>0</v>
      </c>
      <c r="N54" s="7" t="n">
        <f aca="false">IFERROR(VLOOKUP($A54,'ساتع خام'!$D:$S,3,),)</f>
        <v>0</v>
      </c>
      <c r="O54" s="7" t="n">
        <f aca="false">IFERROR(VLOOKUP(A54,'ساتع خام'!D:S,4,0),)</f>
        <v>0</v>
      </c>
      <c r="P54" s="7" t="n">
        <f aca="false">IFERROR(VLOOKUP($A54,'ساتع خام'!$D:$S,15,0),)</f>
        <v>0</v>
      </c>
      <c r="Q54" s="7" t="n">
        <f aca="false">IFERROR(IF(VLOOKUP($A54,'ساتع خام'!$D:$S,16,0)="",0,VLOOKUP($A54,'ساتع خام'!$D:$S,16,0)),0)</f>
        <v>0</v>
      </c>
      <c r="R54" s="7" t="n">
        <f aca="false">Q54+P54</f>
        <v>0</v>
      </c>
      <c r="S54" s="7" t="n">
        <f aca="false">N54-O54</f>
        <v>0</v>
      </c>
    </row>
    <row r="55" customFormat="false" ht="18" hidden="false" customHeight="true" outlineLevel="0" collapsed="false">
      <c r="A55" s="3" t="n">
        <v>39800226</v>
      </c>
      <c r="B55" s="4" t="s">
        <v>83</v>
      </c>
      <c r="C55" s="5" t="str">
        <f aca="false">VLOOKUP(A55,'مقایسه قانون و لایحه 1402'!B:E,3,)</f>
        <v>اداره کل فضای مجازی</v>
      </c>
      <c r="D55" s="4" t="s">
        <v>76</v>
      </c>
      <c r="E55" s="5" t="s">
        <v>13</v>
      </c>
      <c r="F55" s="4"/>
      <c r="G55" s="4"/>
      <c r="H55" s="6" t="n">
        <f aca="false">IFERROR(VLOOKUP(A55,Data!G:H,2,),0)</f>
        <v>0</v>
      </c>
      <c r="I55" s="6" t="n">
        <f aca="false">IFERROR(VLOOKUP($A55,Data!$A:$C,2,),)</f>
        <v>0</v>
      </c>
      <c r="J55" s="6" t="n">
        <f aca="false">IFERROR(VLOOKUP($A55,Data!$A:$C,3,),)</f>
        <v>0</v>
      </c>
      <c r="K55" s="6" t="n">
        <f aca="false">H55+J55</f>
        <v>0</v>
      </c>
      <c r="L55" s="6" t="n">
        <f aca="false">S55-J55</f>
        <v>0</v>
      </c>
      <c r="M55" s="6" t="n">
        <v>0</v>
      </c>
      <c r="N55" s="7" t="n">
        <f aca="false">IFERROR(VLOOKUP($A55,'ساتع خام'!$D:$S,3,),)</f>
        <v>0</v>
      </c>
      <c r="O55" s="7" t="n">
        <f aca="false">IFERROR(VLOOKUP(A55,'ساتع خام'!D:S,4,0),)</f>
        <v>0</v>
      </c>
      <c r="P55" s="7" t="n">
        <f aca="false">IFERROR(VLOOKUP($A55,'ساتع خام'!$D:$S,15,0),)</f>
        <v>0</v>
      </c>
      <c r="Q55" s="7" t="n">
        <f aca="false">IFERROR(IF(VLOOKUP($A55,'ساتع خام'!$D:$S,16,0)="",0,VLOOKUP($A55,'ساتع خام'!$D:$S,16,0)),0)</f>
        <v>0</v>
      </c>
      <c r="R55" s="7" t="n">
        <f aca="false">Q55+P55</f>
        <v>0</v>
      </c>
      <c r="S55" s="7" t="n">
        <f aca="false">N55-O55</f>
        <v>0</v>
      </c>
    </row>
    <row r="56" customFormat="false" ht="18" hidden="false" customHeight="true" outlineLevel="0" collapsed="false">
      <c r="A56" s="3" t="n">
        <v>39800225</v>
      </c>
      <c r="B56" s="4" t="s">
        <v>84</v>
      </c>
      <c r="C56" s="5" t="str">
        <f aca="false">VLOOKUP(A56,'مقایسه قانون و لایحه 1402'!B:E,3,)</f>
        <v>اداره کل فضای مجازی</v>
      </c>
      <c r="D56" s="4" t="s">
        <v>76</v>
      </c>
      <c r="E56" s="5" t="s">
        <v>13</v>
      </c>
      <c r="F56" s="4"/>
      <c r="G56" s="4"/>
      <c r="H56" s="6" t="n">
        <f aca="false">IFERROR(VLOOKUP(A56,Data!G:H,2,),0)</f>
        <v>0</v>
      </c>
      <c r="I56" s="6" t="n">
        <f aca="false">IFERROR(VLOOKUP($A56,Data!$A:$C,2,),)</f>
        <v>0</v>
      </c>
      <c r="J56" s="6" t="n">
        <f aca="false">IFERROR(VLOOKUP($A56,Data!$A:$C,3,),)</f>
        <v>0</v>
      </c>
      <c r="K56" s="6" t="n">
        <f aca="false">H56+J56</f>
        <v>0</v>
      </c>
      <c r="L56" s="6" t="n">
        <f aca="false">S56-J56</f>
        <v>0</v>
      </c>
      <c r="M56" s="6" t="n">
        <v>0</v>
      </c>
      <c r="N56" s="7" t="n">
        <f aca="false">IFERROR(VLOOKUP($A56,'ساتع خام'!$D:$S,3,),)</f>
        <v>0</v>
      </c>
      <c r="O56" s="7" t="n">
        <f aca="false">IFERROR(VLOOKUP(A56,'ساتع خام'!D:S,4,0),)</f>
        <v>0</v>
      </c>
      <c r="P56" s="7" t="n">
        <f aca="false">IFERROR(VLOOKUP($A56,'ساتع خام'!$D:$S,15,0),)</f>
        <v>0</v>
      </c>
      <c r="Q56" s="7" t="n">
        <f aca="false">IFERROR(IF(VLOOKUP($A56,'ساتع خام'!$D:$S,16,0)="",0,VLOOKUP($A56,'ساتع خام'!$D:$S,16,0)),0)</f>
        <v>0</v>
      </c>
      <c r="R56" s="7" t="n">
        <f aca="false">Q56+P56</f>
        <v>0</v>
      </c>
      <c r="S56" s="7" t="n">
        <f aca="false">N56-O56</f>
        <v>0</v>
      </c>
    </row>
    <row r="57" customFormat="false" ht="18" hidden="false" customHeight="true" outlineLevel="0" collapsed="false">
      <c r="A57" s="3" t="n">
        <v>39800222</v>
      </c>
      <c r="B57" s="4" t="s">
        <v>85</v>
      </c>
      <c r="C57" s="5" t="str">
        <f aca="false">VLOOKUP(A57,'مقایسه قانون و لایحه 1402'!B:E,3,)</f>
        <v>اداره کل فضای مجازی</v>
      </c>
      <c r="D57" s="4" t="s">
        <v>60</v>
      </c>
      <c r="E57" s="5" t="s">
        <v>13</v>
      </c>
      <c r="F57" s="4"/>
      <c r="G57" s="4"/>
      <c r="H57" s="6" t="n">
        <f aca="false">IFERROR(VLOOKUP(A57,Data!G:H,2,),0)</f>
        <v>0</v>
      </c>
      <c r="I57" s="6" t="n">
        <f aca="false">IFERROR(VLOOKUP($A57,Data!$A:$C,2,),)</f>
        <v>0</v>
      </c>
      <c r="J57" s="6" t="n">
        <f aca="false">IFERROR(VLOOKUP($A57,Data!$A:$C,3,),)</f>
        <v>0</v>
      </c>
      <c r="K57" s="6" t="n">
        <f aca="false">H57+J57</f>
        <v>0</v>
      </c>
      <c r="L57" s="6" t="n">
        <f aca="false">S57-J57</f>
        <v>0</v>
      </c>
      <c r="M57" s="6" t="n">
        <v>0</v>
      </c>
      <c r="N57" s="7" t="n">
        <f aca="false">IFERROR(VLOOKUP($A57,'ساتع خام'!$D:$S,3,),)</f>
        <v>0</v>
      </c>
      <c r="O57" s="7" t="n">
        <f aca="false">IFERROR(VLOOKUP(A57,'ساتع خام'!D:S,4,0),)</f>
        <v>0</v>
      </c>
      <c r="P57" s="7" t="n">
        <f aca="false">IFERROR(VLOOKUP($A57,'ساتع خام'!$D:$S,15,0),)</f>
        <v>0</v>
      </c>
      <c r="Q57" s="7" t="n">
        <f aca="false">IFERROR(IF(VLOOKUP($A57,'ساتع خام'!$D:$S,16,0)="",0,VLOOKUP($A57,'ساتع خام'!$D:$S,16,0)),0)</f>
        <v>0</v>
      </c>
      <c r="R57" s="7" t="n">
        <f aca="false">Q57+P57</f>
        <v>0</v>
      </c>
      <c r="S57" s="7" t="n">
        <f aca="false">N57-O57</f>
        <v>0</v>
      </c>
    </row>
    <row r="58" customFormat="false" ht="18" hidden="false" customHeight="true" outlineLevel="0" collapsed="false">
      <c r="A58" s="3" t="n">
        <v>39800218</v>
      </c>
      <c r="B58" s="4" t="s">
        <v>86</v>
      </c>
      <c r="C58" s="5" t="str">
        <f aca="false">VLOOKUP(A58,'مقایسه قانون و لایحه 1402'!B:E,3,)</f>
        <v>مرکز هنر و رسانه</v>
      </c>
      <c r="D58" s="4" t="s">
        <v>55</v>
      </c>
      <c r="E58" s="5" t="s">
        <v>2</v>
      </c>
      <c r="F58" s="4" t="s">
        <v>10</v>
      </c>
      <c r="G58" s="4" t="s">
        <v>37</v>
      </c>
      <c r="H58" s="6" t="n">
        <f aca="false">IFERROR(VLOOKUP(A58,Data!G:H,2,),0)</f>
        <v>0</v>
      </c>
      <c r="I58" s="6" t="n">
        <f aca="false">IFERROR(VLOOKUP($A58,Data!$A:$C,2,),)</f>
        <v>0</v>
      </c>
      <c r="J58" s="6" t="n">
        <f aca="false">IFERROR(VLOOKUP($A58,Data!$A:$C,3,),)</f>
        <v>0</v>
      </c>
      <c r="K58" s="6" t="n">
        <f aca="false">H58+J58</f>
        <v>0</v>
      </c>
      <c r="L58" s="6" t="n">
        <f aca="false">S58-J58</f>
        <v>0</v>
      </c>
      <c r="M58" s="6" t="n">
        <v>0</v>
      </c>
      <c r="N58" s="7" t="n">
        <f aca="false">IFERROR(VLOOKUP($A58,'ساتع خام'!$D:$S,3,),)</f>
        <v>0</v>
      </c>
      <c r="O58" s="7" t="n">
        <f aca="false">IFERROR(VLOOKUP(A58,'ساتع خام'!D:S,4,0),)</f>
        <v>0</v>
      </c>
      <c r="P58" s="7" t="n">
        <f aca="false">IFERROR(VLOOKUP($A58,'ساتع خام'!$D:$S,15,0),)</f>
        <v>0</v>
      </c>
      <c r="Q58" s="7" t="n">
        <f aca="false">IFERROR(IF(VLOOKUP($A58,'ساتع خام'!$D:$S,16,0)="",0,VLOOKUP($A58,'ساتع خام'!$D:$S,16,0)),0)</f>
        <v>0</v>
      </c>
      <c r="R58" s="7" t="n">
        <f aca="false">Q58+P58</f>
        <v>0</v>
      </c>
      <c r="S58" s="7" t="n">
        <f aca="false">N58-O58</f>
        <v>0</v>
      </c>
    </row>
    <row r="59" customFormat="false" ht="18" hidden="false" customHeight="true" outlineLevel="0" collapsed="false">
      <c r="A59" s="3" t="n">
        <v>39800217</v>
      </c>
      <c r="B59" s="4" t="s">
        <v>87</v>
      </c>
      <c r="C59" s="5" t="str">
        <f aca="false">VLOOKUP(A59,'مقایسه قانون و لایحه 1402'!B:E,3,)</f>
        <v>مرکز هنر و رسانه</v>
      </c>
      <c r="D59" s="4" t="s">
        <v>39</v>
      </c>
      <c r="E59" s="5" t="s">
        <v>2</v>
      </c>
      <c r="F59" s="4" t="s">
        <v>10</v>
      </c>
      <c r="G59" s="4" t="s">
        <v>37</v>
      </c>
      <c r="H59" s="6" t="n">
        <f aca="false">IFERROR(VLOOKUP(A59,Data!G:H,2,),0)</f>
        <v>1855000000</v>
      </c>
      <c r="I59" s="6" t="n">
        <f aca="false">IFERROR(VLOOKUP($A59,Data!$A:$C,2,),)</f>
        <v>2650000000</v>
      </c>
      <c r="J59" s="6" t="n">
        <f aca="false">IFERROR(VLOOKUP($A59,Data!$A:$C,3,),)</f>
        <v>0</v>
      </c>
      <c r="K59" s="6" t="n">
        <f aca="false">H59+J59</f>
        <v>1855000000</v>
      </c>
      <c r="L59" s="6" t="n">
        <f aca="false">S59-J59</f>
        <v>0</v>
      </c>
      <c r="M59" s="6" t="n">
        <v>0</v>
      </c>
      <c r="N59" s="7" t="n">
        <f aca="false">IFERROR(VLOOKUP($A59,'ساتع خام'!$D:$S,3,),)</f>
        <v>0</v>
      </c>
      <c r="O59" s="7" t="n">
        <f aca="false">IFERROR(VLOOKUP(A59,'ساتع خام'!D:S,4,0),)</f>
        <v>0</v>
      </c>
      <c r="P59" s="7" t="n">
        <f aca="false">IFERROR(VLOOKUP($A59,'ساتع خام'!$D:$S,15,0),)</f>
        <v>0</v>
      </c>
      <c r="Q59" s="7" t="n">
        <f aca="false">IFERROR(IF(VLOOKUP($A59,'ساتع خام'!$D:$S,16,0)="",0,VLOOKUP($A59,'ساتع خام'!$D:$S,16,0)),0)</f>
        <v>0</v>
      </c>
      <c r="R59" s="7" t="n">
        <f aca="false">Q59+P59</f>
        <v>0</v>
      </c>
      <c r="S59" s="7" t="n">
        <f aca="false">N59-O59</f>
        <v>0</v>
      </c>
    </row>
    <row r="60" customFormat="false" ht="18" hidden="false" customHeight="true" outlineLevel="0" collapsed="false">
      <c r="A60" s="3" t="n">
        <v>39800216</v>
      </c>
      <c r="B60" s="4" t="s">
        <v>88</v>
      </c>
      <c r="C60" s="5" t="str">
        <f aca="false">VLOOKUP(A60,'مقایسه قانون و لایحه 1402'!B:E,3,)</f>
        <v>مرکز هنر و رسانه</v>
      </c>
      <c r="D60" s="4" t="s">
        <v>39</v>
      </c>
      <c r="E60" s="5" t="s">
        <v>2</v>
      </c>
      <c r="F60" s="4" t="s">
        <v>10</v>
      </c>
      <c r="G60" s="4" t="s">
        <v>37</v>
      </c>
      <c r="H60" s="6" t="n">
        <f aca="false">IFERROR(VLOOKUP(A60,Data!G:H,2,),0)</f>
        <v>0</v>
      </c>
      <c r="I60" s="6" t="n">
        <f aca="false">IFERROR(VLOOKUP($A60,Data!$A:$C,2,),)</f>
        <v>0</v>
      </c>
      <c r="J60" s="6" t="n">
        <f aca="false">IFERROR(VLOOKUP($A60,Data!$A:$C,3,),)</f>
        <v>0</v>
      </c>
      <c r="K60" s="6" t="n">
        <f aca="false">H60+J60</f>
        <v>0</v>
      </c>
      <c r="L60" s="6" t="n">
        <f aca="false">S60-J60</f>
        <v>0</v>
      </c>
      <c r="M60" s="6" t="n">
        <v>0</v>
      </c>
      <c r="N60" s="7" t="n">
        <f aca="false">IFERROR(VLOOKUP($A60,'ساتع خام'!$D:$S,3,),)</f>
        <v>0</v>
      </c>
      <c r="O60" s="7" t="n">
        <f aca="false">IFERROR(VLOOKUP(A60,'ساتع خام'!D:S,4,0),)</f>
        <v>0</v>
      </c>
      <c r="P60" s="7" t="n">
        <f aca="false">IFERROR(VLOOKUP($A60,'ساتع خام'!$D:$S,15,0),)</f>
        <v>0</v>
      </c>
      <c r="Q60" s="7" t="n">
        <f aca="false">IFERROR(IF(VLOOKUP($A60,'ساتع خام'!$D:$S,16,0)="",0,VLOOKUP($A60,'ساتع خام'!$D:$S,16,0)),0)</f>
        <v>0</v>
      </c>
      <c r="R60" s="7" t="n">
        <f aca="false">Q60+P60</f>
        <v>0</v>
      </c>
      <c r="S60" s="7" t="n">
        <f aca="false">N60-O60</f>
        <v>0</v>
      </c>
    </row>
    <row r="61" customFormat="false" ht="18" hidden="false" customHeight="true" outlineLevel="0" collapsed="false">
      <c r="A61" s="3" t="n">
        <v>39800200</v>
      </c>
      <c r="B61" s="4" t="s">
        <v>89</v>
      </c>
      <c r="C61" s="5" t="str">
        <f aca="false">VLOOKUP(A61,'مقایسه قانون و لایحه 1402'!B:E,3,)</f>
        <v>مرکز هنر و رسانه</v>
      </c>
      <c r="D61" s="4" t="s">
        <v>90</v>
      </c>
      <c r="E61" s="5" t="s">
        <v>13</v>
      </c>
      <c r="F61" s="4"/>
      <c r="G61" s="4"/>
      <c r="H61" s="6" t="n">
        <f aca="false">IFERROR(VLOOKUP(A61,Data!G:H,2,),0)</f>
        <v>0</v>
      </c>
      <c r="I61" s="6" t="n">
        <f aca="false">IFERROR(VLOOKUP($A61,Data!$A:$C,2,),)</f>
        <v>80000000</v>
      </c>
      <c r="J61" s="6" t="n">
        <f aca="false">IFERROR(VLOOKUP($A61,Data!$A:$C,3,),)</f>
        <v>80000000</v>
      </c>
      <c r="K61" s="6" t="n">
        <f aca="false">H61+J61</f>
        <v>80000000</v>
      </c>
      <c r="L61" s="6" t="n">
        <f aca="false">S61-J61</f>
        <v>-80000000</v>
      </c>
      <c r="M61" s="6" t="n">
        <v>0</v>
      </c>
      <c r="N61" s="7" t="n">
        <f aca="false">IFERROR(VLOOKUP($A61,'ساتع خام'!$D:$S,3,),)</f>
        <v>0</v>
      </c>
      <c r="O61" s="7" t="n">
        <f aca="false">IFERROR(VLOOKUP(A61,'ساتع خام'!D:S,4,0),)</f>
        <v>0</v>
      </c>
      <c r="P61" s="7" t="n">
        <f aca="false">IFERROR(VLOOKUP($A61,'ساتع خام'!$D:$S,15,0),)</f>
        <v>0</v>
      </c>
      <c r="Q61" s="7" t="n">
        <f aca="false">IFERROR(IF(VLOOKUP($A61,'ساتع خام'!$D:$S,16,0)="",0,VLOOKUP($A61,'ساتع خام'!$D:$S,16,0)),0)</f>
        <v>0</v>
      </c>
      <c r="R61" s="7" t="n">
        <f aca="false">Q61+P61</f>
        <v>0</v>
      </c>
      <c r="S61" s="7" t="n">
        <f aca="false">N61-O61</f>
        <v>0</v>
      </c>
    </row>
    <row r="62" customFormat="false" ht="18" hidden="false" customHeight="true" outlineLevel="0" collapsed="false">
      <c r="A62" s="3" t="n">
        <v>39800199</v>
      </c>
      <c r="B62" s="4" t="s">
        <v>91</v>
      </c>
      <c r="C62" s="5" t="str">
        <f aca="false">VLOOKUP(A62,'مقایسه قانون و لایحه 1402'!B:E,3,)</f>
        <v>مرکز هنر و رسانه</v>
      </c>
      <c r="D62" s="4" t="s">
        <v>90</v>
      </c>
      <c r="E62" s="5" t="s">
        <v>13</v>
      </c>
      <c r="F62" s="4"/>
      <c r="G62" s="4"/>
      <c r="H62" s="6" t="n">
        <f aca="false">IFERROR(VLOOKUP(A62,Data!G:H,2,),0)</f>
        <v>60000000</v>
      </c>
      <c r="I62" s="6" t="n">
        <f aca="false">IFERROR(VLOOKUP($A62,Data!$A:$C,2,),)</f>
        <v>0</v>
      </c>
      <c r="J62" s="6" t="n">
        <f aca="false">IFERROR(VLOOKUP($A62,Data!$A:$C,3,),)</f>
        <v>0</v>
      </c>
      <c r="K62" s="6" t="n">
        <f aca="false">H62+J62</f>
        <v>60000000</v>
      </c>
      <c r="L62" s="6" t="n">
        <f aca="false">S62-J62</f>
        <v>0</v>
      </c>
      <c r="M62" s="6" t="n">
        <v>0</v>
      </c>
      <c r="N62" s="7" t="n">
        <f aca="false">IFERROR(VLOOKUP($A62,'ساتع خام'!$D:$S,3,),)</f>
        <v>0</v>
      </c>
      <c r="O62" s="7" t="n">
        <f aca="false">IFERROR(VLOOKUP(A62,'ساتع خام'!D:S,4,0),)</f>
        <v>0</v>
      </c>
      <c r="P62" s="7" t="n">
        <f aca="false">IFERROR(VLOOKUP($A62,'ساتع خام'!$D:$S,15,0),)</f>
        <v>0</v>
      </c>
      <c r="Q62" s="7" t="n">
        <f aca="false">IFERROR(IF(VLOOKUP($A62,'ساتع خام'!$D:$S,16,0)="",0,VLOOKUP($A62,'ساتع خام'!$D:$S,16,0)),0)</f>
        <v>0</v>
      </c>
      <c r="R62" s="7" t="n">
        <f aca="false">Q62+P62</f>
        <v>0</v>
      </c>
      <c r="S62" s="7" t="n">
        <f aca="false">N62-O62</f>
        <v>0</v>
      </c>
    </row>
    <row r="63" customFormat="false" ht="18" hidden="false" customHeight="true" outlineLevel="0" collapsed="false">
      <c r="A63" s="3" t="n">
        <v>39800167</v>
      </c>
      <c r="B63" s="4" t="s">
        <v>92</v>
      </c>
      <c r="C63" s="5" t="str">
        <f aca="false">VLOOKUP(A63,'مقایسه قانون و لایحه 1402'!B:E,3,)</f>
        <v>حوزه معاونت</v>
      </c>
      <c r="D63" s="4" t="s">
        <v>76</v>
      </c>
      <c r="E63" s="5" t="s">
        <v>2</v>
      </c>
      <c r="F63" s="4" t="s">
        <v>10</v>
      </c>
      <c r="G63" s="4" t="s">
        <v>93</v>
      </c>
      <c r="H63" s="6" t="n">
        <f aca="false">IFERROR(VLOOKUP(A63,Data!G:H,2,),0)</f>
        <v>0</v>
      </c>
      <c r="I63" s="6" t="n">
        <f aca="false">IFERROR(VLOOKUP($A63,Data!$A:$C,2,),)</f>
        <v>0</v>
      </c>
      <c r="J63" s="6" t="n">
        <f aca="false">IFERROR(VLOOKUP($A63,Data!$A:$C,3,),)</f>
        <v>0</v>
      </c>
      <c r="K63" s="6" t="n">
        <f aca="false">H63+J63</f>
        <v>0</v>
      </c>
      <c r="L63" s="6" t="n">
        <f aca="false">S63-J63</f>
        <v>0</v>
      </c>
      <c r="M63" s="6" t="n">
        <v>0</v>
      </c>
      <c r="N63" s="7" t="n">
        <f aca="false">IFERROR(VLOOKUP($A63,'ساتع خام'!$D:$S,3,),)</f>
        <v>0</v>
      </c>
      <c r="O63" s="7" t="n">
        <f aca="false">IFERROR(VLOOKUP(A63,'ساتع خام'!D:S,4,0),)</f>
        <v>0</v>
      </c>
      <c r="P63" s="7" t="n">
        <f aca="false">IFERROR(VLOOKUP($A63,'ساتع خام'!$D:$S,15,0),)</f>
        <v>0</v>
      </c>
      <c r="Q63" s="7" t="n">
        <f aca="false">IFERROR(IF(VLOOKUP($A63,'ساتع خام'!$D:$S,16,0)="",0,VLOOKUP($A63,'ساتع خام'!$D:$S,16,0)),0)</f>
        <v>0</v>
      </c>
      <c r="R63" s="7" t="n">
        <f aca="false">Q63+P63</f>
        <v>0</v>
      </c>
      <c r="S63" s="7" t="n">
        <f aca="false">N63-O63</f>
        <v>0</v>
      </c>
    </row>
    <row r="64" customFormat="false" ht="18" hidden="false" customHeight="true" outlineLevel="0" collapsed="false">
      <c r="A64" s="3" t="n">
        <v>39800136</v>
      </c>
      <c r="B64" s="4" t="s">
        <v>94</v>
      </c>
      <c r="C64" s="5" t="str">
        <f aca="false">VLOOKUP(A64,'مقایسه قانون و لایحه 1402'!B:E,3,)</f>
        <v>حوزه معاونت</v>
      </c>
      <c r="D64" s="4" t="s">
        <v>47</v>
      </c>
      <c r="E64" s="5" t="s">
        <v>2</v>
      </c>
      <c r="F64" s="4" t="s">
        <v>6</v>
      </c>
      <c r="G64" s="4" t="s">
        <v>95</v>
      </c>
      <c r="H64" s="6" t="n">
        <f aca="false">IFERROR(VLOOKUP(A64,Data!G:H,2,),0)</f>
        <v>190000000</v>
      </c>
      <c r="I64" s="6" t="n">
        <f aca="false">IFERROR(VLOOKUP($A64,Data!$A:$C,2,),)</f>
        <v>190000000</v>
      </c>
      <c r="J64" s="6" t="n">
        <f aca="false">IFERROR(VLOOKUP($A64,Data!$A:$C,3,),)</f>
        <v>0</v>
      </c>
      <c r="K64" s="6" t="n">
        <f aca="false">H64+J64</f>
        <v>190000000</v>
      </c>
      <c r="L64" s="6" t="n">
        <f aca="false">S64-J64</f>
        <v>0</v>
      </c>
      <c r="M64" s="6" t="n">
        <v>0</v>
      </c>
      <c r="N64" s="7" t="n">
        <f aca="false">IFERROR(VLOOKUP($A64,'ساتع خام'!$D:$S,3,),)</f>
        <v>0</v>
      </c>
      <c r="O64" s="7" t="n">
        <f aca="false">IFERROR(VLOOKUP(A64,'ساتع خام'!D:S,4,0),)</f>
        <v>0</v>
      </c>
      <c r="P64" s="7" t="n">
        <f aca="false">IFERROR(VLOOKUP($A64,'ساتع خام'!$D:$S,15,0),)</f>
        <v>0</v>
      </c>
      <c r="Q64" s="7" t="n">
        <f aca="false">IFERROR(IF(VLOOKUP($A64,'ساتع خام'!$D:$S,16,0)="",0,VLOOKUP($A64,'ساتع خام'!$D:$S,16,0)),0)</f>
        <v>0</v>
      </c>
      <c r="R64" s="7" t="n">
        <f aca="false">Q64+P64</f>
        <v>0</v>
      </c>
      <c r="S64" s="7" t="n">
        <f aca="false">N64-O64</f>
        <v>0</v>
      </c>
    </row>
    <row r="65" customFormat="false" ht="18" hidden="false" customHeight="true" outlineLevel="0" collapsed="false">
      <c r="A65" s="3" t="n">
        <v>39800134</v>
      </c>
      <c r="B65" s="4" t="s">
        <v>96</v>
      </c>
      <c r="C65" s="5" t="str">
        <f aca="false">VLOOKUP(A65,'مقایسه قانون و لایحه 1402'!B:E,3,)</f>
        <v>مرکز هنر و رسانه</v>
      </c>
      <c r="D65" s="4" t="s">
        <v>55</v>
      </c>
      <c r="E65" s="5" t="s">
        <v>2</v>
      </c>
      <c r="F65" s="4" t="s">
        <v>10</v>
      </c>
      <c r="G65" s="4" t="s">
        <v>93</v>
      </c>
      <c r="H65" s="6" t="n">
        <f aca="false">IFERROR(VLOOKUP(A65,Data!G:H,2,),0)</f>
        <v>0</v>
      </c>
      <c r="I65" s="6" t="n">
        <f aca="false">IFERROR(VLOOKUP($A65,Data!$A:$C,2,),)</f>
        <v>0</v>
      </c>
      <c r="J65" s="6" t="n">
        <f aca="false">IFERROR(VLOOKUP($A65,Data!$A:$C,3,),)</f>
        <v>0</v>
      </c>
      <c r="K65" s="6" t="n">
        <f aca="false">H65+J65</f>
        <v>0</v>
      </c>
      <c r="L65" s="6" t="n">
        <f aca="false">S65-J65</f>
        <v>0</v>
      </c>
      <c r="M65" s="6" t="n">
        <v>0</v>
      </c>
      <c r="N65" s="7" t="n">
        <f aca="false">IFERROR(VLOOKUP($A65,'ساتع خام'!$D:$S,3,),)</f>
        <v>0</v>
      </c>
      <c r="O65" s="7" t="n">
        <f aca="false">IFERROR(VLOOKUP(A65,'ساتع خام'!D:S,4,0),)</f>
        <v>0</v>
      </c>
      <c r="P65" s="7" t="n">
        <f aca="false">IFERROR(VLOOKUP($A65,'ساتع خام'!$D:$S,15,0),)</f>
        <v>0</v>
      </c>
      <c r="Q65" s="7" t="n">
        <f aca="false">IFERROR(IF(VLOOKUP($A65,'ساتع خام'!$D:$S,16,0)="",0,VLOOKUP($A65,'ساتع خام'!$D:$S,16,0)),0)</f>
        <v>0</v>
      </c>
      <c r="R65" s="7" t="n">
        <f aca="false">Q65+P65</f>
        <v>0</v>
      </c>
      <c r="S65" s="7" t="n">
        <f aca="false">N65-O65</f>
        <v>0</v>
      </c>
    </row>
    <row r="66" customFormat="false" ht="18" hidden="false" customHeight="true" outlineLevel="0" collapsed="false">
      <c r="A66" s="3" t="n">
        <v>39800098</v>
      </c>
      <c r="B66" s="4" t="s">
        <v>97</v>
      </c>
      <c r="C66" s="5" t="str">
        <f aca="false">VLOOKUP(A66,'مقایسه قانون و لایحه 1402'!B:E,3,)</f>
        <v>حوزه معاونت</v>
      </c>
      <c r="D66" s="4" t="s">
        <v>36</v>
      </c>
      <c r="E66" s="5" t="s">
        <v>13</v>
      </c>
      <c r="F66" s="4"/>
      <c r="G66" s="4"/>
      <c r="H66" s="6" t="n">
        <f aca="false">IFERROR(VLOOKUP(A66,Data!G:H,2,),0)</f>
        <v>0</v>
      </c>
      <c r="I66" s="6" t="n">
        <f aca="false">IFERROR(VLOOKUP($A66,Data!$A:$C,2,),)</f>
        <v>0</v>
      </c>
      <c r="J66" s="6" t="n">
        <f aca="false">IFERROR(VLOOKUP($A66,Data!$A:$C,3,),)</f>
        <v>0</v>
      </c>
      <c r="K66" s="6" t="n">
        <f aca="false">H66+J66</f>
        <v>0</v>
      </c>
      <c r="L66" s="6" t="n">
        <f aca="false">S66-J66</f>
        <v>0</v>
      </c>
      <c r="M66" s="6" t="n">
        <v>0</v>
      </c>
      <c r="N66" s="7" t="n">
        <f aca="false">IFERROR(VLOOKUP($A66,'ساتع خام'!$D:$S,3,),)</f>
        <v>0</v>
      </c>
      <c r="O66" s="7" t="n">
        <f aca="false">IFERROR(VLOOKUP(A66,'ساتع خام'!D:S,4,0),)</f>
        <v>0</v>
      </c>
      <c r="P66" s="7" t="n">
        <f aca="false">IFERROR(VLOOKUP($A66,'ساتع خام'!$D:$S,15,0),)</f>
        <v>0</v>
      </c>
      <c r="Q66" s="7" t="n">
        <f aca="false">IFERROR(IF(VLOOKUP($A66,'ساتع خام'!$D:$S,16,0)="",0,VLOOKUP($A66,'ساتع خام'!$D:$S,16,0)),0)</f>
        <v>0</v>
      </c>
      <c r="R66" s="7" t="n">
        <f aca="false">Q66+P66</f>
        <v>0</v>
      </c>
      <c r="S66" s="7" t="n">
        <f aca="false">N66-O66</f>
        <v>0</v>
      </c>
    </row>
    <row r="67" customFormat="false" ht="18" hidden="false" customHeight="true" outlineLevel="0" collapsed="false">
      <c r="A67" s="3" t="n">
        <v>39800059</v>
      </c>
      <c r="B67" s="4" t="s">
        <v>98</v>
      </c>
      <c r="C67" s="5" t="str">
        <f aca="false">VLOOKUP(A67,'مقایسه قانون و لایحه 1402'!B:E,3,)</f>
        <v>حوزه معاونت</v>
      </c>
      <c r="D67" s="4" t="s">
        <v>99</v>
      </c>
      <c r="E67" s="5" t="s">
        <v>13</v>
      </c>
      <c r="F67" s="4"/>
      <c r="G67" s="4"/>
      <c r="H67" s="6" t="n">
        <f aca="false">IFERROR(VLOOKUP(A67,Data!G:H,2,),0)</f>
        <v>0</v>
      </c>
      <c r="I67" s="6" t="n">
        <f aca="false">IFERROR(VLOOKUP($A67,Data!$A:$C,2,),)</f>
        <v>0</v>
      </c>
      <c r="J67" s="6" t="n">
        <f aca="false">IFERROR(VLOOKUP($A67,Data!$A:$C,3,),)</f>
        <v>0</v>
      </c>
      <c r="K67" s="6" t="n">
        <f aca="false">H67+J67</f>
        <v>0</v>
      </c>
      <c r="L67" s="6" t="n">
        <f aca="false">S67-J67</f>
        <v>400000000.000002</v>
      </c>
      <c r="M67" s="6" t="n">
        <v>400000000</v>
      </c>
      <c r="N67" s="7" t="n">
        <f aca="false">IFERROR(VLOOKUP($A67,'ساتع خام'!$D:$S,3,),)</f>
        <v>400000000.000002</v>
      </c>
      <c r="O67" s="7" t="n">
        <f aca="false">IFERROR(VLOOKUP(A67,'ساتع خام'!D:S,4,0),)</f>
        <v>0</v>
      </c>
      <c r="P67" s="7" t="n">
        <f aca="false">IFERROR(VLOOKUP($A67,'ساتع خام'!$D:$S,15,0),)</f>
        <v>0</v>
      </c>
      <c r="Q67" s="7" t="n">
        <f aca="false">IFERROR(IF(VLOOKUP($A67,'ساتع خام'!$D:$S,16,0)="",0,VLOOKUP($A67,'ساتع خام'!$D:$S,16,0)),0)</f>
        <v>0</v>
      </c>
      <c r="R67" s="7" t="n">
        <f aca="false">Q67+P67</f>
        <v>0</v>
      </c>
      <c r="S67" s="7" t="n">
        <f aca="false">N67-O67</f>
        <v>400000000.000002</v>
      </c>
    </row>
    <row r="68" customFormat="false" ht="18" hidden="false" customHeight="true" outlineLevel="0" collapsed="false">
      <c r="A68" s="3" t="n">
        <v>39800058</v>
      </c>
      <c r="B68" s="4" t="s">
        <v>100</v>
      </c>
      <c r="C68" s="5" t="str">
        <f aca="false">VLOOKUP(A68,'مقایسه قانون و لایحه 1402'!B:E,3,)</f>
        <v>حوزه معاونت</v>
      </c>
      <c r="D68" s="4" t="s">
        <v>99</v>
      </c>
      <c r="E68" s="5" t="s">
        <v>13</v>
      </c>
      <c r="F68" s="4"/>
      <c r="G68" s="4"/>
      <c r="H68" s="6" t="n">
        <f aca="false">IFERROR(VLOOKUP(A68,Data!G:H,2,),0)</f>
        <v>0</v>
      </c>
      <c r="I68" s="6" t="n">
        <f aca="false">IFERROR(VLOOKUP($A68,Data!$A:$C,2,),)</f>
        <v>0</v>
      </c>
      <c r="J68" s="6" t="n">
        <f aca="false">IFERROR(VLOOKUP($A68,Data!$A:$C,3,),)</f>
        <v>0</v>
      </c>
      <c r="K68" s="6" t="n">
        <f aca="false">H68+J68</f>
        <v>0</v>
      </c>
      <c r="L68" s="6" t="n">
        <f aca="false">S68-J68</f>
        <v>0</v>
      </c>
      <c r="M68" s="6" t="n">
        <v>0</v>
      </c>
      <c r="N68" s="7" t="n">
        <f aca="false">IFERROR(VLOOKUP($A68,'ساتع خام'!$D:$S,3,),)</f>
        <v>0</v>
      </c>
      <c r="O68" s="7" t="n">
        <f aca="false">IFERROR(VLOOKUP(A68,'ساتع خام'!D:S,4,0),)</f>
        <v>0</v>
      </c>
      <c r="P68" s="7" t="n">
        <f aca="false">IFERROR(VLOOKUP($A68,'ساتع خام'!$D:$S,15,0),)</f>
        <v>0</v>
      </c>
      <c r="Q68" s="7" t="n">
        <f aca="false">IFERROR(IF(VLOOKUP($A68,'ساتع خام'!$D:$S,16,0)="",0,VLOOKUP($A68,'ساتع خام'!$D:$S,16,0)),0)</f>
        <v>0</v>
      </c>
      <c r="R68" s="7" t="n">
        <f aca="false">Q68+P68</f>
        <v>0</v>
      </c>
      <c r="S68" s="7" t="n">
        <f aca="false">N68-O68</f>
        <v>0</v>
      </c>
    </row>
    <row r="69" customFormat="false" ht="18" hidden="false" customHeight="true" outlineLevel="0" collapsed="false">
      <c r="A69" s="3" t="n">
        <v>39800036</v>
      </c>
      <c r="B69" s="4" t="s">
        <v>101</v>
      </c>
      <c r="C69" s="5" t="str">
        <f aca="false">VLOOKUP(A69,'مقایسه قانون و لایحه 1402'!B:E,3,)</f>
        <v>مرکز هنر و رسانه</v>
      </c>
      <c r="D69" s="4" t="s">
        <v>39</v>
      </c>
      <c r="E69" s="5" t="s">
        <v>13</v>
      </c>
      <c r="F69" s="4"/>
      <c r="G69" s="4"/>
      <c r="H69" s="6" t="n">
        <f aca="false">IFERROR(VLOOKUP(A69,Data!G:H,2,),0)</f>
        <v>0</v>
      </c>
      <c r="I69" s="6" t="n">
        <f aca="false">IFERROR(VLOOKUP($A69,Data!$A:$C,2,),)</f>
        <v>0</v>
      </c>
      <c r="J69" s="6" t="n">
        <f aca="false">IFERROR(VLOOKUP($A69,Data!$A:$C,3,),)</f>
        <v>0</v>
      </c>
      <c r="K69" s="6" t="n">
        <f aca="false">H69+J69</f>
        <v>0</v>
      </c>
      <c r="L69" s="6" t="n">
        <f aca="false">S69-J69</f>
        <v>0</v>
      </c>
      <c r="M69" s="6" t="n">
        <v>0</v>
      </c>
      <c r="N69" s="7" t="n">
        <f aca="false">IFERROR(VLOOKUP($A69,'ساتع خام'!$D:$S,3,),)</f>
        <v>0</v>
      </c>
      <c r="O69" s="7" t="n">
        <f aca="false">IFERROR(VLOOKUP(A69,'ساتع خام'!D:S,4,0),)</f>
        <v>0</v>
      </c>
      <c r="P69" s="7" t="n">
        <f aca="false">IFERROR(VLOOKUP($A69,'ساتع خام'!$D:$S,15,0),)</f>
        <v>0</v>
      </c>
      <c r="Q69" s="7" t="n">
        <f aca="false">IFERROR(IF(VLOOKUP($A69,'ساتع خام'!$D:$S,16,0)="",0,VLOOKUP($A69,'ساتع خام'!$D:$S,16,0)),0)</f>
        <v>0</v>
      </c>
      <c r="R69" s="7" t="n">
        <f aca="false">Q69+P69</f>
        <v>0</v>
      </c>
      <c r="S69" s="7" t="n">
        <f aca="false">N69-O69</f>
        <v>0</v>
      </c>
    </row>
    <row r="70" customFormat="false" ht="18" hidden="false" customHeight="true" outlineLevel="0" collapsed="false">
      <c r="A70" s="3" t="n">
        <v>39800017</v>
      </c>
      <c r="B70" s="4" t="s">
        <v>102</v>
      </c>
      <c r="C70" s="5" t="str">
        <f aca="false">VLOOKUP(A70,'مقایسه قانون و لایحه 1402'!B:E,3,)</f>
        <v>مدیریت امور اجرایی</v>
      </c>
      <c r="D70" s="4" t="s">
        <v>21</v>
      </c>
      <c r="E70" s="5" t="s">
        <v>13</v>
      </c>
      <c r="F70" s="4"/>
      <c r="G70" s="4"/>
      <c r="H70" s="6" t="n">
        <f aca="false">IFERROR(VLOOKUP(A70,Data!G:H,2,),0)</f>
        <v>0</v>
      </c>
      <c r="I70" s="6" t="n">
        <f aca="false">IFERROR(VLOOKUP($A70,Data!$A:$C,2,),)</f>
        <v>0</v>
      </c>
      <c r="J70" s="6" t="n">
        <f aca="false">IFERROR(VLOOKUP($A70,Data!$A:$C,3,),)</f>
        <v>0</v>
      </c>
      <c r="K70" s="6" t="n">
        <f aca="false">H70+J70</f>
        <v>0</v>
      </c>
      <c r="L70" s="6" t="n">
        <f aca="false">S70-J70</f>
        <v>0</v>
      </c>
      <c r="M70" s="6" t="n">
        <v>0</v>
      </c>
      <c r="N70" s="7" t="n">
        <f aca="false">IFERROR(VLOOKUP($A70,'ساتع خام'!$D:$S,3,),)</f>
        <v>0</v>
      </c>
      <c r="O70" s="7" t="n">
        <f aca="false">IFERROR(VLOOKUP(A70,'ساتع خام'!D:S,4,0),)</f>
        <v>0</v>
      </c>
      <c r="P70" s="7" t="n">
        <f aca="false">IFERROR(VLOOKUP($A70,'ساتع خام'!$D:$S,15,0),)</f>
        <v>0</v>
      </c>
      <c r="Q70" s="7" t="n">
        <f aca="false">IFERROR(IF(VLOOKUP($A70,'ساتع خام'!$D:$S,16,0)="",0,VLOOKUP($A70,'ساتع خام'!$D:$S,16,0)),0)</f>
        <v>0</v>
      </c>
      <c r="R70" s="7" t="n">
        <f aca="false">Q70+P70</f>
        <v>0</v>
      </c>
      <c r="S70" s="7" t="n">
        <f aca="false">N70-O70</f>
        <v>0</v>
      </c>
    </row>
    <row r="71" customFormat="false" ht="18" hidden="false" customHeight="true" outlineLevel="0" collapsed="false">
      <c r="A71" s="3" t="n">
        <v>39800015</v>
      </c>
      <c r="B71" s="4" t="s">
        <v>103</v>
      </c>
      <c r="C71" s="5" t="str">
        <f aca="false">VLOOKUP(A71,'مقایسه قانون و لایحه 1402'!B:E,3,)</f>
        <v>مدیریت امور اجرایی</v>
      </c>
      <c r="D71" s="4" t="s">
        <v>21</v>
      </c>
      <c r="E71" s="5" t="s">
        <v>13</v>
      </c>
      <c r="F71" s="4"/>
      <c r="G71" s="4"/>
      <c r="H71" s="6" t="n">
        <f aca="false">IFERROR(VLOOKUP(A71,Data!G:H,2,),0)</f>
        <v>0</v>
      </c>
      <c r="I71" s="6" t="n">
        <f aca="false">IFERROR(VLOOKUP($A71,Data!$A:$C,2,),)</f>
        <v>0</v>
      </c>
      <c r="J71" s="6" t="n">
        <f aca="false">IFERROR(VLOOKUP($A71,Data!$A:$C,3,),)</f>
        <v>0</v>
      </c>
      <c r="K71" s="6" t="n">
        <f aca="false">H71+J71</f>
        <v>0</v>
      </c>
      <c r="L71" s="6" t="n">
        <f aca="false">S71-J71</f>
        <v>0</v>
      </c>
      <c r="M71" s="6" t="n">
        <v>0</v>
      </c>
      <c r="N71" s="7" t="n">
        <f aca="false">IFERROR(VLOOKUP($A71,'ساتع خام'!$D:$S,3,),)</f>
        <v>0</v>
      </c>
      <c r="O71" s="7" t="n">
        <f aca="false">IFERROR(VLOOKUP(A71,'ساتع خام'!D:S,4,0),)</f>
        <v>0</v>
      </c>
      <c r="P71" s="7" t="n">
        <f aca="false">IFERROR(VLOOKUP($A71,'ساتع خام'!$D:$S,15,0),)</f>
        <v>0</v>
      </c>
      <c r="Q71" s="7" t="n">
        <f aca="false">IFERROR(IF(VLOOKUP($A71,'ساتع خام'!$D:$S,16,0)="",0,VLOOKUP($A71,'ساتع خام'!$D:$S,16,0)),0)</f>
        <v>0</v>
      </c>
      <c r="R71" s="7" t="n">
        <f aca="false">Q71+P71</f>
        <v>0</v>
      </c>
      <c r="S71" s="7" t="n">
        <f aca="false">N71-O71</f>
        <v>0</v>
      </c>
    </row>
    <row r="72" customFormat="false" ht="18" hidden="false" customHeight="true" outlineLevel="0" collapsed="false">
      <c r="A72" s="3" t="n">
        <v>39800014</v>
      </c>
      <c r="B72" s="4" t="s">
        <v>104</v>
      </c>
      <c r="C72" s="5" t="str">
        <f aca="false">VLOOKUP(A72,'مقایسه قانون و لایحه 1402'!B:E,3,)</f>
        <v>حوزه معاونت</v>
      </c>
      <c r="D72" s="4" t="s">
        <v>1</v>
      </c>
      <c r="E72" s="5" t="s">
        <v>13</v>
      </c>
      <c r="F72" s="4"/>
      <c r="G72" s="4"/>
      <c r="H72" s="6" t="n">
        <f aca="false">IFERROR(VLOOKUP(A72,Data!G:H,2,),0)</f>
        <v>0</v>
      </c>
      <c r="I72" s="6" t="n">
        <f aca="false">IFERROR(VLOOKUP($A72,Data!$A:$C,2,),)</f>
        <v>0</v>
      </c>
      <c r="J72" s="6" t="n">
        <f aca="false">IFERROR(VLOOKUP($A72,Data!$A:$C,3,),)</f>
        <v>0</v>
      </c>
      <c r="K72" s="6" t="n">
        <f aca="false">H72+J72</f>
        <v>0</v>
      </c>
      <c r="L72" s="6" t="n">
        <f aca="false">S72-J72</f>
        <v>0</v>
      </c>
      <c r="M72" s="6" t="n">
        <v>0</v>
      </c>
      <c r="N72" s="7" t="n">
        <f aca="false">IFERROR(VLOOKUP($A72,'ساتع خام'!$D:$S,3,),)</f>
        <v>0</v>
      </c>
      <c r="O72" s="7" t="n">
        <f aca="false">IFERROR(VLOOKUP(A72,'ساتع خام'!D:S,4,0),)</f>
        <v>0</v>
      </c>
      <c r="P72" s="7" t="n">
        <f aca="false">IFERROR(VLOOKUP($A72,'ساتع خام'!$D:$S,15,0),)</f>
        <v>0</v>
      </c>
      <c r="Q72" s="7" t="n">
        <f aca="false">IFERROR(IF(VLOOKUP($A72,'ساتع خام'!$D:$S,16,0)="",0,VLOOKUP($A72,'ساتع خام'!$D:$S,16,0)),0)</f>
        <v>0</v>
      </c>
      <c r="R72" s="7" t="n">
        <f aca="false">Q72+P72</f>
        <v>0</v>
      </c>
      <c r="S72" s="7" t="n">
        <f aca="false">N72-O72</f>
        <v>0</v>
      </c>
    </row>
    <row r="73" customFormat="false" ht="18" hidden="false" customHeight="true" outlineLevel="0" collapsed="false">
      <c r="A73" s="3" t="n">
        <v>39800012</v>
      </c>
      <c r="B73" s="4" t="s">
        <v>105</v>
      </c>
      <c r="C73" s="5" t="str">
        <f aca="false">VLOOKUP(A73,'مقایسه قانون و لایحه 1402'!B:E,3,)</f>
        <v>حوزه معاونت</v>
      </c>
      <c r="D73" s="4" t="s">
        <v>23</v>
      </c>
      <c r="E73" s="5" t="s">
        <v>13</v>
      </c>
      <c r="F73" s="4"/>
      <c r="G73" s="4"/>
      <c r="H73" s="6" t="n">
        <f aca="false">IFERROR(VLOOKUP(A73,Data!G:H,2,),0)</f>
        <v>0</v>
      </c>
      <c r="I73" s="6" t="n">
        <f aca="false">IFERROR(VLOOKUP($A73,Data!$A:$C,2,),)</f>
        <v>0</v>
      </c>
      <c r="J73" s="6" t="n">
        <f aca="false">IFERROR(VLOOKUP($A73,Data!$A:$C,3,),)</f>
        <v>0</v>
      </c>
      <c r="K73" s="6" t="n">
        <f aca="false">H73+J73</f>
        <v>0</v>
      </c>
      <c r="L73" s="6" t="n">
        <f aca="false">S73-J73</f>
        <v>0</v>
      </c>
      <c r="M73" s="6" t="n">
        <v>0</v>
      </c>
      <c r="N73" s="7" t="n">
        <f aca="false">IFERROR(VLOOKUP($A73,'ساتع خام'!$D:$S,3,),)</f>
        <v>0</v>
      </c>
      <c r="O73" s="7" t="n">
        <f aca="false">IFERROR(VLOOKUP(A73,'ساتع خام'!D:S,4,0),)</f>
        <v>0</v>
      </c>
      <c r="P73" s="7" t="n">
        <f aca="false">IFERROR(VLOOKUP($A73,'ساتع خام'!$D:$S,15,0),)</f>
        <v>0</v>
      </c>
      <c r="Q73" s="7" t="n">
        <f aca="false">IFERROR(IF(VLOOKUP($A73,'ساتع خام'!$D:$S,16,0)="",0,VLOOKUP($A73,'ساتع خام'!$D:$S,16,0)),0)</f>
        <v>0</v>
      </c>
      <c r="R73" s="7" t="n">
        <f aca="false">Q73+P73</f>
        <v>0</v>
      </c>
      <c r="S73" s="7" t="n">
        <f aca="false">N73-O73</f>
        <v>0</v>
      </c>
    </row>
    <row r="74" customFormat="false" ht="18" hidden="false" customHeight="true" outlineLevel="0" collapsed="false">
      <c r="A74" s="3" t="n">
        <v>34098040</v>
      </c>
      <c r="B74" s="4" t="s">
        <v>106</v>
      </c>
      <c r="C74" s="5" t="str">
        <f aca="false">VLOOKUP(A74,'مقایسه قانون و لایحه 1402'!B:E,3,)</f>
        <v>مرکز هنر و رسانه</v>
      </c>
      <c r="D74" s="4" t="s">
        <v>90</v>
      </c>
      <c r="E74" s="5" t="s">
        <v>13</v>
      </c>
      <c r="F74" s="4"/>
      <c r="G74" s="4"/>
      <c r="H74" s="6" t="n">
        <f aca="false">IFERROR(VLOOKUP(A74,Data!G:H,2,),0)</f>
        <v>0</v>
      </c>
      <c r="I74" s="6" t="n">
        <f aca="false">IFERROR(VLOOKUP($A74,Data!$A:$C,2,),)</f>
        <v>0</v>
      </c>
      <c r="J74" s="6" t="n">
        <f aca="false">IFERROR(VLOOKUP($A74,Data!$A:$C,3,),)</f>
        <v>0</v>
      </c>
      <c r="K74" s="6" t="n">
        <f aca="false">H74+J74</f>
        <v>0</v>
      </c>
      <c r="L74" s="6" t="n">
        <f aca="false">S74-J74</f>
        <v>0</v>
      </c>
      <c r="M74" s="6" t="n">
        <v>0</v>
      </c>
      <c r="N74" s="7" t="n">
        <f aca="false">IFERROR(VLOOKUP($A74,'ساتع خام'!$D:$S,3,),)</f>
        <v>0</v>
      </c>
      <c r="O74" s="7" t="n">
        <f aca="false">IFERROR(VLOOKUP(A74,'ساتع خام'!D:S,4,0),)</f>
        <v>0</v>
      </c>
      <c r="P74" s="7" t="n">
        <f aca="false">IFERROR(VLOOKUP($A74,'ساتع خام'!$D:$S,15,0),)</f>
        <v>0</v>
      </c>
      <c r="Q74" s="7" t="n">
        <f aca="false">IFERROR(IF(VLOOKUP($A74,'ساتع خام'!$D:$S,16,0)="",0,VLOOKUP($A74,'ساتع خام'!$D:$S,16,0)),0)</f>
        <v>0</v>
      </c>
      <c r="R74" s="7" t="n">
        <f aca="false">Q74+P74</f>
        <v>0</v>
      </c>
      <c r="S74" s="7" t="n">
        <f aca="false">N74-O74</f>
        <v>0</v>
      </c>
    </row>
    <row r="75" customFormat="false" ht="18" hidden="false" customHeight="true" outlineLevel="0" collapsed="false">
      <c r="A75" s="3" t="n">
        <v>34098037</v>
      </c>
      <c r="B75" s="4" t="s">
        <v>107</v>
      </c>
      <c r="C75" s="5" t="str">
        <f aca="false">VLOOKUP(A75,'مقایسه قانون و لایحه 1402'!B:E,3,)</f>
        <v>مرکز هنر و رسانه</v>
      </c>
      <c r="D75" s="4" t="s">
        <v>36</v>
      </c>
      <c r="E75" s="5" t="s">
        <v>2</v>
      </c>
      <c r="F75" s="4" t="s">
        <v>10</v>
      </c>
      <c r="G75" s="4" t="s">
        <v>93</v>
      </c>
      <c r="H75" s="6" t="n">
        <f aca="false">IFERROR(VLOOKUP(A75,Data!G:H,2,),0)</f>
        <v>45000000</v>
      </c>
      <c r="I75" s="6" t="n">
        <f aca="false">IFERROR(VLOOKUP($A75,Data!$A:$C,2,),)</f>
        <v>95000000</v>
      </c>
      <c r="J75" s="6" t="n">
        <f aca="false">IFERROR(VLOOKUP($A75,Data!$A:$C,3,),)</f>
        <v>0</v>
      </c>
      <c r="K75" s="6" t="n">
        <f aca="false">H75+J75</f>
        <v>45000000</v>
      </c>
      <c r="L75" s="6" t="n">
        <f aca="false">S75-J75</f>
        <v>0</v>
      </c>
      <c r="M75" s="6" t="n">
        <v>0</v>
      </c>
      <c r="N75" s="7" t="n">
        <f aca="false">IFERROR(VLOOKUP($A75,'ساتع خام'!$D:$S,3,),)</f>
        <v>0</v>
      </c>
      <c r="O75" s="7" t="n">
        <f aca="false">IFERROR(VLOOKUP(A75,'ساتع خام'!D:S,4,0),)</f>
        <v>0</v>
      </c>
      <c r="P75" s="7" t="n">
        <f aca="false">IFERROR(VLOOKUP($A75,'ساتع خام'!$D:$S,15,0),)</f>
        <v>0</v>
      </c>
      <c r="Q75" s="7" t="n">
        <f aca="false">IFERROR(IF(VLOOKUP($A75,'ساتع خام'!$D:$S,16,0)="",0,VLOOKUP($A75,'ساتع خام'!$D:$S,16,0)),0)</f>
        <v>0</v>
      </c>
      <c r="R75" s="7" t="n">
        <f aca="false">Q75+P75</f>
        <v>0</v>
      </c>
      <c r="S75" s="7" t="n">
        <f aca="false">N75-O75</f>
        <v>0</v>
      </c>
    </row>
    <row r="76" customFormat="false" ht="18" hidden="false" customHeight="true" outlineLevel="0" collapsed="false">
      <c r="A76" s="3" t="n">
        <v>34098036</v>
      </c>
      <c r="B76" s="4" t="s">
        <v>108</v>
      </c>
      <c r="C76" s="5" t="str">
        <f aca="false">VLOOKUP(A76,'مقایسه قانون و لایحه 1402'!B:E,3,)</f>
        <v>حوزه معاونت</v>
      </c>
      <c r="D76" s="4" t="s">
        <v>23</v>
      </c>
      <c r="E76" s="5" t="s">
        <v>2</v>
      </c>
      <c r="F76" s="4" t="s">
        <v>10</v>
      </c>
      <c r="G76" s="4" t="s">
        <v>93</v>
      </c>
      <c r="H76" s="6" t="n">
        <f aca="false">IFERROR(VLOOKUP(A76,Data!G:H,2,),0)</f>
        <v>0</v>
      </c>
      <c r="I76" s="6" t="n">
        <f aca="false">IFERROR(VLOOKUP($A76,Data!$A:$C,2,),)</f>
        <v>0</v>
      </c>
      <c r="J76" s="6" t="n">
        <f aca="false">IFERROR(VLOOKUP($A76,Data!$A:$C,3,),)</f>
        <v>0</v>
      </c>
      <c r="K76" s="6" t="n">
        <f aca="false">H76+J76</f>
        <v>0</v>
      </c>
      <c r="L76" s="6" t="n">
        <f aca="false">S76-J76</f>
        <v>0</v>
      </c>
      <c r="M76" s="6" t="n">
        <v>0</v>
      </c>
      <c r="N76" s="7" t="n">
        <f aca="false">IFERROR(VLOOKUP($A76,'ساتع خام'!$D:$S,3,),)</f>
        <v>0</v>
      </c>
      <c r="O76" s="7" t="n">
        <f aca="false">IFERROR(VLOOKUP(A76,'ساتع خام'!D:S,4,0),)</f>
        <v>0</v>
      </c>
      <c r="P76" s="7" t="n">
        <f aca="false">IFERROR(VLOOKUP($A76,'ساتع خام'!$D:$S,15,0),)</f>
        <v>0</v>
      </c>
      <c r="Q76" s="7" t="n">
        <f aca="false">IFERROR(IF(VLOOKUP($A76,'ساتع خام'!$D:$S,16,0)="",0,VLOOKUP($A76,'ساتع خام'!$D:$S,16,0)),0)</f>
        <v>0</v>
      </c>
      <c r="R76" s="7" t="n">
        <f aca="false">Q76+P76</f>
        <v>0</v>
      </c>
      <c r="S76" s="7" t="n">
        <f aca="false">N76-O76</f>
        <v>0</v>
      </c>
    </row>
    <row r="77" customFormat="false" ht="18" hidden="false" customHeight="true" outlineLevel="0" collapsed="false">
      <c r="A77" s="3" t="n">
        <v>34098035</v>
      </c>
      <c r="B77" s="4" t="s">
        <v>109</v>
      </c>
      <c r="C77" s="5" t="str">
        <f aca="false">VLOOKUP(A77,'مقایسه قانون و لایحه 1402'!B:E,3,)</f>
        <v>مرکز هنر و رسانه</v>
      </c>
      <c r="D77" s="4" t="s">
        <v>36</v>
      </c>
      <c r="E77" s="5" t="s">
        <v>2</v>
      </c>
      <c r="F77" s="4" t="s">
        <v>10</v>
      </c>
      <c r="G77" s="4" t="s">
        <v>42</v>
      </c>
      <c r="H77" s="6" t="n">
        <f aca="false">IFERROR(VLOOKUP(A77,Data!G:H,2,),0)</f>
        <v>0</v>
      </c>
      <c r="I77" s="6" t="n">
        <f aca="false">IFERROR(VLOOKUP($A77,Data!$A:$C,2,),)</f>
        <v>0</v>
      </c>
      <c r="J77" s="6" t="n">
        <f aca="false">IFERROR(VLOOKUP($A77,Data!$A:$C,3,),)</f>
        <v>0</v>
      </c>
      <c r="K77" s="6" t="n">
        <f aca="false">H77+J77</f>
        <v>0</v>
      </c>
      <c r="L77" s="6" t="n">
        <f aca="false">S77-J77</f>
        <v>300000000.000001</v>
      </c>
      <c r="M77" s="6" t="n">
        <v>300000000</v>
      </c>
      <c r="N77" s="7" t="n">
        <f aca="false">IFERROR(VLOOKUP($A77,'ساتع خام'!$D:$S,3,),)</f>
        <v>300000000.000001</v>
      </c>
      <c r="O77" s="7" t="n">
        <f aca="false">IFERROR(VLOOKUP(A77,'ساتع خام'!D:S,4,0),)</f>
        <v>0</v>
      </c>
      <c r="P77" s="7" t="n">
        <f aca="false">IFERROR(VLOOKUP($A77,'ساتع خام'!$D:$S,15,0),)</f>
        <v>0</v>
      </c>
      <c r="Q77" s="7" t="n">
        <f aca="false">IFERROR(IF(VLOOKUP($A77,'ساتع خام'!$D:$S,16,0)="",0,VLOOKUP($A77,'ساتع خام'!$D:$S,16,0)),0)</f>
        <v>0</v>
      </c>
      <c r="R77" s="7" t="n">
        <f aca="false">Q77+P77</f>
        <v>0</v>
      </c>
      <c r="S77" s="7" t="n">
        <f aca="false">N77-O77</f>
        <v>300000000.000001</v>
      </c>
    </row>
    <row r="78" customFormat="false" ht="18" hidden="false" customHeight="true" outlineLevel="0" collapsed="false">
      <c r="A78" s="3" t="n">
        <v>34098030</v>
      </c>
      <c r="B78" s="4" t="s">
        <v>110</v>
      </c>
      <c r="C78" s="5" t="str">
        <f aca="false">VLOOKUP(A78,'مقایسه قانون و لایحه 1402'!B:E,3,)</f>
        <v>مرکز هنر و رسانه</v>
      </c>
      <c r="D78" s="4" t="s">
        <v>39</v>
      </c>
      <c r="E78" s="5" t="s">
        <v>2</v>
      </c>
      <c r="F78" s="4" t="s">
        <v>10</v>
      </c>
      <c r="G78" s="4" t="s">
        <v>111</v>
      </c>
      <c r="H78" s="6" t="n">
        <f aca="false">IFERROR(VLOOKUP(A78,Data!G:H,2,),0)</f>
        <v>0</v>
      </c>
      <c r="I78" s="6" t="n">
        <f aca="false">IFERROR(VLOOKUP($A78,Data!$A:$C,2,),)</f>
        <v>100000000</v>
      </c>
      <c r="J78" s="6" t="n">
        <f aca="false">IFERROR(VLOOKUP($A78,Data!$A:$C,3,),)</f>
        <v>100000000</v>
      </c>
      <c r="K78" s="6" t="n">
        <f aca="false">H78+J78</f>
        <v>100000000</v>
      </c>
      <c r="L78" s="6" t="n">
        <f aca="false">S78-J78</f>
        <v>-100000000</v>
      </c>
      <c r="M78" s="6" t="n">
        <v>0</v>
      </c>
      <c r="N78" s="7" t="n">
        <f aca="false">IFERROR(VLOOKUP($A78,'ساتع خام'!$D:$S,3,),)</f>
        <v>0</v>
      </c>
      <c r="O78" s="7" t="n">
        <f aca="false">IFERROR(VLOOKUP(A78,'ساتع خام'!D:S,4,0),)</f>
        <v>0</v>
      </c>
      <c r="P78" s="7" t="n">
        <f aca="false">IFERROR(VLOOKUP($A78,'ساتع خام'!$D:$S,15,0),)</f>
        <v>0</v>
      </c>
      <c r="Q78" s="7" t="n">
        <f aca="false">IFERROR(IF(VLOOKUP($A78,'ساتع خام'!$D:$S,16,0)="",0,VLOOKUP($A78,'ساتع خام'!$D:$S,16,0)),0)</f>
        <v>0</v>
      </c>
      <c r="R78" s="7" t="n">
        <f aca="false">Q78+P78</f>
        <v>0</v>
      </c>
      <c r="S78" s="7" t="n">
        <f aca="false">N78-O78</f>
        <v>0</v>
      </c>
    </row>
    <row r="79" customFormat="false" ht="18" hidden="false" customHeight="true" outlineLevel="0" collapsed="false">
      <c r="A79" s="3" t="n">
        <v>33998016</v>
      </c>
      <c r="B79" s="4" t="s">
        <v>112</v>
      </c>
      <c r="C79" s="5" t="str">
        <f aca="false">VLOOKUP(A79,'مقایسه قانون و لایحه 1402'!B:E,3,)</f>
        <v>مرکز هنر و رسانه</v>
      </c>
      <c r="D79" s="4" t="s">
        <v>47</v>
      </c>
      <c r="E79" s="5" t="s">
        <v>2</v>
      </c>
      <c r="F79" s="4" t="s">
        <v>10</v>
      </c>
      <c r="G79" s="4" t="s">
        <v>42</v>
      </c>
      <c r="H79" s="6" t="n">
        <f aca="false">IFERROR(VLOOKUP(A79,Data!G:H,2,),0)</f>
        <v>0</v>
      </c>
      <c r="I79" s="6" t="n">
        <f aca="false">IFERROR(VLOOKUP($A79,Data!$A:$C,2,),)</f>
        <v>0</v>
      </c>
      <c r="J79" s="6" t="n">
        <f aca="false">IFERROR(VLOOKUP($A79,Data!$A:$C,3,),)</f>
        <v>0</v>
      </c>
      <c r="K79" s="6" t="n">
        <f aca="false">H79+J79</f>
        <v>0</v>
      </c>
      <c r="L79" s="6" t="n">
        <f aca="false">S79-J79</f>
        <v>0</v>
      </c>
      <c r="M79" s="6" t="n">
        <v>0</v>
      </c>
      <c r="N79" s="7" t="n">
        <f aca="false">IFERROR(VLOOKUP($A79,'ساتع خام'!$D:$S,3,),)</f>
        <v>0</v>
      </c>
      <c r="O79" s="7" t="n">
        <f aca="false">IFERROR(VLOOKUP(A79,'ساتع خام'!D:S,4,0),)</f>
        <v>0</v>
      </c>
      <c r="P79" s="7" t="n">
        <f aca="false">IFERROR(VLOOKUP($A79,'ساتع خام'!$D:$S,15,0),)</f>
        <v>0</v>
      </c>
      <c r="Q79" s="7" t="n">
        <f aca="false">IFERROR(IF(VLOOKUP($A79,'ساتع خام'!$D:$S,16,0)="",0,VLOOKUP($A79,'ساتع خام'!$D:$S,16,0)),0)</f>
        <v>0</v>
      </c>
      <c r="R79" s="7" t="n">
        <f aca="false">Q79+P79</f>
        <v>0</v>
      </c>
      <c r="S79" s="7" t="n">
        <f aca="false">N79-O79</f>
        <v>0</v>
      </c>
    </row>
    <row r="80" customFormat="false" ht="18" hidden="false" customHeight="true" outlineLevel="0" collapsed="false">
      <c r="A80" s="3" t="n">
        <v>33998015</v>
      </c>
      <c r="B80" s="4" t="s">
        <v>113</v>
      </c>
      <c r="C80" s="5" t="str">
        <f aca="false">VLOOKUP(A80,'مقایسه قانون و لایحه 1402'!B:E,3,)</f>
        <v>مرکز هنر و رسانه</v>
      </c>
      <c r="D80" s="4" t="s">
        <v>47</v>
      </c>
      <c r="E80" s="5" t="s">
        <v>2</v>
      </c>
      <c r="F80" s="4" t="s">
        <v>6</v>
      </c>
      <c r="G80" s="4" t="s">
        <v>95</v>
      </c>
      <c r="H80" s="6" t="n">
        <f aca="false">IFERROR(VLOOKUP(A80,Data!G:H,2,),0)</f>
        <v>0</v>
      </c>
      <c r="I80" s="6" t="n">
        <f aca="false">IFERROR(VLOOKUP($A80,Data!$A:$C,2,),)</f>
        <v>0</v>
      </c>
      <c r="J80" s="6" t="n">
        <f aca="false">IFERROR(VLOOKUP($A80,Data!$A:$C,3,),)</f>
        <v>0</v>
      </c>
      <c r="K80" s="6" t="n">
        <f aca="false">H80+J80</f>
        <v>0</v>
      </c>
      <c r="L80" s="6" t="n">
        <f aca="false">S80-J80</f>
        <v>200000000.000001</v>
      </c>
      <c r="M80" s="6" t="n">
        <v>200000000</v>
      </c>
      <c r="N80" s="7" t="n">
        <f aca="false">IFERROR(VLOOKUP($A80,'ساتع خام'!$D:$S,3,),)</f>
        <v>200000000.000001</v>
      </c>
      <c r="O80" s="7" t="n">
        <f aca="false">IFERROR(VLOOKUP(A80,'ساتع خام'!D:S,4,0),)</f>
        <v>0</v>
      </c>
      <c r="P80" s="7" t="n">
        <f aca="false">IFERROR(VLOOKUP($A80,'ساتع خام'!$D:$S,15,0),)</f>
        <v>0</v>
      </c>
      <c r="Q80" s="7" t="n">
        <f aca="false">IFERROR(IF(VLOOKUP($A80,'ساتع خام'!$D:$S,16,0)="",0,VLOOKUP($A80,'ساتع خام'!$D:$S,16,0)),0)</f>
        <v>0</v>
      </c>
      <c r="R80" s="7" t="n">
        <f aca="false">Q80+P80</f>
        <v>0</v>
      </c>
      <c r="S80" s="7" t="n">
        <f aca="false">N80-O80</f>
        <v>200000000.000001</v>
      </c>
    </row>
    <row r="81" customFormat="false" ht="18" hidden="false" customHeight="true" outlineLevel="0" collapsed="false">
      <c r="A81" s="3" t="n">
        <v>33998004</v>
      </c>
      <c r="B81" s="4" t="s">
        <v>114</v>
      </c>
      <c r="C81" s="5" t="str">
        <f aca="false">VLOOKUP(A81,'مقایسه قانون و لایحه 1402'!B:E,3,)</f>
        <v>مدیریت امور اجرایی</v>
      </c>
      <c r="D81" s="4" t="s">
        <v>21</v>
      </c>
      <c r="E81" s="5" t="s">
        <v>13</v>
      </c>
      <c r="F81" s="4"/>
      <c r="G81" s="4"/>
      <c r="H81" s="6" t="n">
        <f aca="false">IFERROR(VLOOKUP(A81,Data!G:H,2,),0)</f>
        <v>0</v>
      </c>
      <c r="I81" s="6" t="n">
        <f aca="false">IFERROR(VLOOKUP($A81,Data!$A:$C,2,),)</f>
        <v>0</v>
      </c>
      <c r="J81" s="6" t="n">
        <f aca="false">IFERROR(VLOOKUP($A81,Data!$A:$C,3,),)</f>
        <v>0</v>
      </c>
      <c r="K81" s="6" t="n">
        <f aca="false">H81+J81</f>
        <v>0</v>
      </c>
      <c r="L81" s="6" t="n">
        <f aca="false">S81-J81</f>
        <v>2000000000.00001</v>
      </c>
      <c r="M81" s="6" t="n">
        <v>3000000000</v>
      </c>
      <c r="N81" s="7" t="n">
        <f aca="false">IFERROR(VLOOKUP($A81,'ساتع خام'!$D:$S,3,),)</f>
        <v>3000000000.00001</v>
      </c>
      <c r="O81" s="7" t="n">
        <v>1000000000</v>
      </c>
      <c r="P81" s="7" t="n">
        <f aca="false">IFERROR(VLOOKUP($A81,'ساتع خام'!$D:$S,15,0),)</f>
        <v>0</v>
      </c>
      <c r="Q81" s="7" t="n">
        <f aca="false">IFERROR(IF(VLOOKUP($A81,'ساتع خام'!$D:$S,16,0)="",0,VLOOKUP($A81,'ساتع خام'!$D:$S,16,0)),0)</f>
        <v>0</v>
      </c>
      <c r="R81" s="7" t="n">
        <f aca="false">Q81+P81</f>
        <v>0</v>
      </c>
      <c r="S81" s="7" t="n">
        <f aca="false">N81-O81</f>
        <v>2000000000.00001</v>
      </c>
    </row>
    <row r="82" customFormat="false" ht="18" hidden="false" customHeight="true" outlineLevel="0" collapsed="false">
      <c r="A82" s="3" t="n">
        <v>33998003</v>
      </c>
      <c r="B82" s="4" t="s">
        <v>115</v>
      </c>
      <c r="C82" s="5" t="str">
        <f aca="false">VLOOKUP(A82,'مقایسه قانون و لایحه 1402'!B:E,3,)</f>
        <v>مدیریت امور اجرایی</v>
      </c>
      <c r="D82" s="4" t="s">
        <v>21</v>
      </c>
      <c r="E82" s="5" t="s">
        <v>13</v>
      </c>
      <c r="F82" s="4"/>
      <c r="G82" s="4"/>
      <c r="H82" s="6" t="n">
        <f aca="false">IFERROR(VLOOKUP(A82,Data!G:H,2,),0)</f>
        <v>0</v>
      </c>
      <c r="I82" s="6" t="n">
        <f aca="false">IFERROR(VLOOKUP($A82,Data!$A:$C,2,),)</f>
        <v>0</v>
      </c>
      <c r="J82" s="6" t="n">
        <f aca="false">IFERROR(VLOOKUP($A82,Data!$A:$C,3,),)</f>
        <v>0</v>
      </c>
      <c r="K82" s="6" t="n">
        <f aca="false">H82+J82</f>
        <v>0</v>
      </c>
      <c r="L82" s="6" t="n">
        <f aca="false">S82-J82</f>
        <v>2000000000.00001</v>
      </c>
      <c r="M82" s="6" t="n">
        <v>3000000000</v>
      </c>
      <c r="N82" s="7" t="n">
        <f aca="false">IFERROR(VLOOKUP($A82,'ساتع خام'!$D:$S,3,),)</f>
        <v>3000000000.00001</v>
      </c>
      <c r="O82" s="7" t="n">
        <v>1000000000</v>
      </c>
      <c r="P82" s="7" t="n">
        <f aca="false">IFERROR(VLOOKUP($A82,'ساتع خام'!$D:$S,15,0),)</f>
        <v>0</v>
      </c>
      <c r="Q82" s="7" t="n">
        <f aca="false">IFERROR(IF(VLOOKUP($A82,'ساتع خام'!$D:$S,16,0)="",0,VLOOKUP($A82,'ساتع خام'!$D:$S,16,0)),0)</f>
        <v>0</v>
      </c>
      <c r="R82" s="7" t="n">
        <f aca="false">Q82+P82</f>
        <v>0</v>
      </c>
      <c r="S82" s="7" t="n">
        <f aca="false">N82-O82</f>
        <v>2000000000.00001</v>
      </c>
    </row>
    <row r="83" customFormat="false" ht="18" hidden="false" customHeight="true" outlineLevel="0" collapsed="false">
      <c r="A83" s="3" t="n">
        <v>33998002</v>
      </c>
      <c r="B83" s="4" t="s">
        <v>116</v>
      </c>
      <c r="C83" s="5" t="str">
        <f aca="false">VLOOKUP(A83,'مقایسه قانون و لایحه 1402'!B:E,3,)</f>
        <v>مدیریت امور اجرایی</v>
      </c>
      <c r="D83" s="4" t="s">
        <v>21</v>
      </c>
      <c r="E83" s="5" t="s">
        <v>13</v>
      </c>
      <c r="F83" s="4"/>
      <c r="G83" s="4"/>
      <c r="H83" s="6" t="n">
        <f aca="false">IFERROR(VLOOKUP(A83,Data!G:H,2,),0)</f>
        <v>0</v>
      </c>
      <c r="I83" s="6" t="n">
        <f aca="false">IFERROR(VLOOKUP($A83,Data!$A:$C,2,),)</f>
        <v>0</v>
      </c>
      <c r="J83" s="6" t="n">
        <f aca="false">IFERROR(VLOOKUP($A83,Data!$A:$C,3,),)</f>
        <v>0</v>
      </c>
      <c r="K83" s="6" t="n">
        <f aca="false">H83+J83</f>
        <v>0</v>
      </c>
      <c r="L83" s="6" t="n">
        <f aca="false">S83-J83</f>
        <v>3000000000.00001</v>
      </c>
      <c r="M83" s="6" t="n">
        <v>3000000000</v>
      </c>
      <c r="N83" s="7" t="n">
        <f aca="false">IFERROR(VLOOKUP($A83,'ساتع خام'!$D:$S,3,),)</f>
        <v>3000000000.00001</v>
      </c>
      <c r="O83" s="7" t="n">
        <f aca="false">IFERROR(VLOOKUP(A83,'ساتع خام'!D:S,4,0),)</f>
        <v>0</v>
      </c>
      <c r="P83" s="7" t="n">
        <f aca="false">IFERROR(VLOOKUP($A83,'ساتع خام'!$D:$S,15,0),)</f>
        <v>0</v>
      </c>
      <c r="Q83" s="7" t="n">
        <f aca="false">IFERROR(IF(VLOOKUP($A83,'ساتع خام'!$D:$S,16,0)="",0,VLOOKUP($A83,'ساتع خام'!$D:$S,16,0)),0)</f>
        <v>0</v>
      </c>
      <c r="R83" s="7" t="n">
        <f aca="false">Q83+P83</f>
        <v>0</v>
      </c>
      <c r="S83" s="7" t="n">
        <f aca="false">N83-O83</f>
        <v>3000000000.00001</v>
      </c>
    </row>
    <row r="84" customFormat="false" ht="18" hidden="false" customHeight="true" outlineLevel="0" collapsed="false">
      <c r="A84" s="3" t="n">
        <v>33998001</v>
      </c>
      <c r="B84" s="4" t="s">
        <v>117</v>
      </c>
      <c r="C84" s="5" t="str">
        <f aca="false">VLOOKUP(A84,'مقایسه قانون و لایحه 1402'!B:E,3,)</f>
        <v>مدیریت امور اجرایی</v>
      </c>
      <c r="D84" s="4" t="s">
        <v>21</v>
      </c>
      <c r="E84" s="5" t="s">
        <v>13</v>
      </c>
      <c r="F84" s="4"/>
      <c r="G84" s="4"/>
      <c r="H84" s="6" t="n">
        <f aca="false">IFERROR(VLOOKUP(A84,Data!G:H,2,),0)</f>
        <v>0</v>
      </c>
      <c r="I84" s="6" t="n">
        <f aca="false">IFERROR(VLOOKUP($A84,Data!$A:$C,2,),)</f>
        <v>0</v>
      </c>
      <c r="J84" s="6" t="n">
        <f aca="false">IFERROR(VLOOKUP($A84,Data!$A:$C,3,),)</f>
        <v>0</v>
      </c>
      <c r="K84" s="6" t="n">
        <f aca="false">H84+J84</f>
        <v>0</v>
      </c>
      <c r="L84" s="6" t="n">
        <f aca="false">S84-J84</f>
        <v>0</v>
      </c>
      <c r="M84" s="6" t="n">
        <v>0</v>
      </c>
      <c r="N84" s="7" t="n">
        <f aca="false">IFERROR(VLOOKUP($A84,'ساتع خام'!$D:$S,3,),)</f>
        <v>0</v>
      </c>
      <c r="O84" s="7" t="n">
        <f aca="false">IFERROR(VLOOKUP(A84,'ساتع خام'!D:S,4,0),)</f>
        <v>0</v>
      </c>
      <c r="P84" s="7" t="n">
        <f aca="false">IFERROR(VLOOKUP($A84,'ساتع خام'!$D:$S,15,0),)</f>
        <v>0</v>
      </c>
      <c r="Q84" s="7" t="n">
        <f aca="false">IFERROR(IF(VLOOKUP($A84,'ساتع خام'!$D:$S,16,0)="",0,VLOOKUP($A84,'ساتع خام'!$D:$S,16,0)),0)</f>
        <v>0</v>
      </c>
      <c r="R84" s="7" t="n">
        <f aca="false">Q84+P84</f>
        <v>0</v>
      </c>
      <c r="S84" s="7" t="n">
        <f aca="false">N84-O84</f>
        <v>0</v>
      </c>
    </row>
    <row r="85" customFormat="false" ht="18" hidden="false" customHeight="true" outlineLevel="0" collapsed="false">
      <c r="A85" s="3" t="n">
        <v>33898017</v>
      </c>
      <c r="B85" s="4" t="s">
        <v>118</v>
      </c>
      <c r="C85" s="5" t="str">
        <f aca="false">VLOOKUP(A85,'مقایسه قانون و لایحه 1402'!B:E,3,)</f>
        <v>مرکز هنر و رسانه</v>
      </c>
      <c r="D85" s="4" t="s">
        <v>47</v>
      </c>
      <c r="E85" s="5" t="s">
        <v>2</v>
      </c>
      <c r="F85" s="4" t="s">
        <v>10</v>
      </c>
      <c r="G85" s="4" t="s">
        <v>42</v>
      </c>
      <c r="H85" s="6" t="n">
        <f aca="false">IFERROR(VLOOKUP(A85,Data!G:H,2,),0)</f>
        <v>0</v>
      </c>
      <c r="I85" s="6" t="n">
        <f aca="false">IFERROR(VLOOKUP($A85,Data!$A:$C,2,),)</f>
        <v>0</v>
      </c>
      <c r="J85" s="6" t="n">
        <f aca="false">IFERROR(VLOOKUP($A85,Data!$A:$C,3,),)</f>
        <v>0</v>
      </c>
      <c r="K85" s="6" t="n">
        <f aca="false">H85+J85</f>
        <v>0</v>
      </c>
      <c r="L85" s="6" t="n">
        <f aca="false">S85-J85</f>
        <v>0</v>
      </c>
      <c r="M85" s="6" t="n">
        <v>0</v>
      </c>
      <c r="N85" s="7" t="n">
        <f aca="false">IFERROR(VLOOKUP($A85,'ساتع خام'!$D:$S,3,),)</f>
        <v>0</v>
      </c>
      <c r="O85" s="7" t="n">
        <f aca="false">IFERROR(VLOOKUP(A85,'ساتع خام'!D:S,4,0),)</f>
        <v>0</v>
      </c>
      <c r="P85" s="7" t="n">
        <f aca="false">IFERROR(VLOOKUP($A85,'ساتع خام'!$D:$S,15,0),)</f>
        <v>0</v>
      </c>
      <c r="Q85" s="7" t="n">
        <f aca="false">IFERROR(IF(VLOOKUP($A85,'ساتع خام'!$D:$S,16,0)="",0,VLOOKUP($A85,'ساتع خام'!$D:$S,16,0)),0)</f>
        <v>0</v>
      </c>
      <c r="R85" s="7" t="n">
        <f aca="false">Q85+P85</f>
        <v>0</v>
      </c>
      <c r="S85" s="7" t="n">
        <f aca="false">N85-O85</f>
        <v>0</v>
      </c>
    </row>
    <row r="86" customFormat="false" ht="16.65" hidden="false" customHeight="false" outlineLevel="0" collapsed="false">
      <c r="A86" s="3" t="n">
        <v>33898016</v>
      </c>
      <c r="B86" s="4" t="s">
        <v>119</v>
      </c>
      <c r="C86" s="5" t="str">
        <f aca="false">VLOOKUP(A86,'مقایسه قانون و لایحه 1402'!B:E,3,)</f>
        <v>مرکز هنر و رسانه</v>
      </c>
      <c r="D86" s="4" t="s">
        <v>47</v>
      </c>
      <c r="E86" s="5" t="s">
        <v>2</v>
      </c>
      <c r="F86" s="4" t="s">
        <v>6</v>
      </c>
      <c r="G86" s="4" t="s">
        <v>95</v>
      </c>
      <c r="H86" s="6" t="n">
        <f aca="false">IFERROR(VLOOKUP(A86,Data!G:H,2,),0)</f>
        <v>0</v>
      </c>
      <c r="I86" s="6" t="n">
        <f aca="false">IFERROR(VLOOKUP($A86,Data!$A:$C,2,),)</f>
        <v>0</v>
      </c>
      <c r="J86" s="6" t="n">
        <f aca="false">IFERROR(VLOOKUP($A86,Data!$A:$C,3,),)</f>
        <v>0</v>
      </c>
      <c r="K86" s="6" t="n">
        <f aca="false">H86+J86</f>
        <v>0</v>
      </c>
      <c r="L86" s="6" t="n">
        <f aca="false">S86-J86</f>
        <v>300000000.000001</v>
      </c>
      <c r="M86" s="6" t="n">
        <v>300000000</v>
      </c>
      <c r="N86" s="7" t="n">
        <f aca="false">IFERROR(VLOOKUP($A86,'ساتع خام'!$D:$S,3,),)</f>
        <v>300000000.000001</v>
      </c>
      <c r="O86" s="7" t="n">
        <f aca="false">IFERROR(VLOOKUP(A86,'ساتع خام'!D:S,4,0),)</f>
        <v>0</v>
      </c>
      <c r="P86" s="7" t="n">
        <f aca="false">IFERROR(VLOOKUP($A86,'ساتع خام'!$D:$S,15,0),)</f>
        <v>0</v>
      </c>
      <c r="Q86" s="7" t="n">
        <f aca="false">IFERROR(IF(VLOOKUP($A86,'ساتع خام'!$D:$S,16,0)="",0,VLOOKUP($A86,'ساتع خام'!$D:$S,16,0)),0)</f>
        <v>0</v>
      </c>
      <c r="R86" s="7" t="n">
        <f aca="false">Q86+P86</f>
        <v>0</v>
      </c>
      <c r="S86" s="7" t="n">
        <f aca="false">N86-O86</f>
        <v>300000000.000001</v>
      </c>
    </row>
    <row r="87" customFormat="false" ht="18" hidden="false" customHeight="true" outlineLevel="0" collapsed="false">
      <c r="A87" s="3" t="n">
        <v>33898004</v>
      </c>
      <c r="B87" s="4" t="s">
        <v>120</v>
      </c>
      <c r="C87" s="5" t="str">
        <f aca="false">VLOOKUP(A87,'مقایسه قانون و لایحه 1402'!B:E,3,)</f>
        <v>مرکز هنر و رسانه</v>
      </c>
      <c r="D87" s="4" t="s">
        <v>47</v>
      </c>
      <c r="E87" s="5" t="s">
        <v>13</v>
      </c>
      <c r="F87" s="4"/>
      <c r="G87" s="4"/>
      <c r="H87" s="6" t="n">
        <f aca="false">IFERROR(VLOOKUP(A87,Data!G:H,2,),0)</f>
        <v>1162500000</v>
      </c>
      <c r="I87" s="6" t="n">
        <f aca="false">IFERROR(VLOOKUP($A87,Data!$A:$C,2,),)</f>
        <v>4650000000</v>
      </c>
      <c r="J87" s="6" t="n">
        <f aca="false">IFERROR(VLOOKUP($A87,Data!$A:$C,3,),)</f>
        <v>3487500000</v>
      </c>
      <c r="K87" s="6" t="n">
        <f aca="false">H87+J87</f>
        <v>4650000000</v>
      </c>
      <c r="L87" s="6" t="n">
        <f aca="false">S87-J87</f>
        <v>-1487499999.99999</v>
      </c>
      <c r="M87" s="6" t="n">
        <v>2000000000</v>
      </c>
      <c r="N87" s="7" t="n">
        <f aca="false">IFERROR(VLOOKUP($A87,'ساتع خام'!$D:$S,3,),)</f>
        <v>2000000000.00001</v>
      </c>
      <c r="O87" s="7" t="n">
        <f aca="false">IFERROR(VLOOKUP(A87,'ساتع خام'!D:S,4,0),)</f>
        <v>0</v>
      </c>
      <c r="P87" s="7" t="n">
        <f aca="false">IFERROR(VLOOKUP($A87,'ساتع خام'!$D:$S,15,0),)</f>
        <v>1162500000</v>
      </c>
      <c r="Q87" s="7" t="n">
        <f aca="false">IFERROR(IF(VLOOKUP($A87,'ساتع خام'!$D:$S,16,0)="",0,VLOOKUP($A87,'ساتع خام'!$D:$S,16,0)),0)</f>
        <v>1162500000</v>
      </c>
      <c r="R87" s="7" t="n">
        <f aca="false">Q87+P87</f>
        <v>2325000000</v>
      </c>
      <c r="S87" s="7" t="n">
        <f aca="false">N87-O87</f>
        <v>2000000000.00001</v>
      </c>
    </row>
    <row r="88" customFormat="false" ht="18" hidden="false" customHeight="true" outlineLevel="0" collapsed="false">
      <c r="A88" s="3" t="n">
        <v>33898003</v>
      </c>
      <c r="B88" s="4" t="s">
        <v>121</v>
      </c>
      <c r="C88" s="5" t="str">
        <f aca="false">VLOOKUP(A88,'مقایسه قانون و لایحه 1402'!B:E,3,)</f>
        <v>مرکز هنر و رسانه</v>
      </c>
      <c r="D88" s="4" t="s">
        <v>47</v>
      </c>
      <c r="E88" s="5" t="s">
        <v>13</v>
      </c>
      <c r="F88" s="4"/>
      <c r="G88" s="4"/>
      <c r="H88" s="6" t="n">
        <f aca="false">IFERROR(VLOOKUP(A88,Data!G:H,2,),0)</f>
        <v>0</v>
      </c>
      <c r="I88" s="6" t="n">
        <f aca="false">IFERROR(VLOOKUP($A88,Data!$A:$C,2,),)</f>
        <v>1100000000</v>
      </c>
      <c r="J88" s="6" t="n">
        <f aca="false">IFERROR(VLOOKUP($A88,Data!$A:$C,3,),)</f>
        <v>1100000000</v>
      </c>
      <c r="K88" s="6" t="n">
        <f aca="false">H88+J88</f>
        <v>1100000000</v>
      </c>
      <c r="L88" s="6" t="n">
        <f aca="false">S88-J88</f>
        <v>900000000.00001</v>
      </c>
      <c r="M88" s="6" t="n">
        <v>2000000000</v>
      </c>
      <c r="N88" s="7" t="n">
        <f aca="false">IFERROR(VLOOKUP($A88,'ساتع خام'!$D:$S,3,),)</f>
        <v>2000000000.00001</v>
      </c>
      <c r="O88" s="7" t="n">
        <f aca="false">IFERROR(VLOOKUP(A88,'ساتع خام'!D:S,4,0),)</f>
        <v>0</v>
      </c>
      <c r="P88" s="7" t="n">
        <f aca="false">IFERROR(VLOOKUP($A88,'ساتع خام'!$D:$S,15,0),)</f>
        <v>0</v>
      </c>
      <c r="Q88" s="7" t="n">
        <f aca="false">IFERROR(IF(VLOOKUP($A88,'ساتع خام'!$D:$S,16,0)="",0,VLOOKUP($A88,'ساتع خام'!$D:$S,16,0)),0)</f>
        <v>0</v>
      </c>
      <c r="R88" s="7" t="n">
        <f aca="false">Q88+P88</f>
        <v>0</v>
      </c>
      <c r="S88" s="7" t="n">
        <f aca="false">N88-O88</f>
        <v>2000000000.00001</v>
      </c>
    </row>
    <row r="89" customFormat="false" ht="18" hidden="false" customHeight="true" outlineLevel="0" collapsed="false">
      <c r="A89" s="3" t="n">
        <v>33898002</v>
      </c>
      <c r="B89" s="4" t="s">
        <v>122</v>
      </c>
      <c r="C89" s="5" t="str">
        <f aca="false">VLOOKUP(A89,'مقایسه قانون و لایحه 1402'!B:E,3,)</f>
        <v>مرکز هنر و رسانه</v>
      </c>
      <c r="D89" s="4" t="s">
        <v>47</v>
      </c>
      <c r="E89" s="5" t="s">
        <v>13</v>
      </c>
      <c r="F89" s="4"/>
      <c r="G89" s="4"/>
      <c r="H89" s="6" t="n">
        <f aca="false">IFERROR(VLOOKUP(A89,Data!G:H,2,),0)</f>
        <v>467600000</v>
      </c>
      <c r="I89" s="6" t="n">
        <f aca="false">IFERROR(VLOOKUP($A89,Data!$A:$C,2,),)</f>
        <v>984000000</v>
      </c>
      <c r="J89" s="6" t="n">
        <f aca="false">IFERROR(VLOOKUP($A89,Data!$A:$C,3,),)</f>
        <v>738000000</v>
      </c>
      <c r="K89" s="6" t="n">
        <f aca="false">H89+J89</f>
        <v>1205600000</v>
      </c>
      <c r="L89" s="6" t="n">
        <f aca="false">S89-J89</f>
        <v>1262000000.00001</v>
      </c>
      <c r="M89" s="6" t="n">
        <v>2000000000</v>
      </c>
      <c r="N89" s="7" t="n">
        <f aca="false">IFERROR(VLOOKUP($A89,'ساتع خام'!$D:$S,3,),)</f>
        <v>2000000000.00001</v>
      </c>
      <c r="O89" s="7" t="n">
        <f aca="false">IFERROR(VLOOKUP(A89,'ساتع خام'!D:S,4,0),)</f>
        <v>0</v>
      </c>
      <c r="P89" s="7" t="n">
        <f aca="false">IFERROR(VLOOKUP($A89,'ساتع خام'!$D:$S,15,0),)</f>
        <v>246000000</v>
      </c>
      <c r="Q89" s="7" t="n">
        <f aca="false">IFERROR(IF(VLOOKUP($A89,'ساتع خام'!$D:$S,16,0)="",0,VLOOKUP($A89,'ساتع خام'!$D:$S,16,0)),0)</f>
        <v>246000000</v>
      </c>
      <c r="R89" s="7" t="n">
        <f aca="false">Q89+P89</f>
        <v>492000000</v>
      </c>
      <c r="S89" s="7" t="n">
        <f aca="false">N89-O89</f>
        <v>2000000000.00001</v>
      </c>
    </row>
    <row r="90" customFormat="false" ht="18" hidden="false" customHeight="true" outlineLevel="0" collapsed="false">
      <c r="A90" s="3" t="n">
        <v>33898001</v>
      </c>
      <c r="B90" s="4" t="s">
        <v>123</v>
      </c>
      <c r="C90" s="5" t="str">
        <f aca="false">VLOOKUP(A90,'مقایسه قانون و لایحه 1402'!B:E,3,)</f>
        <v>مرکز هنر و رسانه</v>
      </c>
      <c r="D90" s="4" t="s">
        <v>47</v>
      </c>
      <c r="E90" s="5" t="s">
        <v>13</v>
      </c>
      <c r="F90" s="4"/>
      <c r="G90" s="4"/>
      <c r="H90" s="6" t="n">
        <f aca="false">IFERROR(VLOOKUP(A90,Data!G:H,2,),0)</f>
        <v>0</v>
      </c>
      <c r="I90" s="6" t="n">
        <f aca="false">IFERROR(VLOOKUP($A90,Data!$A:$C,2,),)</f>
        <v>0</v>
      </c>
      <c r="J90" s="6" t="n">
        <f aca="false">IFERROR(VLOOKUP($A90,Data!$A:$C,3,),)</f>
        <v>0</v>
      </c>
      <c r="K90" s="6" t="n">
        <f aca="false">H90+J90</f>
        <v>0</v>
      </c>
      <c r="L90" s="6" t="n">
        <f aca="false">S90-J90</f>
        <v>0</v>
      </c>
      <c r="M90" s="6" t="n">
        <v>0</v>
      </c>
      <c r="N90" s="7" t="n">
        <f aca="false">IFERROR(VLOOKUP($A90,'ساتع خام'!$D:$S,3,),)</f>
        <v>0</v>
      </c>
      <c r="O90" s="7" t="n">
        <f aca="false">IFERROR(VLOOKUP(A90,'ساتع خام'!D:S,4,0),)</f>
        <v>0</v>
      </c>
      <c r="P90" s="7" t="n">
        <f aca="false">IFERROR(VLOOKUP($A90,'ساتع خام'!$D:$S,15,0),)</f>
        <v>0</v>
      </c>
      <c r="Q90" s="7" t="n">
        <f aca="false">IFERROR(IF(VLOOKUP($A90,'ساتع خام'!$D:$S,16,0)="",0,VLOOKUP($A90,'ساتع خام'!$D:$S,16,0)),0)</f>
        <v>0</v>
      </c>
      <c r="R90" s="7" t="n">
        <f aca="false">Q90+P90</f>
        <v>0</v>
      </c>
      <c r="S90" s="7" t="n">
        <f aca="false">N90-O90</f>
        <v>0</v>
      </c>
    </row>
    <row r="91" customFormat="false" ht="18" hidden="false" customHeight="true" outlineLevel="0" collapsed="false">
      <c r="A91" s="3" t="n">
        <v>33798108</v>
      </c>
      <c r="B91" s="4" t="s">
        <v>124</v>
      </c>
      <c r="C91" s="5" t="str">
        <f aca="false">VLOOKUP(A91,'مقایسه قانون و لایحه 1402'!B:E,3,)</f>
        <v>مرکز هنر و رسانه</v>
      </c>
      <c r="D91" s="4" t="s">
        <v>39</v>
      </c>
      <c r="E91" s="5" t="s">
        <v>2</v>
      </c>
      <c r="F91" s="4" t="s">
        <v>8</v>
      </c>
      <c r="G91" s="4" t="s">
        <v>125</v>
      </c>
      <c r="H91" s="6" t="n">
        <f aca="false">IFERROR(VLOOKUP(A91,Data!G:H,2,),0)</f>
        <v>0</v>
      </c>
      <c r="I91" s="6" t="n">
        <f aca="false">IFERROR(VLOOKUP($A91,Data!$A:$C,2,),)</f>
        <v>0</v>
      </c>
      <c r="J91" s="6" t="n">
        <f aca="false">IFERROR(VLOOKUP($A91,Data!$A:$C,3,),)</f>
        <v>0</v>
      </c>
      <c r="K91" s="6" t="n">
        <f aca="false">H91+J91</f>
        <v>0</v>
      </c>
      <c r="L91" s="6" t="n">
        <f aca="false">S91-J91</f>
        <v>400000000.000001</v>
      </c>
      <c r="M91" s="6" t="n">
        <v>800000000</v>
      </c>
      <c r="N91" s="7" t="n">
        <f aca="false">IFERROR(VLOOKUP($A91,'ساتع خام'!$D:$S,3,),)</f>
        <v>800000000.000001</v>
      </c>
      <c r="O91" s="7" t="n">
        <v>400000000</v>
      </c>
      <c r="P91" s="7" t="n">
        <f aca="false">IFERROR(VLOOKUP($A91,'ساتع خام'!$D:$S,15,0),)</f>
        <v>0</v>
      </c>
      <c r="Q91" s="7" t="n">
        <f aca="false">IFERROR(IF(VLOOKUP($A91,'ساتع خام'!$D:$S,16,0)="",0,VLOOKUP($A91,'ساتع خام'!$D:$S,16,0)),0)</f>
        <v>0</v>
      </c>
      <c r="R91" s="7" t="n">
        <f aca="false">Q91+P91</f>
        <v>0</v>
      </c>
      <c r="S91" s="7" t="n">
        <f aca="false">N91-O91</f>
        <v>400000000.000001</v>
      </c>
    </row>
    <row r="92" customFormat="false" ht="18" hidden="false" customHeight="true" outlineLevel="0" collapsed="false">
      <c r="A92" s="3" t="n">
        <v>33798085</v>
      </c>
      <c r="B92" s="4" t="s">
        <v>126</v>
      </c>
      <c r="C92" s="5" t="str">
        <f aca="false">VLOOKUP(A92,'مقایسه قانون و لایحه 1402'!B:E,3,)</f>
        <v>مرکز هنر و رسانه</v>
      </c>
      <c r="D92" s="4" t="s">
        <v>39</v>
      </c>
      <c r="E92" s="5" t="s">
        <v>2</v>
      </c>
      <c r="F92" s="4" t="s">
        <v>10</v>
      </c>
      <c r="G92" s="4" t="s">
        <v>111</v>
      </c>
      <c r="H92" s="6" t="n">
        <f aca="false">IFERROR(VLOOKUP(A92,Data!G:H,2,),0)</f>
        <v>0</v>
      </c>
      <c r="I92" s="6" t="n">
        <f aca="false">IFERROR(VLOOKUP($A92,Data!$A:$C,2,),)</f>
        <v>0</v>
      </c>
      <c r="J92" s="6" t="n">
        <f aca="false">IFERROR(VLOOKUP($A92,Data!$A:$C,3,),)</f>
        <v>0</v>
      </c>
      <c r="K92" s="6" t="n">
        <f aca="false">H92+J92</f>
        <v>0</v>
      </c>
      <c r="L92" s="6" t="n">
        <f aca="false">S92-J92</f>
        <v>0</v>
      </c>
      <c r="M92" s="6" t="n">
        <v>0</v>
      </c>
      <c r="N92" s="7" t="n">
        <f aca="false">IFERROR(VLOOKUP($A92,'ساتع خام'!$D:$S,3,),)</f>
        <v>0</v>
      </c>
      <c r="O92" s="7" t="n">
        <f aca="false">IFERROR(VLOOKUP(A92,'ساتع خام'!D:S,4,0),)</f>
        <v>0</v>
      </c>
      <c r="P92" s="7" t="n">
        <f aca="false">IFERROR(VLOOKUP($A92,'ساتع خام'!$D:$S,15,0),)</f>
        <v>0</v>
      </c>
      <c r="Q92" s="7" t="n">
        <f aca="false">IFERROR(IF(VLOOKUP($A92,'ساتع خام'!$D:$S,16,0)="",0,VLOOKUP($A92,'ساتع خام'!$D:$S,16,0)),0)</f>
        <v>0</v>
      </c>
      <c r="R92" s="7" t="n">
        <f aca="false">Q92+P92</f>
        <v>0</v>
      </c>
      <c r="S92" s="7" t="n">
        <f aca="false">N92-O92</f>
        <v>0</v>
      </c>
    </row>
    <row r="93" customFormat="false" ht="18" hidden="false" customHeight="true" outlineLevel="0" collapsed="false">
      <c r="A93" s="3" t="n">
        <v>33798072</v>
      </c>
      <c r="B93" s="4" t="s">
        <v>127</v>
      </c>
      <c r="C93" s="5" t="str">
        <f aca="false">VLOOKUP(A93,'مقایسه قانون و لایحه 1402'!B:E,3,)</f>
        <v>اداره کل فضای مجازی</v>
      </c>
      <c r="D93" s="4" t="s">
        <v>76</v>
      </c>
      <c r="E93" s="5" t="s">
        <v>2</v>
      </c>
      <c r="F93" s="4" t="s">
        <v>10</v>
      </c>
      <c r="G93" s="4" t="s">
        <v>42</v>
      </c>
      <c r="H93" s="6" t="n">
        <f aca="false">IFERROR(VLOOKUP(A93,Data!G:H,2,),0)</f>
        <v>0</v>
      </c>
      <c r="I93" s="6" t="n">
        <f aca="false">IFERROR(VLOOKUP($A93,Data!$A:$C,2,),)</f>
        <v>0</v>
      </c>
      <c r="J93" s="6" t="n">
        <f aca="false">IFERROR(VLOOKUP($A93,Data!$A:$C,3,),)</f>
        <v>0</v>
      </c>
      <c r="K93" s="6" t="n">
        <f aca="false">H93+J93</f>
        <v>0</v>
      </c>
      <c r="L93" s="6" t="n">
        <f aca="false">S93-J93</f>
        <v>0</v>
      </c>
      <c r="M93" s="6" t="n">
        <v>0</v>
      </c>
      <c r="N93" s="7" t="n">
        <f aca="false">IFERROR(VLOOKUP($A93,'ساتع خام'!$D:$S,3,),)</f>
        <v>0</v>
      </c>
      <c r="O93" s="7" t="n">
        <f aca="false">IFERROR(VLOOKUP(A93,'ساتع خام'!D:S,4,0),)</f>
        <v>0</v>
      </c>
      <c r="P93" s="7" t="n">
        <f aca="false">IFERROR(VLOOKUP($A93,'ساتع خام'!$D:$S,15,0),)</f>
        <v>0</v>
      </c>
      <c r="Q93" s="7" t="n">
        <f aca="false">IFERROR(IF(VLOOKUP($A93,'ساتع خام'!$D:$S,16,0)="",0,VLOOKUP($A93,'ساتع خام'!$D:$S,16,0)),0)</f>
        <v>0</v>
      </c>
      <c r="R93" s="7" t="n">
        <f aca="false">Q93+P93</f>
        <v>0</v>
      </c>
      <c r="S93" s="7" t="n">
        <f aca="false">N93-O93</f>
        <v>0</v>
      </c>
    </row>
    <row r="94" customFormat="false" ht="18" hidden="false" customHeight="true" outlineLevel="0" collapsed="false">
      <c r="A94" s="3" t="n">
        <v>33798062</v>
      </c>
      <c r="B94" s="4" t="s">
        <v>128</v>
      </c>
      <c r="C94" s="5" t="str">
        <f aca="false">VLOOKUP(A94,'مقایسه قانون و لایحه 1402'!B:E,3,)</f>
        <v>مرکز هنر و رسانه</v>
      </c>
      <c r="D94" s="4" t="s">
        <v>36</v>
      </c>
      <c r="E94" s="5" t="s">
        <v>2</v>
      </c>
      <c r="F94" s="4" t="s">
        <v>10</v>
      </c>
      <c r="G94" s="4" t="s">
        <v>111</v>
      </c>
      <c r="H94" s="6" t="n">
        <f aca="false">IFERROR(VLOOKUP(A94,Data!G:H,2,),0)</f>
        <v>0</v>
      </c>
      <c r="I94" s="6" t="n">
        <f aca="false">IFERROR(VLOOKUP($A94,Data!$A:$C,2,),)</f>
        <v>550000000</v>
      </c>
      <c r="J94" s="6" t="n">
        <f aca="false">IFERROR(VLOOKUP($A94,Data!$A:$C,3,),)</f>
        <v>550000000</v>
      </c>
      <c r="K94" s="6" t="n">
        <f aca="false">H94+J94</f>
        <v>550000000</v>
      </c>
      <c r="L94" s="6" t="n">
        <f aca="false">S94-J94</f>
        <v>-550000000</v>
      </c>
      <c r="M94" s="6" t="n">
        <v>0</v>
      </c>
      <c r="N94" s="7" t="n">
        <f aca="false">IFERROR(VLOOKUP($A94,'ساتع خام'!$D:$S,3,),)</f>
        <v>0</v>
      </c>
      <c r="O94" s="7" t="n">
        <f aca="false">IFERROR(VLOOKUP(A94,'ساتع خام'!D:S,4,0),)</f>
        <v>0</v>
      </c>
      <c r="P94" s="7" t="n">
        <f aca="false">IFERROR(VLOOKUP($A94,'ساتع خام'!$D:$S,15,0),)</f>
        <v>0</v>
      </c>
      <c r="Q94" s="7" t="n">
        <f aca="false">IFERROR(IF(VLOOKUP($A94,'ساتع خام'!$D:$S,16,0)="",0,VLOOKUP($A94,'ساتع خام'!$D:$S,16,0)),0)</f>
        <v>0</v>
      </c>
      <c r="R94" s="7" t="n">
        <f aca="false">Q94+P94</f>
        <v>0</v>
      </c>
      <c r="S94" s="7" t="n">
        <f aca="false">N94-O94</f>
        <v>0</v>
      </c>
    </row>
    <row r="95" customFormat="false" ht="18" hidden="false" customHeight="true" outlineLevel="0" collapsed="false">
      <c r="A95" s="3" t="n">
        <v>33798043</v>
      </c>
      <c r="B95" s="4" t="s">
        <v>129</v>
      </c>
      <c r="C95" s="5" t="str">
        <f aca="false">VLOOKUP(A95,'مقایسه قانون و لایحه 1402'!B:E,3,)</f>
        <v>مرکز هنر و رسانه</v>
      </c>
      <c r="D95" s="4" t="s">
        <v>39</v>
      </c>
      <c r="E95" s="5" t="s">
        <v>2</v>
      </c>
      <c r="F95" s="4" t="s">
        <v>6</v>
      </c>
      <c r="G95" s="4" t="s">
        <v>130</v>
      </c>
      <c r="H95" s="6" t="n">
        <f aca="false">IFERROR(VLOOKUP(A95,Data!G:H,2,),0)</f>
        <v>0</v>
      </c>
      <c r="I95" s="6" t="n">
        <f aca="false">IFERROR(VLOOKUP($A95,Data!$A:$C,2,),)</f>
        <v>0</v>
      </c>
      <c r="J95" s="6" t="n">
        <f aca="false">IFERROR(VLOOKUP($A95,Data!$A:$C,3,),)</f>
        <v>0</v>
      </c>
      <c r="K95" s="6" t="n">
        <f aca="false">H95+J95</f>
        <v>0</v>
      </c>
      <c r="L95" s="6" t="n">
        <f aca="false">S95-J95</f>
        <v>0</v>
      </c>
      <c r="M95" s="6" t="n">
        <v>0</v>
      </c>
      <c r="N95" s="7" t="n">
        <f aca="false">IFERROR(VLOOKUP($A95,'ساتع خام'!$D:$S,3,),)</f>
        <v>0</v>
      </c>
      <c r="O95" s="7" t="n">
        <f aca="false">IFERROR(VLOOKUP(A95,'ساتع خام'!D:S,4,0),)</f>
        <v>0</v>
      </c>
      <c r="P95" s="7" t="n">
        <f aca="false">IFERROR(VLOOKUP($A95,'ساتع خام'!$D:$S,15,0),)</f>
        <v>0</v>
      </c>
      <c r="Q95" s="7" t="n">
        <f aca="false">IFERROR(IF(VLOOKUP($A95,'ساتع خام'!$D:$S,16,0)="",0,VLOOKUP($A95,'ساتع خام'!$D:$S,16,0)),0)</f>
        <v>0</v>
      </c>
      <c r="R95" s="7" t="n">
        <f aca="false">Q95+P95</f>
        <v>0</v>
      </c>
      <c r="S95" s="7" t="n">
        <f aca="false">N95-O95</f>
        <v>0</v>
      </c>
    </row>
    <row r="96" customFormat="false" ht="18" hidden="false" customHeight="true" outlineLevel="0" collapsed="false">
      <c r="A96" s="3" t="n">
        <v>33798040</v>
      </c>
      <c r="B96" s="4" t="s">
        <v>131</v>
      </c>
      <c r="C96" s="5" t="str">
        <f aca="false">VLOOKUP(A96,'مقایسه قانون و لایحه 1402'!B:E,3,)</f>
        <v>اداره کل فضای مجازی</v>
      </c>
      <c r="D96" s="4" t="s">
        <v>76</v>
      </c>
      <c r="E96" s="5" t="s">
        <v>2</v>
      </c>
      <c r="F96" s="4" t="s">
        <v>6</v>
      </c>
      <c r="G96" s="4" t="s">
        <v>132</v>
      </c>
      <c r="H96" s="6" t="n">
        <f aca="false">IFERROR(VLOOKUP(A96,Data!G:H,2,),0)</f>
        <v>0</v>
      </c>
      <c r="I96" s="6" t="n">
        <f aca="false">IFERROR(VLOOKUP($A96,Data!$A:$C,2,),)</f>
        <v>0</v>
      </c>
      <c r="J96" s="6" t="n">
        <f aca="false">IFERROR(VLOOKUP($A96,Data!$A:$C,3,),)</f>
        <v>0</v>
      </c>
      <c r="K96" s="6" t="n">
        <f aca="false">H96+J96</f>
        <v>0</v>
      </c>
      <c r="L96" s="6" t="n">
        <f aca="false">S96-J96</f>
        <v>0</v>
      </c>
      <c r="M96" s="6" t="n">
        <v>0</v>
      </c>
      <c r="N96" s="7" t="n">
        <f aca="false">IFERROR(VLOOKUP($A96,'ساتع خام'!$D:$S,3,),)</f>
        <v>0</v>
      </c>
      <c r="O96" s="7" t="n">
        <f aca="false">IFERROR(VLOOKUP(A96,'ساتع خام'!D:S,4,0),)</f>
        <v>0</v>
      </c>
      <c r="P96" s="7" t="n">
        <f aca="false">IFERROR(VLOOKUP($A96,'ساتع خام'!$D:$S,15,0),)</f>
        <v>0</v>
      </c>
      <c r="Q96" s="7" t="n">
        <f aca="false">IFERROR(IF(VLOOKUP($A96,'ساتع خام'!$D:$S,16,0)="",0,VLOOKUP($A96,'ساتع خام'!$D:$S,16,0)),0)</f>
        <v>0</v>
      </c>
      <c r="R96" s="7" t="n">
        <f aca="false">Q96+P96</f>
        <v>0</v>
      </c>
      <c r="S96" s="7" t="n">
        <f aca="false">N96-O96</f>
        <v>0</v>
      </c>
    </row>
    <row r="97" customFormat="false" ht="18" hidden="false" customHeight="true" outlineLevel="0" collapsed="false">
      <c r="A97" s="3" t="n">
        <v>33798039</v>
      </c>
      <c r="B97" s="4" t="s">
        <v>133</v>
      </c>
      <c r="C97" s="5" t="str">
        <f aca="false">VLOOKUP(A97,'مقایسه قانون و لایحه 1402'!B:E,3,)</f>
        <v>اداره کل فضای مجازی</v>
      </c>
      <c r="D97" s="4" t="s">
        <v>76</v>
      </c>
      <c r="E97" s="5" t="s">
        <v>2</v>
      </c>
      <c r="F97" s="4" t="s">
        <v>6</v>
      </c>
      <c r="G97" s="4" t="s">
        <v>132</v>
      </c>
      <c r="H97" s="6" t="n">
        <f aca="false">IFERROR(VLOOKUP(A97,Data!G:H,2,),0)</f>
        <v>0</v>
      </c>
      <c r="I97" s="6" t="n">
        <f aca="false">IFERROR(VLOOKUP($A97,Data!$A:$C,2,),)</f>
        <v>0</v>
      </c>
      <c r="J97" s="6" t="n">
        <f aca="false">IFERROR(VLOOKUP($A97,Data!$A:$C,3,),)</f>
        <v>0</v>
      </c>
      <c r="K97" s="6" t="n">
        <f aca="false">H97+J97</f>
        <v>0</v>
      </c>
      <c r="L97" s="6" t="n">
        <f aca="false">S97-J97</f>
        <v>50000000.0000002</v>
      </c>
      <c r="M97" s="6" t="n">
        <v>50000000</v>
      </c>
      <c r="N97" s="7" t="n">
        <f aca="false">IFERROR(VLOOKUP($A97,'ساتع خام'!$D:$S,3,),)</f>
        <v>50000000.0000002</v>
      </c>
      <c r="O97" s="7" t="n">
        <f aca="false">IFERROR(VLOOKUP(A97,'ساتع خام'!D:S,4,0),)</f>
        <v>0</v>
      </c>
      <c r="P97" s="7" t="n">
        <f aca="false">IFERROR(VLOOKUP($A97,'ساتع خام'!$D:$S,15,0),)</f>
        <v>0</v>
      </c>
      <c r="Q97" s="7" t="n">
        <f aca="false">IFERROR(IF(VLOOKUP($A97,'ساتع خام'!$D:$S,16,0)="",0,VLOOKUP($A97,'ساتع خام'!$D:$S,16,0)),0)</f>
        <v>0</v>
      </c>
      <c r="R97" s="7" t="n">
        <f aca="false">Q97+P97</f>
        <v>0</v>
      </c>
      <c r="S97" s="7" t="n">
        <f aca="false">N97-O97</f>
        <v>50000000.0000002</v>
      </c>
    </row>
    <row r="98" customFormat="false" ht="18" hidden="false" customHeight="true" outlineLevel="0" collapsed="false">
      <c r="A98" s="3" t="n">
        <v>33798037</v>
      </c>
      <c r="B98" s="4" t="s">
        <v>134</v>
      </c>
      <c r="C98" s="5" t="str">
        <f aca="false">VLOOKUP(A98,'مقایسه قانون و لایحه 1402'!B:E,3,)</f>
        <v>اداره کل فضای مجازی</v>
      </c>
      <c r="D98" s="4" t="s">
        <v>76</v>
      </c>
      <c r="E98" s="5" t="s">
        <v>2</v>
      </c>
      <c r="F98" s="4" t="s">
        <v>6</v>
      </c>
      <c r="G98" s="4" t="s">
        <v>95</v>
      </c>
      <c r="H98" s="6" t="n">
        <f aca="false">IFERROR(VLOOKUP(A98,Data!G:H,2,),0)</f>
        <v>0</v>
      </c>
      <c r="I98" s="6" t="n">
        <f aca="false">IFERROR(VLOOKUP($A98,Data!$A:$C,2,),)</f>
        <v>0</v>
      </c>
      <c r="J98" s="6" t="n">
        <f aca="false">IFERROR(VLOOKUP($A98,Data!$A:$C,3,),)</f>
        <v>0</v>
      </c>
      <c r="K98" s="6" t="n">
        <f aca="false">H98+J98</f>
        <v>0</v>
      </c>
      <c r="L98" s="6" t="n">
        <f aca="false">S98-J98</f>
        <v>0</v>
      </c>
      <c r="M98" s="6" t="n">
        <v>100000000</v>
      </c>
      <c r="N98" s="7" t="n">
        <f aca="false">IFERROR(VLOOKUP($A98,'ساتع خام'!$D:$S,3,),)</f>
        <v>100000000</v>
      </c>
      <c r="O98" s="7" t="n">
        <v>100000000</v>
      </c>
      <c r="P98" s="7" t="n">
        <f aca="false">IFERROR(VLOOKUP($A98,'ساتع خام'!$D:$S,15,0),)</f>
        <v>0</v>
      </c>
      <c r="Q98" s="7" t="n">
        <f aca="false">IFERROR(IF(VLOOKUP($A98,'ساتع خام'!$D:$S,16,0)="",0,VLOOKUP($A98,'ساتع خام'!$D:$S,16,0)),0)</f>
        <v>0</v>
      </c>
      <c r="R98" s="7" t="n">
        <f aca="false">Q98+P98</f>
        <v>0</v>
      </c>
      <c r="S98" s="7" t="n">
        <f aca="false">N98-O98</f>
        <v>0</v>
      </c>
    </row>
    <row r="99" customFormat="false" ht="16.65" hidden="false" customHeight="false" outlineLevel="0" collapsed="false">
      <c r="A99" s="3" t="n">
        <v>33798036</v>
      </c>
      <c r="B99" s="4" t="s">
        <v>135</v>
      </c>
      <c r="C99" s="5" t="str">
        <f aca="false">VLOOKUP(A99,'مقایسه قانون و لایحه 1402'!B:E,3,)</f>
        <v>اداره کل فضای مجازی</v>
      </c>
      <c r="D99" s="4" t="s">
        <v>76</v>
      </c>
      <c r="E99" s="5" t="s">
        <v>2</v>
      </c>
      <c r="F99" s="4" t="s">
        <v>3</v>
      </c>
      <c r="G99" s="4" t="s">
        <v>136</v>
      </c>
      <c r="H99" s="6" t="n">
        <f aca="false">IFERROR(VLOOKUP(A99,Data!G:H,2,),0)</f>
        <v>0</v>
      </c>
      <c r="I99" s="6" t="n">
        <f aca="false">IFERROR(VLOOKUP($A99,Data!$A:$C,2,),)</f>
        <v>0</v>
      </c>
      <c r="J99" s="6" t="n">
        <f aca="false">IFERROR(VLOOKUP($A99,Data!$A:$C,3,),)</f>
        <v>0</v>
      </c>
      <c r="K99" s="6" t="n">
        <f aca="false">H99+J99</f>
        <v>0</v>
      </c>
      <c r="L99" s="6" t="n">
        <f aca="false">S99-J99</f>
        <v>20000000.0000001</v>
      </c>
      <c r="M99" s="6" t="n">
        <v>20000000</v>
      </c>
      <c r="N99" s="7" t="n">
        <f aca="false">IFERROR(VLOOKUP($A99,'ساتع خام'!$D:$S,3,),)</f>
        <v>20000000.0000001</v>
      </c>
      <c r="O99" s="7" t="n">
        <f aca="false">IFERROR(VLOOKUP(A99,'ساتع خام'!D:S,4,0),)</f>
        <v>0</v>
      </c>
      <c r="P99" s="7" t="n">
        <f aca="false">IFERROR(VLOOKUP($A99,'ساتع خام'!$D:$S,15,0),)</f>
        <v>0</v>
      </c>
      <c r="Q99" s="7" t="n">
        <f aca="false">IFERROR(IF(VLOOKUP($A99,'ساتع خام'!$D:$S,16,0)="",0,VLOOKUP($A99,'ساتع خام'!$D:$S,16,0)),0)</f>
        <v>0</v>
      </c>
      <c r="R99" s="7" t="n">
        <f aca="false">Q99+P99</f>
        <v>0</v>
      </c>
      <c r="S99" s="7" t="n">
        <f aca="false">N99-O99</f>
        <v>20000000.0000001</v>
      </c>
    </row>
    <row r="100" customFormat="false" ht="16.65" hidden="false" customHeight="false" outlineLevel="0" collapsed="false">
      <c r="A100" s="3" t="n">
        <v>33798035</v>
      </c>
      <c r="B100" s="4" t="s">
        <v>137</v>
      </c>
      <c r="C100" s="5" t="str">
        <f aca="false">VLOOKUP(A100,'مقایسه قانون و لایحه 1402'!B:E,3,)</f>
        <v>اداره کل فضای مجازی</v>
      </c>
      <c r="D100" s="4" t="s">
        <v>76</v>
      </c>
      <c r="E100" s="5" t="s">
        <v>2</v>
      </c>
      <c r="F100" s="4" t="s">
        <v>10</v>
      </c>
      <c r="G100" s="4" t="s">
        <v>93</v>
      </c>
      <c r="H100" s="6" t="n">
        <f aca="false">IFERROR(VLOOKUP(A100,Data!G:H,2,),0)</f>
        <v>0</v>
      </c>
      <c r="I100" s="6" t="n">
        <f aca="false">IFERROR(VLOOKUP($A100,Data!$A:$C,2,),)</f>
        <v>0</v>
      </c>
      <c r="J100" s="6" t="n">
        <f aca="false">IFERROR(VLOOKUP($A100,Data!$A:$C,3,),)</f>
        <v>0</v>
      </c>
      <c r="K100" s="6" t="n">
        <f aca="false">H100+J100</f>
        <v>0</v>
      </c>
      <c r="L100" s="6" t="n">
        <f aca="false">S100-J100</f>
        <v>0</v>
      </c>
      <c r="M100" s="6" t="n">
        <v>0</v>
      </c>
      <c r="N100" s="7" t="n">
        <f aca="false">IFERROR(VLOOKUP($A100,'ساتع خام'!$D:$S,3,),)</f>
        <v>0</v>
      </c>
      <c r="O100" s="7" t="n">
        <f aca="false">IFERROR(VLOOKUP(A100,'ساتع خام'!D:S,4,0),)</f>
        <v>0</v>
      </c>
      <c r="P100" s="7" t="n">
        <f aca="false">IFERROR(VLOOKUP($A100,'ساتع خام'!$D:$S,15,0),)</f>
        <v>0</v>
      </c>
      <c r="Q100" s="7" t="n">
        <f aca="false">IFERROR(IF(VLOOKUP($A100,'ساتع خام'!$D:$S,16,0)="",0,VLOOKUP($A100,'ساتع خام'!$D:$S,16,0)),0)</f>
        <v>0</v>
      </c>
      <c r="R100" s="7" t="n">
        <f aca="false">Q100+P100</f>
        <v>0</v>
      </c>
      <c r="S100" s="7" t="n">
        <f aca="false">N100-O100</f>
        <v>0</v>
      </c>
    </row>
    <row r="101" customFormat="false" ht="16.65" hidden="false" customHeight="false" outlineLevel="0" collapsed="false">
      <c r="A101" s="3" t="n">
        <v>33798033</v>
      </c>
      <c r="B101" s="4" t="s">
        <v>138</v>
      </c>
      <c r="C101" s="5" t="str">
        <f aca="false">VLOOKUP(A101,'مقایسه قانون و لایحه 1402'!B:E,3,)</f>
        <v>اداره کل فضای مجازی</v>
      </c>
      <c r="D101" s="4" t="s">
        <v>76</v>
      </c>
      <c r="E101" s="5" t="s">
        <v>2</v>
      </c>
      <c r="F101" s="4" t="s">
        <v>6</v>
      </c>
      <c r="G101" s="4" t="s">
        <v>139</v>
      </c>
      <c r="H101" s="6" t="n">
        <f aca="false">IFERROR(VLOOKUP(A101,Data!G:H,2,),0)</f>
        <v>0</v>
      </c>
      <c r="I101" s="6" t="n">
        <f aca="false">IFERROR(VLOOKUP($A101,Data!$A:$C,2,),)</f>
        <v>0</v>
      </c>
      <c r="J101" s="6" t="n">
        <f aca="false">IFERROR(VLOOKUP($A101,Data!$A:$C,3,),)</f>
        <v>0</v>
      </c>
      <c r="K101" s="6" t="n">
        <f aca="false">H101+J101</f>
        <v>0</v>
      </c>
      <c r="L101" s="6" t="n">
        <f aca="false">S101-J101</f>
        <v>50000000</v>
      </c>
      <c r="M101" s="6" t="n">
        <v>100000000</v>
      </c>
      <c r="N101" s="7" t="n">
        <f aca="false">IFERROR(VLOOKUP($A101,'ساتع خام'!$D:$S,3,),)</f>
        <v>100000000</v>
      </c>
      <c r="O101" s="7" t="n">
        <v>50000000</v>
      </c>
      <c r="P101" s="7" t="n">
        <f aca="false">IFERROR(VLOOKUP($A101,'ساتع خام'!$D:$S,15,0),)</f>
        <v>0</v>
      </c>
      <c r="Q101" s="7" t="n">
        <f aca="false">IFERROR(IF(VLOOKUP($A101,'ساتع خام'!$D:$S,16,0)="",0,VLOOKUP($A101,'ساتع خام'!$D:$S,16,0)),0)</f>
        <v>0</v>
      </c>
      <c r="R101" s="7" t="n">
        <f aca="false">Q101+P101</f>
        <v>0</v>
      </c>
      <c r="S101" s="7" t="n">
        <f aca="false">N101-O101</f>
        <v>50000000</v>
      </c>
    </row>
    <row r="102" customFormat="false" ht="18" hidden="false" customHeight="true" outlineLevel="0" collapsed="false">
      <c r="A102" s="3" t="n">
        <v>33798029</v>
      </c>
      <c r="B102" s="4" t="s">
        <v>140</v>
      </c>
      <c r="C102" s="5" t="str">
        <f aca="false">VLOOKUP(A102,'مقایسه قانون و لایحه 1402'!B:E,3,)</f>
        <v>اداره کل فضای مجازی</v>
      </c>
      <c r="D102" s="4" t="s">
        <v>76</v>
      </c>
      <c r="E102" s="5" t="s">
        <v>2</v>
      </c>
      <c r="F102" s="4" t="s">
        <v>6</v>
      </c>
      <c r="G102" s="4" t="s">
        <v>132</v>
      </c>
      <c r="H102" s="6" t="n">
        <f aca="false">IFERROR(VLOOKUP(A102,Data!G:H,2,),0)</f>
        <v>0</v>
      </c>
      <c r="I102" s="6" t="n">
        <f aca="false">IFERROR(VLOOKUP($A102,Data!$A:$C,2,),)</f>
        <v>0</v>
      </c>
      <c r="J102" s="6" t="n">
        <f aca="false">IFERROR(VLOOKUP($A102,Data!$A:$C,3,),)</f>
        <v>0</v>
      </c>
      <c r="K102" s="6" t="n">
        <f aca="false">H102+J102</f>
        <v>0</v>
      </c>
      <c r="L102" s="6" t="n">
        <f aca="false">S102-J102</f>
        <v>0</v>
      </c>
      <c r="M102" s="6" t="n">
        <v>0</v>
      </c>
      <c r="N102" s="7" t="n">
        <f aca="false">IFERROR(VLOOKUP($A102,'ساتع خام'!$D:$S,3,),)</f>
        <v>0</v>
      </c>
      <c r="O102" s="7" t="n">
        <f aca="false">IFERROR(VLOOKUP(A102,'ساتع خام'!D:S,4,0),)</f>
        <v>0</v>
      </c>
      <c r="P102" s="7" t="n">
        <f aca="false">IFERROR(VLOOKUP($A102,'ساتع خام'!$D:$S,15,0),)</f>
        <v>0</v>
      </c>
      <c r="Q102" s="7" t="n">
        <f aca="false">IFERROR(IF(VLOOKUP($A102,'ساتع خام'!$D:$S,16,0)="",0,VLOOKUP($A102,'ساتع خام'!$D:$S,16,0)),0)</f>
        <v>0</v>
      </c>
      <c r="R102" s="7" t="n">
        <f aca="false">Q102+P102</f>
        <v>0</v>
      </c>
      <c r="S102" s="7" t="n">
        <f aca="false">N102-O102</f>
        <v>0</v>
      </c>
    </row>
    <row r="103" customFormat="false" ht="18" hidden="false" customHeight="true" outlineLevel="0" collapsed="false">
      <c r="A103" s="3" t="n">
        <v>33798011</v>
      </c>
      <c r="B103" s="4" t="s">
        <v>141</v>
      </c>
      <c r="C103" s="5" t="str">
        <f aca="false">VLOOKUP(A103,'مقایسه قانون و لایحه 1402'!B:E,3,)</f>
        <v>مرکز هنر و رسانه</v>
      </c>
      <c r="D103" s="4" t="s">
        <v>36</v>
      </c>
      <c r="E103" s="5" t="s">
        <v>13</v>
      </c>
      <c r="F103" s="4"/>
      <c r="G103" s="4"/>
      <c r="H103" s="6" t="n">
        <f aca="false">IFERROR(VLOOKUP(A103,Data!G:H,2,),0)</f>
        <v>0</v>
      </c>
      <c r="I103" s="6" t="n">
        <f aca="false">IFERROR(VLOOKUP($A103,Data!$A:$C,2,),)</f>
        <v>0</v>
      </c>
      <c r="J103" s="6" t="n">
        <f aca="false">IFERROR(VLOOKUP($A103,Data!$A:$C,3,),)</f>
        <v>0</v>
      </c>
      <c r="K103" s="6" t="n">
        <f aca="false">H103+J103</f>
        <v>0</v>
      </c>
      <c r="L103" s="6" t="n">
        <f aca="false">S103-J103</f>
        <v>0</v>
      </c>
      <c r="M103" s="6" t="n">
        <v>0</v>
      </c>
      <c r="N103" s="7" t="n">
        <f aca="false">IFERROR(VLOOKUP($A103,'ساتع خام'!$D:$S,3,),)</f>
        <v>0</v>
      </c>
      <c r="O103" s="7" t="n">
        <f aca="false">IFERROR(VLOOKUP(A103,'ساتع خام'!D:S,4,0),)</f>
        <v>0</v>
      </c>
      <c r="P103" s="7" t="n">
        <f aca="false">IFERROR(VLOOKUP($A103,'ساتع خام'!$D:$S,15,0),)</f>
        <v>0</v>
      </c>
      <c r="Q103" s="7" t="n">
        <f aca="false">IFERROR(IF(VLOOKUP($A103,'ساتع خام'!$D:$S,16,0)="",0,VLOOKUP($A103,'ساتع خام'!$D:$S,16,0)),0)</f>
        <v>0</v>
      </c>
      <c r="R103" s="7" t="n">
        <f aca="false">Q103+P103</f>
        <v>0</v>
      </c>
      <c r="S103" s="7" t="n">
        <f aca="false">N103-O103</f>
        <v>0</v>
      </c>
    </row>
    <row r="104" customFormat="false" ht="18" hidden="false" customHeight="true" outlineLevel="0" collapsed="false">
      <c r="A104" s="3" t="n">
        <v>33698016</v>
      </c>
      <c r="B104" s="4" t="s">
        <v>142</v>
      </c>
      <c r="C104" s="5" t="str">
        <f aca="false">VLOOKUP(A104,'مقایسه قانون و لایحه 1402'!B:E,3,)</f>
        <v>حوزه معاونت</v>
      </c>
      <c r="D104" s="4" t="s">
        <v>76</v>
      </c>
      <c r="E104" s="5" t="s">
        <v>2</v>
      </c>
      <c r="F104" s="4" t="s">
        <v>6</v>
      </c>
      <c r="G104" s="4" t="s">
        <v>95</v>
      </c>
      <c r="H104" s="6" t="n">
        <f aca="false">IFERROR(VLOOKUP(A104,Data!G:H,2,),0)</f>
        <v>0</v>
      </c>
      <c r="I104" s="6" t="n">
        <f aca="false">IFERROR(VLOOKUP($A104,Data!$A:$C,2,),)</f>
        <v>0</v>
      </c>
      <c r="J104" s="6" t="n">
        <f aca="false">IFERROR(VLOOKUP($A104,Data!$A:$C,3,),)</f>
        <v>0</v>
      </c>
      <c r="K104" s="6" t="n">
        <f aca="false">H104+J104</f>
        <v>0</v>
      </c>
      <c r="L104" s="6" t="n">
        <f aca="false">S104-J104</f>
        <v>0</v>
      </c>
      <c r="M104" s="6" t="n">
        <v>0</v>
      </c>
      <c r="N104" s="7" t="n">
        <f aca="false">IFERROR(VLOOKUP($A104,'ساتع خام'!$D:$S,3,),)</f>
        <v>0</v>
      </c>
      <c r="O104" s="7" t="n">
        <f aca="false">IFERROR(VLOOKUP(A104,'ساتع خام'!D:S,4,0),)</f>
        <v>0</v>
      </c>
      <c r="P104" s="7" t="n">
        <f aca="false">IFERROR(VLOOKUP($A104,'ساتع خام'!$D:$S,15,0),)</f>
        <v>0</v>
      </c>
      <c r="Q104" s="7" t="n">
        <f aca="false">IFERROR(IF(VLOOKUP($A104,'ساتع خام'!$D:$S,16,0)="",0,VLOOKUP($A104,'ساتع خام'!$D:$S,16,0)),0)</f>
        <v>0</v>
      </c>
      <c r="R104" s="7" t="n">
        <f aca="false">Q104+P104</f>
        <v>0</v>
      </c>
      <c r="S104" s="7" t="n">
        <f aca="false">N104-O104</f>
        <v>0</v>
      </c>
    </row>
    <row r="105" customFormat="false" ht="18" hidden="false" customHeight="true" outlineLevel="0" collapsed="false">
      <c r="A105" s="3" t="n">
        <v>33698011</v>
      </c>
      <c r="B105" s="4" t="s">
        <v>143</v>
      </c>
      <c r="C105" s="5" t="str">
        <f aca="false">VLOOKUP(A105,'مقایسه قانون و لایحه 1402'!B:E,3,)</f>
        <v>حوزه معاونت</v>
      </c>
      <c r="D105" s="4" t="s">
        <v>36</v>
      </c>
      <c r="E105" s="5" t="s">
        <v>2</v>
      </c>
      <c r="F105" s="4" t="s">
        <v>6</v>
      </c>
      <c r="G105" s="4" t="s">
        <v>139</v>
      </c>
      <c r="H105" s="6" t="n">
        <f aca="false">IFERROR(VLOOKUP(A105,Data!G:H,2,),0)</f>
        <v>0</v>
      </c>
      <c r="I105" s="6" t="n">
        <f aca="false">IFERROR(VLOOKUP($A105,Data!$A:$C,2,),)</f>
        <v>0</v>
      </c>
      <c r="J105" s="6" t="n">
        <f aca="false">IFERROR(VLOOKUP($A105,Data!$A:$C,3,),)</f>
        <v>0</v>
      </c>
      <c r="K105" s="6" t="n">
        <f aca="false">H105+J105</f>
        <v>0</v>
      </c>
      <c r="L105" s="6" t="n">
        <f aca="false">S105-J105</f>
        <v>0</v>
      </c>
      <c r="M105" s="6" t="n">
        <v>0</v>
      </c>
      <c r="N105" s="7" t="n">
        <f aca="false">IFERROR(VLOOKUP($A105,'ساتع خام'!$D:$S,3,),)</f>
        <v>0</v>
      </c>
      <c r="O105" s="7" t="n">
        <f aca="false">IFERROR(VLOOKUP(A105,'ساتع خام'!D:S,4,0),)</f>
        <v>0</v>
      </c>
      <c r="P105" s="7" t="n">
        <f aca="false">IFERROR(VLOOKUP($A105,'ساتع خام'!$D:$S,15,0),)</f>
        <v>0</v>
      </c>
      <c r="Q105" s="7" t="n">
        <f aca="false">IFERROR(IF(VLOOKUP($A105,'ساتع خام'!$D:$S,16,0)="",0,VLOOKUP($A105,'ساتع خام'!$D:$S,16,0)),0)</f>
        <v>0</v>
      </c>
      <c r="R105" s="7" t="n">
        <f aca="false">Q105+P105</f>
        <v>0</v>
      </c>
      <c r="S105" s="7" t="n">
        <f aca="false">N105-O105</f>
        <v>0</v>
      </c>
    </row>
    <row r="106" customFormat="false" ht="18" hidden="false" customHeight="true" outlineLevel="0" collapsed="false">
      <c r="A106" s="3" t="n">
        <v>33698008</v>
      </c>
      <c r="B106" s="4" t="s">
        <v>144</v>
      </c>
      <c r="C106" s="5" t="str">
        <f aca="false">VLOOKUP(A106,'مقایسه قانون و لایحه 1402'!B:E,3,)</f>
        <v>اداره کل فضای مجازی</v>
      </c>
      <c r="D106" s="4" t="s">
        <v>60</v>
      </c>
      <c r="E106" s="5" t="s">
        <v>13</v>
      </c>
      <c r="F106" s="4"/>
      <c r="G106" s="4"/>
      <c r="H106" s="6" t="n">
        <f aca="false">IFERROR(VLOOKUP(A106,Data!G:H,2,),0)</f>
        <v>0</v>
      </c>
      <c r="I106" s="6" t="n">
        <f aca="false">IFERROR(VLOOKUP($A106,Data!$A:$C,2,),)</f>
        <v>0</v>
      </c>
      <c r="J106" s="6" t="n">
        <f aca="false">IFERROR(VLOOKUP($A106,Data!$A:$C,3,),)</f>
        <v>0</v>
      </c>
      <c r="K106" s="6" t="n">
        <f aca="false">H106+J106</f>
        <v>0</v>
      </c>
      <c r="L106" s="6" t="n">
        <f aca="false">S106-J106</f>
        <v>0</v>
      </c>
      <c r="M106" s="6" t="n">
        <v>0</v>
      </c>
      <c r="N106" s="7" t="n">
        <f aca="false">IFERROR(VLOOKUP($A106,'ساتع خام'!$D:$S,3,),)</f>
        <v>0</v>
      </c>
      <c r="O106" s="7" t="n">
        <f aca="false">IFERROR(VLOOKUP(A106,'ساتع خام'!D:S,4,0),)</f>
        <v>0</v>
      </c>
      <c r="P106" s="7" t="n">
        <f aca="false">IFERROR(VLOOKUP($A106,'ساتع خام'!$D:$S,15,0),)</f>
        <v>0</v>
      </c>
      <c r="Q106" s="7" t="n">
        <f aca="false">IFERROR(IF(VLOOKUP($A106,'ساتع خام'!$D:$S,16,0)="",0,VLOOKUP($A106,'ساتع خام'!$D:$S,16,0)),0)</f>
        <v>0</v>
      </c>
      <c r="R106" s="7" t="n">
        <f aca="false">Q106+P106</f>
        <v>0</v>
      </c>
      <c r="S106" s="7" t="n">
        <f aca="false">N106-O106</f>
        <v>0</v>
      </c>
    </row>
    <row r="107" customFormat="false" ht="18" hidden="false" customHeight="true" outlineLevel="0" collapsed="false">
      <c r="A107" s="3" t="n">
        <v>33698003</v>
      </c>
      <c r="B107" s="4" t="s">
        <v>145</v>
      </c>
      <c r="C107" s="5" t="str">
        <f aca="false">VLOOKUP(A107,'مقایسه قانون و لایحه 1402'!B:E,3,)</f>
        <v>حوزه معاونت</v>
      </c>
      <c r="D107" s="4" t="s">
        <v>60</v>
      </c>
      <c r="E107" s="5" t="s">
        <v>13</v>
      </c>
      <c r="F107" s="4"/>
      <c r="G107" s="4"/>
      <c r="H107" s="6" t="n">
        <f aca="false">IFERROR(VLOOKUP(A107,Data!G:H,2,),0)</f>
        <v>0</v>
      </c>
      <c r="I107" s="6" t="n">
        <f aca="false">IFERROR(VLOOKUP($A107,Data!$A:$C,2,),)</f>
        <v>0</v>
      </c>
      <c r="J107" s="6" t="n">
        <f aca="false">IFERROR(VLOOKUP($A107,Data!$A:$C,3,),)</f>
        <v>0</v>
      </c>
      <c r="K107" s="6" t="n">
        <f aca="false">H107+J107</f>
        <v>0</v>
      </c>
      <c r="L107" s="6" t="n">
        <f aca="false">S107-J107</f>
        <v>0</v>
      </c>
      <c r="M107" s="6" t="n">
        <v>0</v>
      </c>
      <c r="N107" s="7" t="n">
        <f aca="false">IFERROR(VLOOKUP($A107,'ساتع خام'!$D:$S,3,),)</f>
        <v>0</v>
      </c>
      <c r="O107" s="7" t="n">
        <f aca="false">IFERROR(VLOOKUP(A107,'ساتع خام'!D:S,4,0),)</f>
        <v>0</v>
      </c>
      <c r="P107" s="7" t="n">
        <f aca="false">IFERROR(VLOOKUP($A107,'ساتع خام'!$D:$S,15,0),)</f>
        <v>0</v>
      </c>
      <c r="Q107" s="7" t="n">
        <f aca="false">IFERROR(IF(VLOOKUP($A107,'ساتع خام'!$D:$S,16,0)="",0,VLOOKUP($A107,'ساتع خام'!$D:$S,16,0)),0)</f>
        <v>0</v>
      </c>
      <c r="R107" s="7" t="n">
        <f aca="false">Q107+P107</f>
        <v>0</v>
      </c>
      <c r="S107" s="7" t="n">
        <f aca="false">N107-O107</f>
        <v>0</v>
      </c>
    </row>
    <row r="108" customFormat="false" ht="18" hidden="false" customHeight="true" outlineLevel="0" collapsed="false">
      <c r="A108" s="3" t="n">
        <v>33698001</v>
      </c>
      <c r="B108" s="4" t="s">
        <v>146</v>
      </c>
      <c r="C108" s="5" t="str">
        <f aca="false">VLOOKUP(A108,'مقایسه قانون و لایحه 1402'!B:E,3,)</f>
        <v>حوزه معاونت</v>
      </c>
      <c r="D108" s="4" t="s">
        <v>76</v>
      </c>
      <c r="E108" s="5" t="s">
        <v>13</v>
      </c>
      <c r="F108" s="4"/>
      <c r="G108" s="4"/>
      <c r="H108" s="6" t="n">
        <f aca="false">IFERROR(VLOOKUP(A108,Data!G:H,2,),0)</f>
        <v>0</v>
      </c>
      <c r="I108" s="6" t="n">
        <f aca="false">IFERROR(VLOOKUP($A108,Data!$A:$C,2,),)</f>
        <v>0</v>
      </c>
      <c r="J108" s="6" t="n">
        <f aca="false">IFERROR(VLOOKUP($A108,Data!$A:$C,3,),)</f>
        <v>0</v>
      </c>
      <c r="K108" s="6" t="n">
        <f aca="false">H108+J108</f>
        <v>0</v>
      </c>
      <c r="L108" s="6" t="n">
        <f aca="false">S108-J108</f>
        <v>0</v>
      </c>
      <c r="M108" s="6" t="n">
        <v>0</v>
      </c>
      <c r="N108" s="7" t="n">
        <f aca="false">IFERROR(VLOOKUP($A108,'ساتع خام'!$D:$S,3,),)</f>
        <v>0</v>
      </c>
      <c r="O108" s="7" t="n">
        <f aca="false">IFERROR(VLOOKUP(A108,'ساتع خام'!D:S,4,0),)</f>
        <v>0</v>
      </c>
      <c r="P108" s="7" t="n">
        <f aca="false">IFERROR(VLOOKUP($A108,'ساتع خام'!$D:$S,15,0),)</f>
        <v>0</v>
      </c>
      <c r="Q108" s="7" t="n">
        <f aca="false">IFERROR(IF(VLOOKUP($A108,'ساتع خام'!$D:$S,16,0)="",0,VLOOKUP($A108,'ساتع خام'!$D:$S,16,0)),0)</f>
        <v>0</v>
      </c>
      <c r="R108" s="7" t="n">
        <f aca="false">Q108+P108</f>
        <v>0</v>
      </c>
      <c r="S108" s="7" t="n">
        <f aca="false">N108-O108</f>
        <v>0</v>
      </c>
    </row>
    <row r="109" customFormat="false" ht="18" hidden="false" customHeight="true" outlineLevel="0" collapsed="false">
      <c r="A109" s="3" t="n">
        <v>33198025</v>
      </c>
      <c r="B109" s="4" t="s">
        <v>147</v>
      </c>
      <c r="C109" s="5" t="str">
        <f aca="false">VLOOKUP(A109,'مقایسه قانون و لایحه 1402'!B:E,3,)</f>
        <v>اداره کل فضای مجازی</v>
      </c>
      <c r="D109" s="4" t="s">
        <v>60</v>
      </c>
      <c r="E109" s="5" t="s">
        <v>13</v>
      </c>
      <c r="F109" s="4"/>
      <c r="G109" s="4"/>
      <c r="H109" s="6" t="n">
        <f aca="false">IFERROR(VLOOKUP(A109,Data!G:H,2,),0)</f>
        <v>0</v>
      </c>
      <c r="I109" s="6" t="n">
        <f aca="false">IFERROR(VLOOKUP($A109,Data!$A:$C,2,),)</f>
        <v>0</v>
      </c>
      <c r="J109" s="6" t="n">
        <f aca="false">IFERROR(VLOOKUP($A109,Data!$A:$C,3,),)</f>
        <v>0</v>
      </c>
      <c r="K109" s="6" t="n">
        <f aca="false">H109+J109</f>
        <v>0</v>
      </c>
      <c r="L109" s="6" t="n">
        <f aca="false">S109-J109</f>
        <v>0</v>
      </c>
      <c r="M109" s="6" t="n">
        <v>0</v>
      </c>
      <c r="N109" s="7" t="n">
        <f aca="false">IFERROR(VLOOKUP($A109,'ساتع خام'!$D:$S,3,),)</f>
        <v>0</v>
      </c>
      <c r="O109" s="7" t="n">
        <f aca="false">IFERROR(VLOOKUP(A109,'ساتع خام'!D:S,4,0),)</f>
        <v>0</v>
      </c>
      <c r="P109" s="7" t="n">
        <f aca="false">IFERROR(VLOOKUP($A109,'ساتع خام'!$D:$S,15,0),)</f>
        <v>0</v>
      </c>
      <c r="Q109" s="7" t="n">
        <f aca="false">IFERROR(IF(VLOOKUP($A109,'ساتع خام'!$D:$S,16,0)="",0,VLOOKUP($A109,'ساتع خام'!$D:$S,16,0)),0)</f>
        <v>0</v>
      </c>
      <c r="R109" s="7" t="n">
        <f aca="false">Q109+P109</f>
        <v>0</v>
      </c>
      <c r="S109" s="7" t="n">
        <f aca="false">N109-O109</f>
        <v>0</v>
      </c>
    </row>
    <row r="110" customFormat="false" ht="18" hidden="false" customHeight="true" outlineLevel="0" collapsed="false">
      <c r="A110" s="3" t="n">
        <v>33198024</v>
      </c>
      <c r="B110" s="4" t="s">
        <v>148</v>
      </c>
      <c r="C110" s="5" t="str">
        <f aca="false">VLOOKUP(A110,'مقایسه قانون و لایحه 1402'!B:E,3,)</f>
        <v>اداره کل فضای مجازی</v>
      </c>
      <c r="D110" s="4" t="s">
        <v>76</v>
      </c>
      <c r="E110" s="5" t="s">
        <v>13</v>
      </c>
      <c r="F110" s="4"/>
      <c r="G110" s="4"/>
      <c r="H110" s="6" t="n">
        <f aca="false">IFERROR(VLOOKUP(A110,Data!G:H,2,),0)</f>
        <v>0</v>
      </c>
      <c r="I110" s="6" t="n">
        <f aca="false">IFERROR(VLOOKUP($A110,Data!$A:$C,2,),)</f>
        <v>0</v>
      </c>
      <c r="J110" s="6" t="n">
        <f aca="false">IFERROR(VLOOKUP($A110,Data!$A:$C,3,),)</f>
        <v>0</v>
      </c>
      <c r="K110" s="6" t="n">
        <f aca="false">H110+J110</f>
        <v>0</v>
      </c>
      <c r="L110" s="6" t="n">
        <f aca="false">S110-J110</f>
        <v>0</v>
      </c>
      <c r="M110" s="6" t="n">
        <v>0</v>
      </c>
      <c r="N110" s="7" t="n">
        <f aca="false">IFERROR(VLOOKUP($A110,'ساتع خام'!$D:$S,3,),)</f>
        <v>0</v>
      </c>
      <c r="O110" s="7" t="n">
        <f aca="false">IFERROR(VLOOKUP(A110,'ساتع خام'!D:S,4,0),)</f>
        <v>0</v>
      </c>
      <c r="P110" s="7" t="n">
        <f aca="false">IFERROR(VLOOKUP($A110,'ساتع خام'!$D:$S,15,0),)</f>
        <v>0</v>
      </c>
      <c r="Q110" s="7" t="n">
        <f aca="false">IFERROR(IF(VLOOKUP($A110,'ساتع خام'!$D:$S,16,0)="",0,VLOOKUP($A110,'ساتع خام'!$D:$S,16,0)),0)</f>
        <v>0</v>
      </c>
      <c r="R110" s="7" t="n">
        <f aca="false">Q110+P110</f>
        <v>0</v>
      </c>
      <c r="S110" s="7" t="n">
        <f aca="false">N110-O110</f>
        <v>0</v>
      </c>
    </row>
    <row r="111" customFormat="false" ht="18" hidden="false" customHeight="true" outlineLevel="0" collapsed="false">
      <c r="A111" s="3" t="n">
        <v>33198023</v>
      </c>
      <c r="B111" s="4" t="s">
        <v>149</v>
      </c>
      <c r="C111" s="5" t="str">
        <f aca="false">VLOOKUP(A111,'مقایسه قانون و لایحه 1402'!B:E,3,)</f>
        <v>مرکز هنر و رسانه</v>
      </c>
      <c r="D111" s="4" t="s">
        <v>44</v>
      </c>
      <c r="E111" s="5" t="s">
        <v>13</v>
      </c>
      <c r="F111" s="4"/>
      <c r="G111" s="4"/>
      <c r="H111" s="6" t="n">
        <f aca="false">IFERROR(VLOOKUP(A111,Data!G:H,2,),0)</f>
        <v>0</v>
      </c>
      <c r="I111" s="6" t="n">
        <f aca="false">IFERROR(VLOOKUP($A111,Data!$A:$C,2,),)</f>
        <v>0</v>
      </c>
      <c r="J111" s="6" t="n">
        <f aca="false">IFERROR(VLOOKUP($A111,Data!$A:$C,3,),)</f>
        <v>0</v>
      </c>
      <c r="K111" s="6" t="n">
        <f aca="false">H111+J111</f>
        <v>0</v>
      </c>
      <c r="L111" s="6" t="n">
        <f aca="false">S111-J111</f>
        <v>0</v>
      </c>
      <c r="M111" s="6" t="n">
        <v>0</v>
      </c>
      <c r="N111" s="7" t="n">
        <f aca="false">IFERROR(VLOOKUP($A111,'ساتع خام'!$D:$S,3,),)</f>
        <v>0</v>
      </c>
      <c r="O111" s="7" t="n">
        <f aca="false">IFERROR(VLOOKUP(A111,'ساتع خام'!D:S,4,0),)</f>
        <v>0</v>
      </c>
      <c r="P111" s="7" t="n">
        <f aca="false">IFERROR(VLOOKUP($A111,'ساتع خام'!$D:$S,15,0),)</f>
        <v>0</v>
      </c>
      <c r="Q111" s="7" t="n">
        <f aca="false">IFERROR(IF(VLOOKUP($A111,'ساتع خام'!$D:$S,16,0)="",0,VLOOKUP($A111,'ساتع خام'!$D:$S,16,0)),0)</f>
        <v>0</v>
      </c>
      <c r="R111" s="7" t="n">
        <f aca="false">Q111+P111</f>
        <v>0</v>
      </c>
      <c r="S111" s="7" t="n">
        <f aca="false">N111-O111</f>
        <v>0</v>
      </c>
    </row>
    <row r="112" customFormat="false" ht="18" hidden="false" customHeight="true" outlineLevel="0" collapsed="false">
      <c r="A112" s="3" t="n">
        <v>33198021</v>
      </c>
      <c r="B112" s="4" t="s">
        <v>150</v>
      </c>
      <c r="C112" s="5" t="str">
        <f aca="false">VLOOKUP(A112,'مقایسه قانون و لایحه 1402'!B:E,3,)</f>
        <v>مرکز هنر و رسانه</v>
      </c>
      <c r="D112" s="4" t="s">
        <v>39</v>
      </c>
      <c r="E112" s="5" t="s">
        <v>2</v>
      </c>
      <c r="F112" s="4" t="s">
        <v>10</v>
      </c>
      <c r="G112" s="4" t="s">
        <v>93</v>
      </c>
      <c r="H112" s="6" t="n">
        <f aca="false">IFERROR(VLOOKUP(A112,Data!G:H,2,),0)</f>
        <v>0</v>
      </c>
      <c r="I112" s="6" t="n">
        <f aca="false">IFERROR(VLOOKUP($A112,Data!$A:$C,2,),)</f>
        <v>0</v>
      </c>
      <c r="J112" s="6" t="n">
        <f aca="false">IFERROR(VLOOKUP($A112,Data!$A:$C,3,),)</f>
        <v>0</v>
      </c>
      <c r="K112" s="6" t="n">
        <f aca="false">H112+J112</f>
        <v>0</v>
      </c>
      <c r="L112" s="6" t="n">
        <f aca="false">S112-J112</f>
        <v>80000000.0000001</v>
      </c>
      <c r="M112" s="6" t="n">
        <v>80000000</v>
      </c>
      <c r="N112" s="7" t="n">
        <f aca="false">IFERROR(VLOOKUP($A112,'ساتع خام'!$D:$S,3,),)</f>
        <v>80000000.0000001</v>
      </c>
      <c r="O112" s="7" t="n">
        <f aca="false">IFERROR(VLOOKUP(A112,'ساتع خام'!D:S,4,0),)</f>
        <v>0</v>
      </c>
      <c r="P112" s="7" t="n">
        <f aca="false">IFERROR(VLOOKUP($A112,'ساتع خام'!$D:$S,15,0),)</f>
        <v>0</v>
      </c>
      <c r="Q112" s="7" t="n">
        <f aca="false">IFERROR(IF(VLOOKUP($A112,'ساتع خام'!$D:$S,16,0)="",0,VLOOKUP($A112,'ساتع خام'!$D:$S,16,0)),0)</f>
        <v>0</v>
      </c>
      <c r="R112" s="7" t="n">
        <f aca="false">Q112+P112</f>
        <v>0</v>
      </c>
      <c r="S112" s="7" t="n">
        <f aca="false">N112-O112</f>
        <v>80000000.0000001</v>
      </c>
    </row>
    <row r="113" customFormat="false" ht="18" hidden="false" customHeight="true" outlineLevel="0" collapsed="false">
      <c r="A113" s="3" t="n">
        <v>33198020</v>
      </c>
      <c r="B113" s="4" t="s">
        <v>151</v>
      </c>
      <c r="C113" s="5" t="str">
        <f aca="false">VLOOKUP(A113,'مقایسه قانون و لایحه 1402'!B:E,3,)</f>
        <v>مرکز هنر و رسانه</v>
      </c>
      <c r="D113" s="4" t="s">
        <v>19</v>
      </c>
      <c r="E113" s="5" t="s">
        <v>2</v>
      </c>
      <c r="F113" s="4" t="s">
        <v>6</v>
      </c>
      <c r="G113" s="4" t="s">
        <v>95</v>
      </c>
      <c r="H113" s="6" t="n">
        <f aca="false">IFERROR(VLOOKUP(A113,Data!G:H,2,),0)</f>
        <v>0</v>
      </c>
      <c r="I113" s="6" t="n">
        <f aca="false">IFERROR(VLOOKUP($A113,Data!$A:$C,2,),)</f>
        <v>0</v>
      </c>
      <c r="J113" s="6" t="n">
        <f aca="false">IFERROR(VLOOKUP($A113,Data!$A:$C,3,),)</f>
        <v>0</v>
      </c>
      <c r="K113" s="6" t="n">
        <f aca="false">H113+J113</f>
        <v>0</v>
      </c>
      <c r="L113" s="6" t="n">
        <f aca="false">S113-J113</f>
        <v>0</v>
      </c>
      <c r="M113" s="6" t="n">
        <v>0</v>
      </c>
      <c r="N113" s="7" t="n">
        <f aca="false">IFERROR(VLOOKUP($A113,'ساتع خام'!$D:$S,3,),)</f>
        <v>0</v>
      </c>
      <c r="O113" s="7" t="n">
        <f aca="false">IFERROR(VLOOKUP(A113,'ساتع خام'!D:S,4,0),)</f>
        <v>0</v>
      </c>
      <c r="P113" s="7" t="n">
        <f aca="false">IFERROR(VLOOKUP($A113,'ساتع خام'!$D:$S,15,0),)</f>
        <v>0</v>
      </c>
      <c r="Q113" s="7" t="n">
        <f aca="false">IFERROR(IF(VLOOKUP($A113,'ساتع خام'!$D:$S,16,0)="",0,VLOOKUP($A113,'ساتع خام'!$D:$S,16,0)),0)</f>
        <v>0</v>
      </c>
      <c r="R113" s="7" t="n">
        <f aca="false">Q113+P113</f>
        <v>0</v>
      </c>
      <c r="S113" s="7" t="n">
        <f aca="false">N113-O113</f>
        <v>0</v>
      </c>
    </row>
    <row r="114" customFormat="false" ht="18" hidden="false" customHeight="true" outlineLevel="0" collapsed="false">
      <c r="A114" s="3" t="n">
        <v>33198015</v>
      </c>
      <c r="B114" s="4" t="s">
        <v>152</v>
      </c>
      <c r="C114" s="5" t="str">
        <f aca="false">VLOOKUP(A114,'مقایسه قانون و لایحه 1402'!B:E,3,)</f>
        <v>مرکز هنر و رسانه</v>
      </c>
      <c r="D114" s="4" t="s">
        <v>44</v>
      </c>
      <c r="E114" s="5" t="s">
        <v>13</v>
      </c>
      <c r="F114" s="4"/>
      <c r="G114" s="4"/>
      <c r="H114" s="6" t="n">
        <f aca="false">IFERROR(VLOOKUP(A114,Data!G:H,2,),0)</f>
        <v>0</v>
      </c>
      <c r="I114" s="6" t="n">
        <f aca="false">IFERROR(VLOOKUP($A114,Data!$A:$C,2,),)</f>
        <v>0</v>
      </c>
      <c r="J114" s="6" t="n">
        <f aca="false">IFERROR(VLOOKUP($A114,Data!$A:$C,3,),)</f>
        <v>0</v>
      </c>
      <c r="K114" s="6" t="n">
        <f aca="false">H114+J114</f>
        <v>0</v>
      </c>
      <c r="L114" s="6" t="n">
        <f aca="false">S114-J114</f>
        <v>0</v>
      </c>
      <c r="M114" s="6" t="n">
        <v>0</v>
      </c>
      <c r="N114" s="7" t="n">
        <f aca="false">IFERROR(VLOOKUP($A114,'ساتع خام'!$D:$S,3,),)</f>
        <v>0</v>
      </c>
      <c r="O114" s="7" t="n">
        <f aca="false">IFERROR(VLOOKUP(A114,'ساتع خام'!D:S,4,0),)</f>
        <v>0</v>
      </c>
      <c r="P114" s="7" t="n">
        <f aca="false">IFERROR(VLOOKUP($A114,'ساتع خام'!$D:$S,15,0),)</f>
        <v>0</v>
      </c>
      <c r="Q114" s="7" t="n">
        <f aca="false">IFERROR(IF(VLOOKUP($A114,'ساتع خام'!$D:$S,16,0)="",0,VLOOKUP($A114,'ساتع خام'!$D:$S,16,0)),0)</f>
        <v>0</v>
      </c>
      <c r="R114" s="7" t="n">
        <f aca="false">Q114+P114</f>
        <v>0</v>
      </c>
      <c r="S114" s="7" t="n">
        <f aca="false">N114-O114</f>
        <v>0</v>
      </c>
    </row>
    <row r="115" customFormat="false" ht="18" hidden="false" customHeight="true" outlineLevel="0" collapsed="false">
      <c r="A115" s="3" t="n">
        <v>33198013</v>
      </c>
      <c r="B115" s="4" t="s">
        <v>153</v>
      </c>
      <c r="C115" s="5" t="str">
        <f aca="false">VLOOKUP(A115,'مقایسه قانون و لایحه 1402'!B:E,3,)</f>
        <v>مرکز هنر و رسانه</v>
      </c>
      <c r="D115" s="4" t="s">
        <v>39</v>
      </c>
      <c r="E115" s="5" t="s">
        <v>13</v>
      </c>
      <c r="F115" s="4"/>
      <c r="G115" s="4"/>
      <c r="H115" s="6" t="n">
        <f aca="false">IFERROR(VLOOKUP(A115,Data!G:H,2,),0)</f>
        <v>0</v>
      </c>
      <c r="I115" s="6" t="n">
        <f aca="false">IFERROR(VLOOKUP($A115,Data!$A:$C,2,),)</f>
        <v>0</v>
      </c>
      <c r="J115" s="6" t="n">
        <f aca="false">IFERROR(VLOOKUP($A115,Data!$A:$C,3,),)</f>
        <v>0</v>
      </c>
      <c r="K115" s="6" t="n">
        <f aca="false">H115+J115</f>
        <v>0</v>
      </c>
      <c r="L115" s="6" t="n">
        <f aca="false">S115-J115</f>
        <v>0</v>
      </c>
      <c r="M115" s="6" t="n">
        <v>0</v>
      </c>
      <c r="N115" s="7" t="n">
        <f aca="false">IFERROR(VLOOKUP($A115,'ساتع خام'!$D:$S,3,),)</f>
        <v>0</v>
      </c>
      <c r="O115" s="7" t="n">
        <f aca="false">IFERROR(VLOOKUP(A115,'ساتع خام'!D:S,4,0),)</f>
        <v>0</v>
      </c>
      <c r="P115" s="7" t="n">
        <f aca="false">IFERROR(VLOOKUP($A115,'ساتع خام'!$D:$S,15,0),)</f>
        <v>0</v>
      </c>
      <c r="Q115" s="7" t="n">
        <f aca="false">IFERROR(IF(VLOOKUP($A115,'ساتع خام'!$D:$S,16,0)="",0,VLOOKUP($A115,'ساتع خام'!$D:$S,16,0)),0)</f>
        <v>0</v>
      </c>
      <c r="R115" s="7" t="n">
        <f aca="false">Q115+P115</f>
        <v>0</v>
      </c>
      <c r="S115" s="7" t="n">
        <f aca="false">N115-O115</f>
        <v>0</v>
      </c>
    </row>
    <row r="116" customFormat="false" ht="18" hidden="false" customHeight="true" outlineLevel="0" collapsed="false">
      <c r="A116" s="3" t="n">
        <v>33198011</v>
      </c>
      <c r="B116" s="4" t="s">
        <v>154</v>
      </c>
      <c r="C116" s="5" t="str">
        <f aca="false">VLOOKUP(A116,'مقایسه قانون و لایحه 1402'!B:E,3,)</f>
        <v>مرکز هنر و رسانه</v>
      </c>
      <c r="D116" s="4" t="s">
        <v>39</v>
      </c>
      <c r="E116" s="5" t="s">
        <v>13</v>
      </c>
      <c r="F116" s="4"/>
      <c r="G116" s="4"/>
      <c r="H116" s="6" t="n">
        <f aca="false">IFERROR(VLOOKUP(A116,Data!G:H,2,),0)</f>
        <v>0</v>
      </c>
      <c r="I116" s="6" t="n">
        <f aca="false">IFERROR(VLOOKUP($A116,Data!$A:$C,2,),)</f>
        <v>0</v>
      </c>
      <c r="J116" s="6" t="n">
        <f aca="false">IFERROR(VLOOKUP($A116,Data!$A:$C,3,),)</f>
        <v>0</v>
      </c>
      <c r="K116" s="6" t="n">
        <f aca="false">H116+J116</f>
        <v>0</v>
      </c>
      <c r="L116" s="6" t="n">
        <f aca="false">S116-J116</f>
        <v>0</v>
      </c>
      <c r="M116" s="6" t="n">
        <v>0</v>
      </c>
      <c r="N116" s="7" t="n">
        <f aca="false">IFERROR(VLOOKUP($A116,'ساتع خام'!$D:$S,3,),)</f>
        <v>0</v>
      </c>
      <c r="O116" s="7" t="n">
        <f aca="false">IFERROR(VLOOKUP(A116,'ساتع خام'!D:S,4,0),)</f>
        <v>0</v>
      </c>
      <c r="P116" s="7" t="n">
        <f aca="false">IFERROR(VLOOKUP($A116,'ساتع خام'!$D:$S,15,0),)</f>
        <v>0</v>
      </c>
      <c r="Q116" s="7" t="n">
        <f aca="false">IFERROR(IF(VLOOKUP($A116,'ساتع خام'!$D:$S,16,0)="",0,VLOOKUP($A116,'ساتع خام'!$D:$S,16,0)),0)</f>
        <v>0</v>
      </c>
      <c r="R116" s="7" t="n">
        <f aca="false">Q116+P116</f>
        <v>0</v>
      </c>
      <c r="S116" s="7" t="n">
        <f aca="false">N116-O116</f>
        <v>0</v>
      </c>
    </row>
    <row r="117" customFormat="false" ht="18" hidden="false" customHeight="true" outlineLevel="0" collapsed="false">
      <c r="A117" s="3" t="n">
        <v>33198010</v>
      </c>
      <c r="B117" s="4" t="s">
        <v>155</v>
      </c>
      <c r="C117" s="5" t="str">
        <f aca="false">VLOOKUP(A117,'مقایسه قانون و لایحه 1402'!B:E,3,)</f>
        <v>مرکز هنر و رسانه</v>
      </c>
      <c r="D117" s="4" t="s">
        <v>55</v>
      </c>
      <c r="E117" s="5" t="s">
        <v>13</v>
      </c>
      <c r="F117" s="4"/>
      <c r="G117" s="4"/>
      <c r="H117" s="6" t="n">
        <f aca="false">IFERROR(VLOOKUP(A117,Data!G:H,2,),0)</f>
        <v>0</v>
      </c>
      <c r="I117" s="6" t="n">
        <f aca="false">IFERROR(VLOOKUP($A117,Data!$A:$C,2,),)</f>
        <v>0</v>
      </c>
      <c r="J117" s="6" t="n">
        <f aca="false">IFERROR(VLOOKUP($A117,Data!$A:$C,3,),)</f>
        <v>0</v>
      </c>
      <c r="K117" s="6" t="n">
        <f aca="false">H117+J117</f>
        <v>0</v>
      </c>
      <c r="L117" s="6" t="n">
        <f aca="false">S117-J117</f>
        <v>0</v>
      </c>
      <c r="M117" s="6" t="n">
        <v>0</v>
      </c>
      <c r="N117" s="7" t="n">
        <f aca="false">IFERROR(VLOOKUP($A117,'ساتع خام'!$D:$S,3,),)</f>
        <v>0</v>
      </c>
      <c r="O117" s="7" t="n">
        <f aca="false">IFERROR(VLOOKUP(A117,'ساتع خام'!D:S,4,0),)</f>
        <v>0</v>
      </c>
      <c r="P117" s="7" t="n">
        <f aca="false">IFERROR(VLOOKUP($A117,'ساتع خام'!$D:$S,15,0),)</f>
        <v>0</v>
      </c>
      <c r="Q117" s="7" t="n">
        <f aca="false">IFERROR(IF(VLOOKUP($A117,'ساتع خام'!$D:$S,16,0)="",0,VLOOKUP($A117,'ساتع خام'!$D:$S,16,0)),0)</f>
        <v>0</v>
      </c>
      <c r="R117" s="7" t="n">
        <f aca="false">Q117+P117</f>
        <v>0</v>
      </c>
      <c r="S117" s="7" t="n">
        <f aca="false">N117-O117</f>
        <v>0</v>
      </c>
    </row>
    <row r="118" customFormat="false" ht="18" hidden="false" customHeight="true" outlineLevel="0" collapsed="false">
      <c r="A118" s="3" t="n">
        <v>33198008</v>
      </c>
      <c r="B118" s="4" t="s">
        <v>156</v>
      </c>
      <c r="C118" s="5" t="str">
        <f aca="false">VLOOKUP(A118,'مقایسه قانون و لایحه 1402'!B:E,3,)</f>
        <v>مرکز هنر و رسانه</v>
      </c>
      <c r="D118" s="4" t="s">
        <v>39</v>
      </c>
      <c r="E118" s="5" t="s">
        <v>13</v>
      </c>
      <c r="F118" s="4"/>
      <c r="G118" s="4"/>
      <c r="H118" s="6" t="n">
        <f aca="false">IFERROR(VLOOKUP(A118,Data!G:H,2,),0)</f>
        <v>0</v>
      </c>
      <c r="I118" s="6" t="n">
        <f aca="false">IFERROR(VLOOKUP($A118,Data!$A:$C,2,),)</f>
        <v>0</v>
      </c>
      <c r="J118" s="6" t="n">
        <f aca="false">IFERROR(VLOOKUP($A118,Data!$A:$C,3,),)</f>
        <v>0</v>
      </c>
      <c r="K118" s="6" t="n">
        <f aca="false">H118+J118</f>
        <v>0</v>
      </c>
      <c r="L118" s="6" t="n">
        <f aca="false">S118-J118</f>
        <v>0</v>
      </c>
      <c r="M118" s="6" t="n">
        <v>0</v>
      </c>
      <c r="N118" s="7" t="n">
        <f aca="false">IFERROR(VLOOKUP($A118,'ساتع خام'!$D:$S,3,),)</f>
        <v>0</v>
      </c>
      <c r="O118" s="7" t="n">
        <f aca="false">IFERROR(VLOOKUP(A118,'ساتع خام'!D:S,4,0),)</f>
        <v>0</v>
      </c>
      <c r="P118" s="7" t="n">
        <f aca="false">IFERROR(VLOOKUP($A118,'ساتع خام'!$D:$S,15,0),)</f>
        <v>0</v>
      </c>
      <c r="Q118" s="7" t="n">
        <f aca="false">IFERROR(IF(VLOOKUP($A118,'ساتع خام'!$D:$S,16,0)="",0,VLOOKUP($A118,'ساتع خام'!$D:$S,16,0)),0)</f>
        <v>0</v>
      </c>
      <c r="R118" s="7" t="n">
        <f aca="false">Q118+P118</f>
        <v>0</v>
      </c>
      <c r="S118" s="7" t="n">
        <f aca="false">N118-O118</f>
        <v>0</v>
      </c>
    </row>
    <row r="119" customFormat="false" ht="18" hidden="false" customHeight="true" outlineLevel="0" collapsed="false">
      <c r="A119" s="3" t="n">
        <v>33198006</v>
      </c>
      <c r="B119" s="4" t="s">
        <v>157</v>
      </c>
      <c r="C119" s="5" t="str">
        <f aca="false">VLOOKUP(A119,'مقایسه قانون و لایحه 1402'!B:E,3,)</f>
        <v>مرکز هنر و رسانه</v>
      </c>
      <c r="D119" s="4" t="s">
        <v>44</v>
      </c>
      <c r="E119" s="5" t="s">
        <v>13</v>
      </c>
      <c r="F119" s="4"/>
      <c r="G119" s="4"/>
      <c r="H119" s="6" t="n">
        <f aca="false">IFERROR(VLOOKUP(A119,Data!G:H,2,),0)</f>
        <v>76500000</v>
      </c>
      <c r="I119" s="6" t="n">
        <f aca="false">IFERROR(VLOOKUP($A119,Data!$A:$C,2,),)</f>
        <v>0</v>
      </c>
      <c r="J119" s="6" t="n">
        <f aca="false">IFERROR(VLOOKUP($A119,Data!$A:$C,3,),)</f>
        <v>0</v>
      </c>
      <c r="K119" s="6" t="n">
        <f aca="false">H119+J119</f>
        <v>76500000</v>
      </c>
      <c r="L119" s="6" t="n">
        <f aca="false">S119-J119</f>
        <v>0</v>
      </c>
      <c r="M119" s="6" t="n">
        <v>0</v>
      </c>
      <c r="N119" s="7" t="n">
        <f aca="false">IFERROR(VLOOKUP($A119,'ساتع خام'!$D:$S,3,),)</f>
        <v>0</v>
      </c>
      <c r="O119" s="7" t="n">
        <f aca="false">IFERROR(VLOOKUP(A119,'ساتع خام'!D:S,4,0),)</f>
        <v>0</v>
      </c>
      <c r="P119" s="7" t="n">
        <f aca="false">IFERROR(VLOOKUP($A119,'ساتع خام'!$D:$S,15,0),)</f>
        <v>0</v>
      </c>
      <c r="Q119" s="7" t="n">
        <f aca="false">IFERROR(IF(VLOOKUP($A119,'ساتع خام'!$D:$S,16,0)="",0,VLOOKUP($A119,'ساتع خام'!$D:$S,16,0)),0)</f>
        <v>0</v>
      </c>
      <c r="R119" s="7" t="n">
        <f aca="false">Q119+P119</f>
        <v>0</v>
      </c>
      <c r="S119" s="7" t="n">
        <f aca="false">N119-O119</f>
        <v>0</v>
      </c>
    </row>
    <row r="120" customFormat="false" ht="18" hidden="false" customHeight="true" outlineLevel="0" collapsed="false">
      <c r="A120" s="3" t="n">
        <v>33198002</v>
      </c>
      <c r="B120" s="4" t="s">
        <v>158</v>
      </c>
      <c r="C120" s="5" t="str">
        <f aca="false">VLOOKUP(A120,'مقایسه قانون و لایحه 1402'!B:E,3,)</f>
        <v>مرکز هنر و رسانه</v>
      </c>
      <c r="D120" s="4" t="s">
        <v>44</v>
      </c>
      <c r="E120" s="5" t="s">
        <v>13</v>
      </c>
      <c r="F120" s="4"/>
      <c r="G120" s="4"/>
      <c r="H120" s="6" t="n">
        <f aca="false">IFERROR(VLOOKUP(A120,Data!G:H,2,),0)</f>
        <v>0</v>
      </c>
      <c r="I120" s="6" t="n">
        <f aca="false">IFERROR(VLOOKUP($A120,Data!$A:$C,2,),)</f>
        <v>0</v>
      </c>
      <c r="J120" s="6" t="n">
        <f aca="false">IFERROR(VLOOKUP($A120,Data!$A:$C,3,),)</f>
        <v>0</v>
      </c>
      <c r="K120" s="6" t="n">
        <f aca="false">H120+J120</f>
        <v>0</v>
      </c>
      <c r="L120" s="6" t="n">
        <f aca="false">S120-J120</f>
        <v>0</v>
      </c>
      <c r="M120" s="6" t="n">
        <v>0</v>
      </c>
      <c r="N120" s="7" t="n">
        <f aca="false">IFERROR(VLOOKUP($A120,'ساتع خام'!$D:$S,3,),)</f>
        <v>0</v>
      </c>
      <c r="O120" s="7" t="n">
        <f aca="false">IFERROR(VLOOKUP(A120,'ساتع خام'!D:S,4,0),)</f>
        <v>0</v>
      </c>
      <c r="P120" s="7" t="n">
        <f aca="false">IFERROR(VLOOKUP($A120,'ساتع خام'!$D:$S,15,0),)</f>
        <v>0</v>
      </c>
      <c r="Q120" s="7" t="n">
        <f aca="false">IFERROR(IF(VLOOKUP($A120,'ساتع خام'!$D:$S,16,0)="",0,VLOOKUP($A120,'ساتع خام'!$D:$S,16,0)),0)</f>
        <v>0</v>
      </c>
      <c r="R120" s="7" t="n">
        <f aca="false">Q120+P120</f>
        <v>0</v>
      </c>
      <c r="S120" s="7" t="n">
        <f aca="false">N120-O120</f>
        <v>0</v>
      </c>
    </row>
    <row r="121" customFormat="false" ht="18" hidden="false" customHeight="true" outlineLevel="0" collapsed="false">
      <c r="A121" s="3" t="n">
        <v>33198001</v>
      </c>
      <c r="B121" s="4" t="s">
        <v>159</v>
      </c>
      <c r="C121" s="5" t="str">
        <f aca="false">VLOOKUP(A121,'مقایسه قانون و لایحه 1402'!B:E,3,)</f>
        <v>مرکز هنر و رسانه</v>
      </c>
      <c r="D121" s="4" t="s">
        <v>44</v>
      </c>
      <c r="E121" s="5" t="s">
        <v>13</v>
      </c>
      <c r="F121" s="4"/>
      <c r="G121" s="4"/>
      <c r="H121" s="6" t="n">
        <f aca="false">IFERROR(VLOOKUP(A121,Data!G:H,2,),0)</f>
        <v>0</v>
      </c>
      <c r="I121" s="6" t="n">
        <f aca="false">IFERROR(VLOOKUP($A121,Data!$A:$C,2,),)</f>
        <v>0</v>
      </c>
      <c r="J121" s="6" t="n">
        <f aca="false">IFERROR(VLOOKUP($A121,Data!$A:$C,3,),)</f>
        <v>0</v>
      </c>
      <c r="K121" s="6" t="n">
        <f aca="false">H121+J121</f>
        <v>0</v>
      </c>
      <c r="L121" s="6" t="n">
        <f aca="false">S121-J121</f>
        <v>0</v>
      </c>
      <c r="M121" s="6" t="n">
        <v>0</v>
      </c>
      <c r="N121" s="7" t="n">
        <f aca="false">IFERROR(VLOOKUP($A121,'ساتع خام'!$D:$S,3,),)</f>
        <v>0</v>
      </c>
      <c r="O121" s="7" t="n">
        <f aca="false">IFERROR(VLOOKUP(A121,'ساتع خام'!D:S,4,0),)</f>
        <v>0</v>
      </c>
      <c r="P121" s="7" t="n">
        <f aca="false">IFERROR(VLOOKUP($A121,'ساتع خام'!$D:$S,15,0),)</f>
        <v>0</v>
      </c>
      <c r="Q121" s="7" t="n">
        <f aca="false">IFERROR(IF(VLOOKUP($A121,'ساتع خام'!$D:$S,16,0)="",0,VLOOKUP($A121,'ساتع خام'!$D:$S,16,0)),0)</f>
        <v>0</v>
      </c>
      <c r="R121" s="7" t="n">
        <f aca="false">Q121+P121</f>
        <v>0</v>
      </c>
      <c r="S121" s="7" t="n">
        <f aca="false">N121-O121</f>
        <v>0</v>
      </c>
    </row>
    <row r="122" customFormat="false" ht="18" hidden="false" customHeight="true" outlineLevel="0" collapsed="false">
      <c r="A122" s="3" t="n">
        <v>33098187</v>
      </c>
      <c r="B122" s="4" t="s">
        <v>160</v>
      </c>
      <c r="C122" s="5" t="str">
        <f aca="false">VLOOKUP(A122,'مقایسه قانون و لایحه 1402'!B:E,3,)</f>
        <v>اداره کل فضای مجازی</v>
      </c>
      <c r="D122" s="4" t="s">
        <v>76</v>
      </c>
      <c r="E122" s="5" t="s">
        <v>2</v>
      </c>
      <c r="F122" s="4" t="s">
        <v>10</v>
      </c>
      <c r="G122" s="4" t="s">
        <v>42</v>
      </c>
      <c r="H122" s="6" t="n">
        <f aca="false">IFERROR(VLOOKUP(A122,Data!G:H,2,),0)</f>
        <v>0</v>
      </c>
      <c r="I122" s="6" t="n">
        <f aca="false">IFERROR(VLOOKUP($A122,Data!$A:$C,2,),)</f>
        <v>0</v>
      </c>
      <c r="J122" s="6" t="n">
        <f aca="false">IFERROR(VLOOKUP($A122,Data!$A:$C,3,),)</f>
        <v>0</v>
      </c>
      <c r="K122" s="6" t="n">
        <f aca="false">H122+J122</f>
        <v>0</v>
      </c>
      <c r="L122" s="6" t="n">
        <f aca="false">S122-J122</f>
        <v>0</v>
      </c>
      <c r="M122" s="6" t="n">
        <v>0</v>
      </c>
      <c r="N122" s="7" t="n">
        <f aca="false">IFERROR(VLOOKUP($A122,'ساتع خام'!$D:$S,3,),)</f>
        <v>0</v>
      </c>
      <c r="O122" s="7" t="n">
        <f aca="false">IFERROR(VLOOKUP(A122,'ساتع خام'!D:S,4,0),)</f>
        <v>0</v>
      </c>
      <c r="P122" s="7" t="n">
        <f aca="false">IFERROR(VLOOKUP($A122,'ساتع خام'!$D:$S,15,0),)</f>
        <v>0</v>
      </c>
      <c r="Q122" s="7" t="n">
        <f aca="false">IFERROR(IF(VLOOKUP($A122,'ساتع خام'!$D:$S,16,0)="",0,VLOOKUP($A122,'ساتع خام'!$D:$S,16,0)),0)</f>
        <v>0</v>
      </c>
      <c r="R122" s="7" t="n">
        <f aca="false">Q122+P122</f>
        <v>0</v>
      </c>
      <c r="S122" s="7" t="n">
        <f aca="false">N122-O122</f>
        <v>0</v>
      </c>
    </row>
    <row r="123" customFormat="false" ht="18" hidden="false" customHeight="true" outlineLevel="0" collapsed="false">
      <c r="A123" s="3" t="n">
        <v>33098175</v>
      </c>
      <c r="B123" s="4" t="s">
        <v>161</v>
      </c>
      <c r="C123" s="5" t="str">
        <f aca="false">VLOOKUP(A123,'مقایسه قانون و لایحه 1402'!B:E,3,)</f>
        <v>حوزه معاونت</v>
      </c>
      <c r="D123" s="4" t="s">
        <v>23</v>
      </c>
      <c r="E123" s="5" t="s">
        <v>2</v>
      </c>
      <c r="F123" s="4" t="s">
        <v>10</v>
      </c>
      <c r="G123" s="4" t="s">
        <v>162</v>
      </c>
      <c r="H123" s="6" t="n">
        <f aca="false">IFERROR(VLOOKUP(A123,Data!G:H,2,),0)</f>
        <v>0</v>
      </c>
      <c r="I123" s="6" t="n">
        <f aca="false">IFERROR(VLOOKUP($A123,Data!$A:$C,2,),)</f>
        <v>500000000</v>
      </c>
      <c r="J123" s="6" t="n">
        <f aca="false">IFERROR(VLOOKUP($A123,Data!$A:$C,3,),)</f>
        <v>500000000</v>
      </c>
      <c r="K123" s="6" t="n">
        <f aca="false">H123+J123</f>
        <v>500000000</v>
      </c>
      <c r="L123" s="6" t="n">
        <f aca="false">S123-J123</f>
        <v>-500000000</v>
      </c>
      <c r="M123" s="6" t="n">
        <v>0</v>
      </c>
      <c r="N123" s="7" t="n">
        <f aca="false">IFERROR(VLOOKUP($A123,'ساتع خام'!$D:$S,3,),)</f>
        <v>0</v>
      </c>
      <c r="O123" s="7" t="n">
        <f aca="false">IFERROR(VLOOKUP(A123,'ساتع خام'!D:S,4,0),)</f>
        <v>0</v>
      </c>
      <c r="P123" s="7" t="n">
        <f aca="false">IFERROR(VLOOKUP($A123,'ساتع خام'!$D:$S,15,0),)</f>
        <v>0</v>
      </c>
      <c r="Q123" s="7" t="n">
        <f aca="false">IFERROR(IF(VLOOKUP($A123,'ساتع خام'!$D:$S,16,0)="",0,VLOOKUP($A123,'ساتع خام'!$D:$S,16,0)),0)</f>
        <v>0</v>
      </c>
      <c r="R123" s="7" t="n">
        <f aca="false">Q123+P123</f>
        <v>0</v>
      </c>
      <c r="S123" s="7" t="n">
        <f aca="false">N123-O123</f>
        <v>0</v>
      </c>
    </row>
    <row r="124" customFormat="false" ht="18" hidden="false" customHeight="true" outlineLevel="0" collapsed="false">
      <c r="A124" s="3" t="n">
        <v>33098130</v>
      </c>
      <c r="B124" s="4" t="s">
        <v>163</v>
      </c>
      <c r="C124" s="5" t="str">
        <f aca="false">VLOOKUP(A124,'مقایسه قانون و لایحه 1402'!B:E,3,)</f>
        <v>مرکز هنر و رسانه</v>
      </c>
      <c r="D124" s="4" t="s">
        <v>44</v>
      </c>
      <c r="E124" s="5" t="s">
        <v>2</v>
      </c>
      <c r="F124" s="4" t="s">
        <v>10</v>
      </c>
      <c r="G124" s="4" t="s">
        <v>93</v>
      </c>
      <c r="H124" s="6" t="n">
        <f aca="false">IFERROR(VLOOKUP(A124,Data!G:H,2,),0)</f>
        <v>0</v>
      </c>
      <c r="I124" s="6" t="n">
        <f aca="false">IFERROR(VLOOKUP($A124,Data!$A:$C,2,),)</f>
        <v>0</v>
      </c>
      <c r="J124" s="6" t="n">
        <f aca="false">IFERROR(VLOOKUP($A124,Data!$A:$C,3,),)</f>
        <v>0</v>
      </c>
      <c r="K124" s="6" t="n">
        <f aca="false">H124+J124</f>
        <v>0</v>
      </c>
      <c r="L124" s="6" t="n">
        <f aca="false">S124-J124</f>
        <v>0</v>
      </c>
      <c r="M124" s="6" t="n">
        <v>0</v>
      </c>
      <c r="N124" s="7" t="n">
        <f aca="false">IFERROR(VLOOKUP($A124,'ساتع خام'!$D:$S,3,),)</f>
        <v>0</v>
      </c>
      <c r="O124" s="7" t="n">
        <f aca="false">IFERROR(VLOOKUP(A124,'ساتع خام'!D:S,4,0),)</f>
        <v>0</v>
      </c>
      <c r="P124" s="7" t="n">
        <f aca="false">IFERROR(VLOOKUP($A124,'ساتع خام'!$D:$S,15,0),)</f>
        <v>0</v>
      </c>
      <c r="Q124" s="7" t="n">
        <f aca="false">IFERROR(IF(VLOOKUP($A124,'ساتع خام'!$D:$S,16,0)="",0,VLOOKUP($A124,'ساتع خام'!$D:$S,16,0)),0)</f>
        <v>0</v>
      </c>
      <c r="R124" s="7" t="n">
        <f aca="false">Q124+P124</f>
        <v>0</v>
      </c>
      <c r="S124" s="7" t="n">
        <f aca="false">N124-O124</f>
        <v>0</v>
      </c>
    </row>
    <row r="125" customFormat="false" ht="18" hidden="false" customHeight="true" outlineLevel="0" collapsed="false">
      <c r="A125" s="3" t="n">
        <v>33098058</v>
      </c>
      <c r="B125" s="4" t="s">
        <v>164</v>
      </c>
      <c r="C125" s="5" t="str">
        <f aca="false">VLOOKUP(A125,'مقایسه قانون و لایحه 1402'!B:E,3,)</f>
        <v>مرکز هنر و رسانه</v>
      </c>
      <c r="D125" s="4" t="s">
        <v>44</v>
      </c>
      <c r="E125" s="5" t="s">
        <v>13</v>
      </c>
      <c r="F125" s="4"/>
      <c r="G125" s="4"/>
      <c r="H125" s="6" t="n">
        <f aca="false">IFERROR(VLOOKUP(A125,Data!G:H,2,),0)</f>
        <v>30000000</v>
      </c>
      <c r="I125" s="6" t="n">
        <f aca="false">IFERROR(VLOOKUP($A125,Data!$A:$C,2,),)</f>
        <v>0</v>
      </c>
      <c r="J125" s="6" t="n">
        <f aca="false">IFERROR(VLOOKUP($A125,Data!$A:$C,3,),)</f>
        <v>0</v>
      </c>
      <c r="K125" s="6" t="n">
        <f aca="false">H125+J125</f>
        <v>30000000</v>
      </c>
      <c r="L125" s="6" t="n">
        <f aca="false">S125-J125</f>
        <v>0</v>
      </c>
      <c r="M125" s="6" t="n">
        <v>0</v>
      </c>
      <c r="N125" s="7" t="n">
        <f aca="false">IFERROR(VLOOKUP($A125,'ساتع خام'!$D:$S,3,),)</f>
        <v>0</v>
      </c>
      <c r="O125" s="7" t="n">
        <f aca="false">IFERROR(VLOOKUP(A125,'ساتع خام'!D:S,4,0),)</f>
        <v>0</v>
      </c>
      <c r="P125" s="7" t="n">
        <f aca="false">IFERROR(VLOOKUP($A125,'ساتع خام'!$D:$S,15,0),)</f>
        <v>0</v>
      </c>
      <c r="Q125" s="7" t="n">
        <f aca="false">IFERROR(IF(VLOOKUP($A125,'ساتع خام'!$D:$S,16,0)="",0,VLOOKUP($A125,'ساتع خام'!$D:$S,16,0)),0)</f>
        <v>0</v>
      </c>
      <c r="R125" s="7" t="n">
        <f aca="false">Q125+P125</f>
        <v>0</v>
      </c>
      <c r="S125" s="7" t="n">
        <f aca="false">N125-O125</f>
        <v>0</v>
      </c>
    </row>
    <row r="126" customFormat="false" ht="18" hidden="false" customHeight="true" outlineLevel="0" collapsed="false">
      <c r="A126" s="3" t="n">
        <v>32998026</v>
      </c>
      <c r="B126" s="4" t="s">
        <v>165</v>
      </c>
      <c r="C126" s="5" t="str">
        <f aca="false">VLOOKUP(A126,'مقایسه قانون و لایحه 1402'!B:E,3,)</f>
        <v>اداره کل فضای مجازی</v>
      </c>
      <c r="D126" s="4" t="s">
        <v>76</v>
      </c>
      <c r="E126" s="5" t="s">
        <v>13</v>
      </c>
      <c r="F126" s="4"/>
      <c r="G126" s="4"/>
      <c r="H126" s="6" t="n">
        <f aca="false">IFERROR(VLOOKUP(A126,Data!G:H,2,),0)</f>
        <v>0</v>
      </c>
      <c r="I126" s="6" t="n">
        <f aca="false">IFERROR(VLOOKUP($A126,Data!$A:$C,2,),)</f>
        <v>0</v>
      </c>
      <c r="J126" s="6" t="n">
        <f aca="false">IFERROR(VLOOKUP($A126,Data!$A:$C,3,),)</f>
        <v>0</v>
      </c>
      <c r="K126" s="6" t="n">
        <f aca="false">H126+J126</f>
        <v>0</v>
      </c>
      <c r="L126" s="6" t="n">
        <f aca="false">S126-J126</f>
        <v>0</v>
      </c>
      <c r="M126" s="6" t="n">
        <v>0</v>
      </c>
      <c r="N126" s="7" t="n">
        <f aca="false">IFERROR(VLOOKUP($A126,'ساتع خام'!$D:$S,3,),)</f>
        <v>0</v>
      </c>
      <c r="O126" s="7" t="n">
        <f aca="false">IFERROR(VLOOKUP(A126,'ساتع خام'!D:S,4,0),)</f>
        <v>0</v>
      </c>
      <c r="P126" s="7" t="n">
        <f aca="false">IFERROR(VLOOKUP($A126,'ساتع خام'!$D:$S,15,0),)</f>
        <v>0</v>
      </c>
      <c r="Q126" s="7" t="n">
        <f aca="false">IFERROR(IF(VLOOKUP($A126,'ساتع خام'!$D:$S,16,0)="",0,VLOOKUP($A126,'ساتع خام'!$D:$S,16,0)),0)</f>
        <v>0</v>
      </c>
      <c r="R126" s="7" t="n">
        <f aca="false">Q126+P126</f>
        <v>0</v>
      </c>
      <c r="S126" s="7" t="n">
        <f aca="false">N126-O126</f>
        <v>0</v>
      </c>
    </row>
    <row r="127" customFormat="false" ht="18" hidden="false" customHeight="true" outlineLevel="0" collapsed="false">
      <c r="A127" s="3" t="n">
        <v>32998025</v>
      </c>
      <c r="B127" s="4" t="s">
        <v>166</v>
      </c>
      <c r="C127" s="5" t="str">
        <f aca="false">VLOOKUP(A127,'مقایسه قانون و لایحه 1402'!B:E,3,)</f>
        <v>مرکز هنر و رسانه</v>
      </c>
      <c r="D127" s="4" t="s">
        <v>57</v>
      </c>
      <c r="E127" s="5" t="s">
        <v>13</v>
      </c>
      <c r="F127" s="4"/>
      <c r="G127" s="4"/>
      <c r="H127" s="6" t="n">
        <f aca="false">IFERROR(VLOOKUP(A127,Data!G:H,2,),0)</f>
        <v>0</v>
      </c>
      <c r="I127" s="6" t="n">
        <f aca="false">IFERROR(VLOOKUP($A127,Data!$A:$C,2,),)</f>
        <v>0</v>
      </c>
      <c r="J127" s="6" t="n">
        <f aca="false">IFERROR(VLOOKUP($A127,Data!$A:$C,3,),)</f>
        <v>0</v>
      </c>
      <c r="K127" s="6" t="n">
        <f aca="false">H127+J127</f>
        <v>0</v>
      </c>
      <c r="L127" s="6" t="n">
        <f aca="false">S127-J127</f>
        <v>0</v>
      </c>
      <c r="M127" s="6" t="n">
        <v>0</v>
      </c>
      <c r="N127" s="7" t="n">
        <f aca="false">IFERROR(VLOOKUP($A127,'ساتع خام'!$D:$S,3,),)</f>
        <v>0</v>
      </c>
      <c r="O127" s="7" t="n">
        <f aca="false">IFERROR(VLOOKUP(A127,'ساتع خام'!D:S,4,0),)</f>
        <v>0</v>
      </c>
      <c r="P127" s="7" t="n">
        <f aca="false">IFERROR(VLOOKUP($A127,'ساتع خام'!$D:$S,15,0),)</f>
        <v>0</v>
      </c>
      <c r="Q127" s="7" t="n">
        <f aca="false">IFERROR(IF(VLOOKUP($A127,'ساتع خام'!$D:$S,16,0)="",0,VLOOKUP($A127,'ساتع خام'!$D:$S,16,0)),0)</f>
        <v>0</v>
      </c>
      <c r="R127" s="7" t="n">
        <f aca="false">Q127+P127</f>
        <v>0</v>
      </c>
      <c r="S127" s="7" t="n">
        <f aca="false">N127-O127</f>
        <v>0</v>
      </c>
    </row>
    <row r="128" customFormat="false" ht="18" hidden="false" customHeight="true" outlineLevel="0" collapsed="false">
      <c r="A128" s="3" t="n">
        <v>32998024</v>
      </c>
      <c r="B128" s="4" t="s">
        <v>167</v>
      </c>
      <c r="C128" s="5" t="str">
        <f aca="false">VLOOKUP(A128,'مقایسه قانون و لایحه 1402'!B:E,3,)</f>
        <v>مرکز هنر و رسانه</v>
      </c>
      <c r="D128" s="4" t="s">
        <v>57</v>
      </c>
      <c r="E128" s="5" t="s">
        <v>13</v>
      </c>
      <c r="F128" s="4"/>
      <c r="G128" s="4"/>
      <c r="H128" s="6" t="n">
        <f aca="false">IFERROR(VLOOKUP(A128,Data!G:H,2,),0)</f>
        <v>85000000</v>
      </c>
      <c r="I128" s="6" t="n">
        <f aca="false">IFERROR(VLOOKUP($A128,Data!$A:$C,2,),)</f>
        <v>0</v>
      </c>
      <c r="J128" s="6" t="n">
        <f aca="false">IFERROR(VLOOKUP($A128,Data!$A:$C,3,),)</f>
        <v>0</v>
      </c>
      <c r="K128" s="6" t="n">
        <f aca="false">H128+J128</f>
        <v>85000000</v>
      </c>
      <c r="L128" s="6" t="n">
        <f aca="false">S128-J128</f>
        <v>0</v>
      </c>
      <c r="M128" s="6" t="n">
        <v>0</v>
      </c>
      <c r="N128" s="7" t="n">
        <f aca="false">IFERROR(VLOOKUP($A128,'ساتع خام'!$D:$S,3,),)</f>
        <v>0</v>
      </c>
      <c r="O128" s="7" t="n">
        <f aca="false">IFERROR(VLOOKUP(A128,'ساتع خام'!D:S,4,0),)</f>
        <v>0</v>
      </c>
      <c r="P128" s="7" t="n">
        <f aca="false">IFERROR(VLOOKUP($A128,'ساتع خام'!$D:$S,15,0),)</f>
        <v>0</v>
      </c>
      <c r="Q128" s="7" t="n">
        <f aca="false">IFERROR(IF(VLOOKUP($A128,'ساتع خام'!$D:$S,16,0)="",0,VLOOKUP($A128,'ساتع خام'!$D:$S,16,0)),0)</f>
        <v>0</v>
      </c>
      <c r="R128" s="7" t="n">
        <f aca="false">Q128+P128</f>
        <v>0</v>
      </c>
      <c r="S128" s="7" t="n">
        <f aca="false">N128-O128</f>
        <v>0</v>
      </c>
    </row>
    <row r="129" customFormat="false" ht="18" hidden="false" customHeight="true" outlineLevel="0" collapsed="false">
      <c r="A129" s="3" t="n">
        <v>32998023</v>
      </c>
      <c r="B129" s="4" t="s">
        <v>168</v>
      </c>
      <c r="C129" s="5" t="str">
        <f aca="false">VLOOKUP(A129,'مقایسه قانون و لایحه 1402'!B:E,3,)</f>
        <v>مرکز هنر و رسانه</v>
      </c>
      <c r="D129" s="4" t="s">
        <v>57</v>
      </c>
      <c r="E129" s="5" t="s">
        <v>13</v>
      </c>
      <c r="F129" s="4"/>
      <c r="G129" s="4"/>
      <c r="H129" s="6" t="n">
        <f aca="false">IFERROR(VLOOKUP(A129,Data!G:H,2,),0)</f>
        <v>5000000</v>
      </c>
      <c r="I129" s="6" t="n">
        <f aca="false">IFERROR(VLOOKUP($A129,Data!$A:$C,2,),)</f>
        <v>0</v>
      </c>
      <c r="J129" s="6" t="n">
        <f aca="false">IFERROR(VLOOKUP($A129,Data!$A:$C,3,),)</f>
        <v>0</v>
      </c>
      <c r="K129" s="6" t="n">
        <f aca="false">H129+J129</f>
        <v>5000000</v>
      </c>
      <c r="L129" s="6" t="n">
        <f aca="false">S129-J129</f>
        <v>0</v>
      </c>
      <c r="M129" s="6" t="n">
        <v>0</v>
      </c>
      <c r="N129" s="7" t="n">
        <f aca="false">IFERROR(VLOOKUP($A129,'ساتع خام'!$D:$S,3,),)</f>
        <v>0</v>
      </c>
      <c r="O129" s="7" t="n">
        <f aca="false">IFERROR(VLOOKUP(A129,'ساتع خام'!D:S,4,0),)</f>
        <v>0</v>
      </c>
      <c r="P129" s="7" t="n">
        <f aca="false">IFERROR(VLOOKUP($A129,'ساتع خام'!$D:$S,15,0),)</f>
        <v>0</v>
      </c>
      <c r="Q129" s="7" t="n">
        <f aca="false">IFERROR(IF(VLOOKUP($A129,'ساتع خام'!$D:$S,16,0)="",0,VLOOKUP($A129,'ساتع خام'!$D:$S,16,0)),0)</f>
        <v>0</v>
      </c>
      <c r="R129" s="7" t="n">
        <f aca="false">Q129+P129</f>
        <v>0</v>
      </c>
      <c r="S129" s="7" t="n">
        <f aca="false">N129-O129</f>
        <v>0</v>
      </c>
    </row>
    <row r="130" customFormat="false" ht="18" hidden="false" customHeight="true" outlineLevel="0" collapsed="false">
      <c r="A130" s="3" t="n">
        <v>32998022</v>
      </c>
      <c r="B130" s="4" t="s">
        <v>169</v>
      </c>
      <c r="C130" s="5" t="str">
        <f aca="false">VLOOKUP(A130,'مقایسه قانون و لایحه 1402'!B:E,3,)</f>
        <v>مرکز هنر و رسانه</v>
      </c>
      <c r="D130" s="4" t="s">
        <v>57</v>
      </c>
      <c r="E130" s="5" t="s">
        <v>13</v>
      </c>
      <c r="F130" s="4"/>
      <c r="G130" s="4"/>
      <c r="H130" s="6" t="n">
        <f aca="false">IFERROR(VLOOKUP(A130,Data!G:H,2,),0)</f>
        <v>0</v>
      </c>
      <c r="I130" s="6" t="n">
        <f aca="false">IFERROR(VLOOKUP($A130,Data!$A:$C,2,),)</f>
        <v>0</v>
      </c>
      <c r="J130" s="6" t="n">
        <f aca="false">IFERROR(VLOOKUP($A130,Data!$A:$C,3,),)</f>
        <v>0</v>
      </c>
      <c r="K130" s="6" t="n">
        <f aca="false">H130+J130</f>
        <v>0</v>
      </c>
      <c r="L130" s="6" t="n">
        <f aca="false">S130-J130</f>
        <v>0</v>
      </c>
      <c r="M130" s="6" t="n">
        <v>0</v>
      </c>
      <c r="N130" s="7" t="n">
        <f aca="false">IFERROR(VLOOKUP($A130,'ساتع خام'!$D:$S,3,),)</f>
        <v>0</v>
      </c>
      <c r="O130" s="7" t="n">
        <f aca="false">IFERROR(VLOOKUP(A130,'ساتع خام'!D:S,4,0),)</f>
        <v>0</v>
      </c>
      <c r="P130" s="7" t="n">
        <f aca="false">IFERROR(VLOOKUP($A130,'ساتع خام'!$D:$S,15,0),)</f>
        <v>0</v>
      </c>
      <c r="Q130" s="7" t="n">
        <f aca="false">IFERROR(IF(VLOOKUP($A130,'ساتع خام'!$D:$S,16,0)="",0,VLOOKUP($A130,'ساتع خام'!$D:$S,16,0)),0)</f>
        <v>0</v>
      </c>
      <c r="R130" s="7" t="n">
        <f aca="false">Q130+P130</f>
        <v>0</v>
      </c>
      <c r="S130" s="7" t="n">
        <f aca="false">N130-O130</f>
        <v>0</v>
      </c>
    </row>
    <row r="131" customFormat="false" ht="18" hidden="false" customHeight="true" outlineLevel="0" collapsed="false">
      <c r="A131" s="3" t="n">
        <v>32998021</v>
      </c>
      <c r="B131" s="4" t="s">
        <v>170</v>
      </c>
      <c r="C131" s="5" t="str">
        <f aca="false">VLOOKUP(A131,'مقایسه قانون و لایحه 1402'!B:E,3,)</f>
        <v>مرکز هنر و رسانه</v>
      </c>
      <c r="D131" s="4" t="s">
        <v>90</v>
      </c>
      <c r="E131" s="5" t="s">
        <v>13</v>
      </c>
      <c r="F131" s="4"/>
      <c r="G131" s="4"/>
      <c r="H131" s="6" t="n">
        <f aca="false">IFERROR(VLOOKUP(A131,Data!G:H,2,),0)</f>
        <v>0</v>
      </c>
      <c r="I131" s="6" t="n">
        <f aca="false">IFERROR(VLOOKUP($A131,Data!$A:$C,2,),)</f>
        <v>0</v>
      </c>
      <c r="J131" s="6" t="n">
        <f aca="false">IFERROR(VLOOKUP($A131,Data!$A:$C,3,),)</f>
        <v>0</v>
      </c>
      <c r="K131" s="6" t="n">
        <f aca="false">H131+J131</f>
        <v>0</v>
      </c>
      <c r="L131" s="6" t="n">
        <f aca="false">S131-J131</f>
        <v>0</v>
      </c>
      <c r="M131" s="6" t="n">
        <v>0</v>
      </c>
      <c r="N131" s="7" t="n">
        <f aca="false">IFERROR(VLOOKUP($A131,'ساتع خام'!$D:$S,3,),)</f>
        <v>0</v>
      </c>
      <c r="O131" s="7" t="n">
        <f aca="false">IFERROR(VLOOKUP(A131,'ساتع خام'!D:S,4,0),)</f>
        <v>0</v>
      </c>
      <c r="P131" s="7" t="n">
        <f aca="false">IFERROR(VLOOKUP($A131,'ساتع خام'!$D:$S,15,0),)</f>
        <v>0</v>
      </c>
      <c r="Q131" s="7" t="n">
        <f aca="false">IFERROR(IF(VLOOKUP($A131,'ساتع خام'!$D:$S,16,0)="",0,VLOOKUP($A131,'ساتع خام'!$D:$S,16,0)),0)</f>
        <v>0</v>
      </c>
      <c r="R131" s="7" t="n">
        <f aca="false">Q131+P131</f>
        <v>0</v>
      </c>
      <c r="S131" s="7" t="n">
        <f aca="false">N131-O131</f>
        <v>0</v>
      </c>
    </row>
    <row r="132" customFormat="false" ht="18" hidden="false" customHeight="true" outlineLevel="0" collapsed="false">
      <c r="A132" s="3" t="n">
        <v>32998020</v>
      </c>
      <c r="B132" s="4" t="s">
        <v>171</v>
      </c>
      <c r="C132" s="5" t="str">
        <f aca="false">VLOOKUP(A132,'مقایسه قانون و لایحه 1402'!B:E,3,)</f>
        <v>مرکز هنر و رسانه</v>
      </c>
      <c r="D132" s="4" t="s">
        <v>90</v>
      </c>
      <c r="E132" s="5" t="s">
        <v>13</v>
      </c>
      <c r="F132" s="4"/>
      <c r="G132" s="4"/>
      <c r="H132" s="6" t="n">
        <f aca="false">IFERROR(VLOOKUP(A132,Data!G:H,2,),0)</f>
        <v>0</v>
      </c>
      <c r="I132" s="6" t="n">
        <f aca="false">IFERROR(VLOOKUP($A132,Data!$A:$C,2,),)</f>
        <v>0</v>
      </c>
      <c r="J132" s="6" t="n">
        <f aca="false">IFERROR(VLOOKUP($A132,Data!$A:$C,3,),)</f>
        <v>0</v>
      </c>
      <c r="K132" s="6" t="n">
        <f aca="false">H132+J132</f>
        <v>0</v>
      </c>
      <c r="L132" s="6" t="n">
        <f aca="false">S132-J132</f>
        <v>0</v>
      </c>
      <c r="M132" s="6" t="n">
        <v>0</v>
      </c>
      <c r="N132" s="7" t="n">
        <f aca="false">IFERROR(VLOOKUP($A132,'ساتع خام'!$D:$S,3,),)</f>
        <v>0</v>
      </c>
      <c r="O132" s="7" t="n">
        <f aca="false">IFERROR(VLOOKUP(A132,'ساتع خام'!D:S,4,0),)</f>
        <v>0</v>
      </c>
      <c r="P132" s="7" t="n">
        <f aca="false">IFERROR(VLOOKUP($A132,'ساتع خام'!$D:$S,15,0),)</f>
        <v>0</v>
      </c>
      <c r="Q132" s="7" t="n">
        <f aca="false">IFERROR(IF(VLOOKUP($A132,'ساتع خام'!$D:$S,16,0)="",0,VLOOKUP($A132,'ساتع خام'!$D:$S,16,0)),0)</f>
        <v>0</v>
      </c>
      <c r="R132" s="7" t="n">
        <f aca="false">Q132+P132</f>
        <v>0</v>
      </c>
      <c r="S132" s="7" t="n">
        <f aca="false">N132-O132</f>
        <v>0</v>
      </c>
    </row>
    <row r="133" customFormat="false" ht="18" hidden="false" customHeight="true" outlineLevel="0" collapsed="false">
      <c r="A133" s="3" t="n">
        <v>32998019</v>
      </c>
      <c r="B133" s="4" t="s">
        <v>172</v>
      </c>
      <c r="C133" s="5" t="str">
        <f aca="false">VLOOKUP(A133,'مقایسه قانون و لایحه 1402'!B:E,3,)</f>
        <v>مرکز هنر و رسانه</v>
      </c>
      <c r="D133" s="4" t="s">
        <v>44</v>
      </c>
      <c r="E133" s="5" t="s">
        <v>2</v>
      </c>
      <c r="F133" s="4" t="s">
        <v>10</v>
      </c>
      <c r="G133" s="4" t="s">
        <v>93</v>
      </c>
      <c r="H133" s="6" t="n">
        <f aca="false">IFERROR(VLOOKUP(A133,Data!G:H,2,),0)</f>
        <v>0</v>
      </c>
      <c r="I133" s="6" t="n">
        <f aca="false">IFERROR(VLOOKUP($A133,Data!$A:$C,2,),)</f>
        <v>0</v>
      </c>
      <c r="J133" s="6" t="n">
        <f aca="false">IFERROR(VLOOKUP($A133,Data!$A:$C,3,),)</f>
        <v>0</v>
      </c>
      <c r="K133" s="6" t="n">
        <f aca="false">H133+J133</f>
        <v>0</v>
      </c>
      <c r="L133" s="6" t="n">
        <f aca="false">S133-J133</f>
        <v>50000000</v>
      </c>
      <c r="M133" s="6" t="n">
        <v>100000000</v>
      </c>
      <c r="N133" s="7" t="n">
        <f aca="false">IFERROR(VLOOKUP($A133,'ساتع خام'!$D:$S,3,),)</f>
        <v>100000000</v>
      </c>
      <c r="O133" s="7" t="n">
        <v>50000000</v>
      </c>
      <c r="P133" s="7" t="n">
        <f aca="false">IFERROR(VLOOKUP($A133,'ساتع خام'!$D:$S,15,0),)</f>
        <v>14680000</v>
      </c>
      <c r="Q133" s="7" t="n">
        <f aca="false">IFERROR(IF(VLOOKUP($A133,'ساتع خام'!$D:$S,16,0)="",0,VLOOKUP($A133,'ساتع خام'!$D:$S,16,0)),0)</f>
        <v>14680000</v>
      </c>
      <c r="R133" s="7" t="n">
        <f aca="false">Q133+P133</f>
        <v>29360000</v>
      </c>
      <c r="S133" s="7" t="n">
        <f aca="false">N133-O133</f>
        <v>50000000</v>
      </c>
    </row>
    <row r="134" customFormat="false" ht="18" hidden="false" customHeight="true" outlineLevel="0" collapsed="false">
      <c r="A134" s="3" t="n">
        <v>32998018</v>
      </c>
      <c r="B134" s="4" t="s">
        <v>173</v>
      </c>
      <c r="C134" s="5" t="str">
        <f aca="false">VLOOKUP(A134,'مقایسه قانون و لایحه 1402'!B:E,3,)</f>
        <v>مرکز هنر و رسانه</v>
      </c>
      <c r="D134" s="4" t="s">
        <v>19</v>
      </c>
      <c r="E134" s="5" t="s">
        <v>13</v>
      </c>
      <c r="F134" s="4"/>
      <c r="G134" s="4"/>
      <c r="H134" s="6" t="n">
        <f aca="false">IFERROR(VLOOKUP(A134,Data!G:H,2,),0)</f>
        <v>0</v>
      </c>
      <c r="I134" s="6" t="n">
        <f aca="false">IFERROR(VLOOKUP($A134,Data!$A:$C,2,),)</f>
        <v>0</v>
      </c>
      <c r="J134" s="6" t="n">
        <f aca="false">IFERROR(VLOOKUP($A134,Data!$A:$C,3,),)</f>
        <v>0</v>
      </c>
      <c r="K134" s="6" t="n">
        <f aca="false">H134+J134</f>
        <v>0</v>
      </c>
      <c r="L134" s="6" t="n">
        <f aca="false">S134-J134</f>
        <v>0</v>
      </c>
      <c r="M134" s="6" t="n">
        <v>0</v>
      </c>
      <c r="N134" s="7" t="n">
        <f aca="false">IFERROR(VLOOKUP($A134,'ساتع خام'!$D:$S,3,),)</f>
        <v>0</v>
      </c>
      <c r="O134" s="7" t="n">
        <f aca="false">IFERROR(VLOOKUP(A134,'ساتع خام'!D:S,4,0),)</f>
        <v>0</v>
      </c>
      <c r="P134" s="7" t="n">
        <f aca="false">IFERROR(VLOOKUP($A134,'ساتع خام'!$D:$S,15,0),)</f>
        <v>0</v>
      </c>
      <c r="Q134" s="7" t="n">
        <f aca="false">IFERROR(IF(VLOOKUP($A134,'ساتع خام'!$D:$S,16,0)="",0,VLOOKUP($A134,'ساتع خام'!$D:$S,16,0)),0)</f>
        <v>0</v>
      </c>
      <c r="R134" s="7" t="n">
        <f aca="false">Q134+P134</f>
        <v>0</v>
      </c>
      <c r="S134" s="7" t="n">
        <f aca="false">N134-O134</f>
        <v>0</v>
      </c>
    </row>
    <row r="135" customFormat="false" ht="18" hidden="false" customHeight="true" outlineLevel="0" collapsed="false">
      <c r="A135" s="3" t="n">
        <v>32998015</v>
      </c>
      <c r="B135" s="4" t="s">
        <v>174</v>
      </c>
      <c r="C135" s="5" t="str">
        <f aca="false">VLOOKUP(A135,'مقایسه قانون و لایحه 1402'!B:E,3,)</f>
        <v>مرکز هنر و رسانه</v>
      </c>
      <c r="D135" s="4" t="s">
        <v>55</v>
      </c>
      <c r="E135" s="5" t="s">
        <v>13</v>
      </c>
      <c r="F135" s="4"/>
      <c r="G135" s="4"/>
      <c r="H135" s="6" t="n">
        <f aca="false">IFERROR(VLOOKUP(A135,Data!G:H,2,),0)</f>
        <v>163000000</v>
      </c>
      <c r="I135" s="6" t="n">
        <f aca="false">IFERROR(VLOOKUP($A135,Data!$A:$C,2,),)</f>
        <v>0</v>
      </c>
      <c r="J135" s="6" t="n">
        <f aca="false">IFERROR(VLOOKUP($A135,Data!$A:$C,3,),)</f>
        <v>0</v>
      </c>
      <c r="K135" s="6" t="n">
        <f aca="false">H135+J135</f>
        <v>163000000</v>
      </c>
      <c r="L135" s="6" t="n">
        <f aca="false">S135-J135</f>
        <v>0</v>
      </c>
      <c r="M135" s="6" t="n">
        <v>0</v>
      </c>
      <c r="N135" s="7" t="n">
        <f aca="false">IFERROR(VLOOKUP($A135,'ساتع خام'!$D:$S,3,),)</f>
        <v>0</v>
      </c>
      <c r="O135" s="7" t="n">
        <f aca="false">IFERROR(VLOOKUP(A135,'ساتع خام'!D:S,4,0),)</f>
        <v>0</v>
      </c>
      <c r="P135" s="7" t="n">
        <f aca="false">IFERROR(VLOOKUP($A135,'ساتع خام'!$D:$S,15,0),)</f>
        <v>0</v>
      </c>
      <c r="Q135" s="7" t="n">
        <f aca="false">IFERROR(IF(VLOOKUP($A135,'ساتع خام'!$D:$S,16,0)="",0,VLOOKUP($A135,'ساتع خام'!$D:$S,16,0)),0)</f>
        <v>0</v>
      </c>
      <c r="R135" s="7" t="n">
        <f aca="false">Q135+P135</f>
        <v>0</v>
      </c>
      <c r="S135" s="7" t="n">
        <f aca="false">N135-O135</f>
        <v>0</v>
      </c>
    </row>
    <row r="136" customFormat="false" ht="18" hidden="false" customHeight="true" outlineLevel="0" collapsed="false">
      <c r="A136" s="3" t="n">
        <v>32998014</v>
      </c>
      <c r="B136" s="4" t="s">
        <v>175</v>
      </c>
      <c r="C136" s="5" t="str">
        <f aca="false">VLOOKUP(A136,'مقایسه قانون و لایحه 1402'!B:E,3,)</f>
        <v>مرکز هنر و رسانه</v>
      </c>
      <c r="D136" s="4" t="s">
        <v>55</v>
      </c>
      <c r="E136" s="5" t="s">
        <v>13</v>
      </c>
      <c r="F136" s="4"/>
      <c r="G136" s="4"/>
      <c r="H136" s="6" t="n">
        <f aca="false">IFERROR(VLOOKUP(A136,Data!G:H,2,),0)</f>
        <v>250000000</v>
      </c>
      <c r="I136" s="6" t="n">
        <f aca="false">IFERROR(VLOOKUP($A136,Data!$A:$C,2,),)</f>
        <v>0</v>
      </c>
      <c r="J136" s="6" t="n">
        <f aca="false">IFERROR(VLOOKUP($A136,Data!$A:$C,3,),)</f>
        <v>0</v>
      </c>
      <c r="K136" s="6" t="n">
        <f aca="false">H136+J136</f>
        <v>250000000</v>
      </c>
      <c r="L136" s="6" t="n">
        <f aca="false">S136-J136</f>
        <v>0</v>
      </c>
      <c r="M136" s="6" t="n">
        <v>0</v>
      </c>
      <c r="N136" s="7" t="n">
        <f aca="false">IFERROR(VLOOKUP($A136,'ساتع خام'!$D:$S,3,),)</f>
        <v>0</v>
      </c>
      <c r="O136" s="7" t="n">
        <f aca="false">IFERROR(VLOOKUP(A136,'ساتع خام'!D:S,4,0),)</f>
        <v>0</v>
      </c>
      <c r="P136" s="7" t="n">
        <f aca="false">IFERROR(VLOOKUP($A136,'ساتع خام'!$D:$S,15,0),)</f>
        <v>0</v>
      </c>
      <c r="Q136" s="7" t="n">
        <f aca="false">IFERROR(IF(VLOOKUP($A136,'ساتع خام'!$D:$S,16,0)="",0,VLOOKUP($A136,'ساتع خام'!$D:$S,16,0)),0)</f>
        <v>0</v>
      </c>
      <c r="R136" s="7" t="n">
        <f aca="false">Q136+P136</f>
        <v>0</v>
      </c>
      <c r="S136" s="7" t="n">
        <f aca="false">N136-O136</f>
        <v>0</v>
      </c>
    </row>
    <row r="137" customFormat="false" ht="18" hidden="false" customHeight="true" outlineLevel="0" collapsed="false">
      <c r="A137" s="3" t="n">
        <v>32998013</v>
      </c>
      <c r="B137" s="4" t="s">
        <v>176</v>
      </c>
      <c r="C137" s="5" t="str">
        <f aca="false">VLOOKUP(A137,'مقایسه قانون و لایحه 1402'!B:E,3,)</f>
        <v>مرکز هنر و رسانه</v>
      </c>
      <c r="D137" s="4" t="s">
        <v>57</v>
      </c>
      <c r="E137" s="5" t="s">
        <v>13</v>
      </c>
      <c r="F137" s="4"/>
      <c r="G137" s="4"/>
      <c r="H137" s="6" t="n">
        <f aca="false">IFERROR(VLOOKUP(A137,Data!G:H,2,),0)</f>
        <v>0</v>
      </c>
      <c r="I137" s="6" t="n">
        <f aca="false">IFERROR(VLOOKUP($A137,Data!$A:$C,2,),)</f>
        <v>0</v>
      </c>
      <c r="J137" s="6" t="n">
        <f aca="false">IFERROR(VLOOKUP($A137,Data!$A:$C,3,),)</f>
        <v>0</v>
      </c>
      <c r="K137" s="6" t="n">
        <f aca="false">H137+J137</f>
        <v>0</v>
      </c>
      <c r="L137" s="6" t="n">
        <f aca="false">S137-J137</f>
        <v>0</v>
      </c>
      <c r="M137" s="6" t="n">
        <v>0</v>
      </c>
      <c r="N137" s="7" t="n">
        <f aca="false">IFERROR(VLOOKUP($A137,'ساتع خام'!$D:$S,3,),)</f>
        <v>0</v>
      </c>
      <c r="O137" s="7" t="n">
        <f aca="false">IFERROR(VLOOKUP(A137,'ساتع خام'!D:S,4,0),)</f>
        <v>0</v>
      </c>
      <c r="P137" s="7" t="n">
        <f aca="false">IFERROR(VLOOKUP($A137,'ساتع خام'!$D:$S,15,0),)</f>
        <v>0</v>
      </c>
      <c r="Q137" s="7" t="n">
        <f aca="false">IFERROR(IF(VLOOKUP($A137,'ساتع خام'!$D:$S,16,0)="",0,VLOOKUP($A137,'ساتع خام'!$D:$S,16,0)),0)</f>
        <v>0</v>
      </c>
      <c r="R137" s="7" t="n">
        <f aca="false">Q137+P137</f>
        <v>0</v>
      </c>
      <c r="S137" s="7" t="n">
        <f aca="false">N137-O137</f>
        <v>0</v>
      </c>
    </row>
    <row r="138" customFormat="false" ht="18" hidden="false" customHeight="true" outlineLevel="0" collapsed="false">
      <c r="A138" s="3" t="n">
        <v>32998012</v>
      </c>
      <c r="B138" s="4" t="s">
        <v>177</v>
      </c>
      <c r="C138" s="5" t="str">
        <f aca="false">VLOOKUP(A138,'مقایسه قانون و لایحه 1402'!B:E,3,)</f>
        <v>مرکز هنر و رسانه</v>
      </c>
      <c r="D138" s="4" t="s">
        <v>57</v>
      </c>
      <c r="E138" s="5" t="s">
        <v>13</v>
      </c>
      <c r="F138" s="4"/>
      <c r="G138" s="4"/>
      <c r="H138" s="6" t="n">
        <f aca="false">IFERROR(VLOOKUP(A138,Data!G:H,2,),0)</f>
        <v>64000000</v>
      </c>
      <c r="I138" s="6" t="n">
        <f aca="false">IFERROR(VLOOKUP($A138,Data!$A:$C,2,),)</f>
        <v>0</v>
      </c>
      <c r="J138" s="6" t="n">
        <f aca="false">IFERROR(VLOOKUP($A138,Data!$A:$C,3,),)</f>
        <v>0</v>
      </c>
      <c r="K138" s="6" t="n">
        <f aca="false">H138+J138</f>
        <v>64000000</v>
      </c>
      <c r="L138" s="6" t="n">
        <f aca="false">S138-J138</f>
        <v>0</v>
      </c>
      <c r="M138" s="6" t="n">
        <v>0</v>
      </c>
      <c r="N138" s="7" t="n">
        <f aca="false">IFERROR(VLOOKUP($A138,'ساتع خام'!$D:$S,3,),)</f>
        <v>0</v>
      </c>
      <c r="O138" s="7" t="n">
        <f aca="false">IFERROR(VLOOKUP(A138,'ساتع خام'!D:S,4,0),)</f>
        <v>0</v>
      </c>
      <c r="P138" s="7" t="n">
        <f aca="false">IFERROR(VLOOKUP($A138,'ساتع خام'!$D:$S,15,0),)</f>
        <v>0</v>
      </c>
      <c r="Q138" s="7" t="n">
        <f aca="false">IFERROR(IF(VLOOKUP($A138,'ساتع خام'!$D:$S,16,0)="",0,VLOOKUP($A138,'ساتع خام'!$D:$S,16,0)),0)</f>
        <v>0</v>
      </c>
      <c r="R138" s="7" t="n">
        <f aca="false">Q138+P138</f>
        <v>0</v>
      </c>
      <c r="S138" s="7" t="n">
        <f aca="false">N138-O138</f>
        <v>0</v>
      </c>
    </row>
    <row r="139" customFormat="false" ht="18" hidden="false" customHeight="true" outlineLevel="0" collapsed="false">
      <c r="A139" s="3" t="n">
        <v>32998011</v>
      </c>
      <c r="B139" s="4" t="s">
        <v>178</v>
      </c>
      <c r="C139" s="5" t="str">
        <f aca="false">VLOOKUP(A139,'مقایسه قانون و لایحه 1402'!B:E,3,)</f>
        <v>مرکز هنر و رسانه</v>
      </c>
      <c r="D139" s="4" t="s">
        <v>57</v>
      </c>
      <c r="E139" s="5" t="s">
        <v>13</v>
      </c>
      <c r="F139" s="4"/>
      <c r="G139" s="4"/>
      <c r="H139" s="6" t="n">
        <f aca="false">IFERROR(VLOOKUP(A139,Data!G:H,2,),0)</f>
        <v>0</v>
      </c>
      <c r="I139" s="6" t="n">
        <f aca="false">IFERROR(VLOOKUP($A139,Data!$A:$C,2,),)</f>
        <v>0</v>
      </c>
      <c r="J139" s="6" t="n">
        <f aca="false">IFERROR(VLOOKUP($A139,Data!$A:$C,3,),)</f>
        <v>0</v>
      </c>
      <c r="K139" s="6" t="n">
        <f aca="false">H139+J139</f>
        <v>0</v>
      </c>
      <c r="L139" s="6" t="n">
        <f aca="false">S139-J139</f>
        <v>0</v>
      </c>
      <c r="M139" s="6" t="n">
        <v>0</v>
      </c>
      <c r="N139" s="7" t="n">
        <f aca="false">IFERROR(VLOOKUP($A139,'ساتع خام'!$D:$S,3,),)</f>
        <v>0</v>
      </c>
      <c r="O139" s="7" t="n">
        <f aca="false">IFERROR(VLOOKUP(A139,'ساتع خام'!D:S,4,0),)</f>
        <v>0</v>
      </c>
      <c r="P139" s="7" t="n">
        <f aca="false">IFERROR(VLOOKUP($A139,'ساتع خام'!$D:$S,15,0),)</f>
        <v>0</v>
      </c>
      <c r="Q139" s="7" t="n">
        <f aca="false">IFERROR(IF(VLOOKUP($A139,'ساتع خام'!$D:$S,16,0)="",0,VLOOKUP($A139,'ساتع خام'!$D:$S,16,0)),0)</f>
        <v>0</v>
      </c>
      <c r="R139" s="7" t="n">
        <f aca="false">Q139+P139</f>
        <v>0</v>
      </c>
      <c r="S139" s="7" t="n">
        <f aca="false">N139-O139</f>
        <v>0</v>
      </c>
    </row>
    <row r="140" customFormat="false" ht="18" hidden="false" customHeight="true" outlineLevel="0" collapsed="false">
      <c r="A140" s="3" t="n">
        <v>32998004</v>
      </c>
      <c r="B140" s="4" t="s">
        <v>179</v>
      </c>
      <c r="C140" s="5" t="str">
        <f aca="false">VLOOKUP(A140,'مقایسه قانون و لایحه 1402'!B:E,3,)</f>
        <v>مرکز هنر و رسانه</v>
      </c>
      <c r="D140" s="4" t="s">
        <v>57</v>
      </c>
      <c r="E140" s="5" t="s">
        <v>13</v>
      </c>
      <c r="F140" s="4"/>
      <c r="G140" s="4"/>
      <c r="H140" s="6" t="n">
        <f aca="false">IFERROR(VLOOKUP(A140,Data!G:H,2,),0)</f>
        <v>0</v>
      </c>
      <c r="I140" s="6" t="n">
        <f aca="false">IFERROR(VLOOKUP($A140,Data!$A:$C,2,),)</f>
        <v>0</v>
      </c>
      <c r="J140" s="6" t="n">
        <f aca="false">IFERROR(VLOOKUP($A140,Data!$A:$C,3,),)</f>
        <v>0</v>
      </c>
      <c r="K140" s="6" t="n">
        <f aca="false">H140+J140</f>
        <v>0</v>
      </c>
      <c r="L140" s="6" t="n">
        <f aca="false">S140-J140</f>
        <v>0</v>
      </c>
      <c r="M140" s="6" t="n">
        <v>0</v>
      </c>
      <c r="N140" s="7" t="n">
        <f aca="false">IFERROR(VLOOKUP($A140,'ساتع خام'!$D:$S,3,),)</f>
        <v>0</v>
      </c>
      <c r="O140" s="7" t="n">
        <f aca="false">IFERROR(VLOOKUP(A140,'ساتع خام'!D:S,4,0),)</f>
        <v>0</v>
      </c>
      <c r="P140" s="7" t="n">
        <f aca="false">IFERROR(VLOOKUP($A140,'ساتع خام'!$D:$S,15,0),)</f>
        <v>0</v>
      </c>
      <c r="Q140" s="7" t="n">
        <f aca="false">IFERROR(IF(VLOOKUP($A140,'ساتع خام'!$D:$S,16,0)="",0,VLOOKUP($A140,'ساتع خام'!$D:$S,16,0)),0)</f>
        <v>0</v>
      </c>
      <c r="R140" s="7" t="n">
        <f aca="false">Q140+P140</f>
        <v>0</v>
      </c>
      <c r="S140" s="7" t="n">
        <f aca="false">N140-O140</f>
        <v>0</v>
      </c>
    </row>
    <row r="141" customFormat="false" ht="18" hidden="false" customHeight="true" outlineLevel="0" collapsed="false">
      <c r="A141" s="3" t="n">
        <v>32998003</v>
      </c>
      <c r="B141" s="4" t="s">
        <v>180</v>
      </c>
      <c r="C141" s="5" t="str">
        <f aca="false">VLOOKUP(A141,'مقایسه قانون و لایحه 1402'!B:E,3,)</f>
        <v>مرکز هنر و رسانه</v>
      </c>
      <c r="D141" s="4" t="s">
        <v>44</v>
      </c>
      <c r="E141" s="5" t="s">
        <v>13</v>
      </c>
      <c r="F141" s="4"/>
      <c r="G141" s="4"/>
      <c r="H141" s="6" t="n">
        <f aca="false">IFERROR(VLOOKUP(A141,Data!G:H,2,),0)</f>
        <v>0</v>
      </c>
      <c r="I141" s="6" t="n">
        <f aca="false">IFERROR(VLOOKUP($A141,Data!$A:$C,2,),)</f>
        <v>0</v>
      </c>
      <c r="J141" s="6" t="n">
        <f aca="false">IFERROR(VLOOKUP($A141,Data!$A:$C,3,),)</f>
        <v>0</v>
      </c>
      <c r="K141" s="6" t="n">
        <f aca="false">H141+J141</f>
        <v>0</v>
      </c>
      <c r="L141" s="6" t="n">
        <f aca="false">S141-J141</f>
        <v>0</v>
      </c>
      <c r="M141" s="6" t="n">
        <v>0</v>
      </c>
      <c r="N141" s="7" t="n">
        <f aca="false">IFERROR(VLOOKUP($A141,'ساتع خام'!$D:$S,3,),)</f>
        <v>0</v>
      </c>
      <c r="O141" s="7" t="n">
        <f aca="false">IFERROR(VLOOKUP(A141,'ساتع خام'!D:S,4,0),)</f>
        <v>0</v>
      </c>
      <c r="P141" s="7" t="n">
        <f aca="false">IFERROR(VLOOKUP($A141,'ساتع خام'!$D:$S,15,0),)</f>
        <v>0</v>
      </c>
      <c r="Q141" s="7" t="n">
        <f aca="false">IFERROR(IF(VLOOKUP($A141,'ساتع خام'!$D:$S,16,0)="",0,VLOOKUP($A141,'ساتع خام'!$D:$S,16,0)),0)</f>
        <v>0</v>
      </c>
      <c r="R141" s="7" t="n">
        <f aca="false">Q141+P141</f>
        <v>0</v>
      </c>
      <c r="S141" s="7" t="n">
        <f aca="false">N141-O141</f>
        <v>0</v>
      </c>
    </row>
    <row r="142" customFormat="false" ht="18" hidden="false" customHeight="true" outlineLevel="0" collapsed="false">
      <c r="A142" s="3" t="n">
        <v>32998002</v>
      </c>
      <c r="B142" s="4" t="s">
        <v>181</v>
      </c>
      <c r="C142" s="5" t="str">
        <f aca="false">VLOOKUP(A142,'مقایسه قانون و لایحه 1402'!B:E,3,)</f>
        <v>مرکز هنر و رسانه</v>
      </c>
      <c r="D142" s="4" t="s">
        <v>44</v>
      </c>
      <c r="E142" s="5" t="s">
        <v>13</v>
      </c>
      <c r="F142" s="4"/>
      <c r="G142" s="4"/>
      <c r="H142" s="6" t="n">
        <f aca="false">IFERROR(VLOOKUP(A142,Data!G:H,2,),0)</f>
        <v>0</v>
      </c>
      <c r="I142" s="6" t="n">
        <f aca="false">IFERROR(VLOOKUP($A142,Data!$A:$C,2,),)</f>
        <v>0</v>
      </c>
      <c r="J142" s="6" t="n">
        <f aca="false">IFERROR(VLOOKUP($A142,Data!$A:$C,3,),)</f>
        <v>0</v>
      </c>
      <c r="K142" s="6" t="n">
        <f aca="false">H142+J142</f>
        <v>0</v>
      </c>
      <c r="L142" s="6" t="n">
        <f aca="false">S142-J142</f>
        <v>0</v>
      </c>
      <c r="M142" s="6" t="n">
        <v>0</v>
      </c>
      <c r="N142" s="7" t="n">
        <f aca="false">IFERROR(VLOOKUP($A142,'ساتع خام'!$D:$S,3,),)</f>
        <v>0</v>
      </c>
      <c r="O142" s="7" t="n">
        <f aca="false">IFERROR(VLOOKUP(A142,'ساتع خام'!D:S,4,0),)</f>
        <v>0</v>
      </c>
      <c r="P142" s="7" t="n">
        <f aca="false">IFERROR(VLOOKUP($A142,'ساتع خام'!$D:$S,15,0),)</f>
        <v>0</v>
      </c>
      <c r="Q142" s="7" t="n">
        <f aca="false">IFERROR(IF(VLOOKUP($A142,'ساتع خام'!$D:$S,16,0)="",0,VLOOKUP($A142,'ساتع خام'!$D:$S,16,0)),0)</f>
        <v>0</v>
      </c>
      <c r="R142" s="7" t="n">
        <f aca="false">Q142+P142</f>
        <v>0</v>
      </c>
      <c r="S142" s="7" t="n">
        <f aca="false">N142-O142</f>
        <v>0</v>
      </c>
    </row>
    <row r="143" customFormat="false" ht="18" hidden="false" customHeight="true" outlineLevel="0" collapsed="false">
      <c r="A143" s="3" t="n">
        <v>32998001</v>
      </c>
      <c r="B143" s="4" t="s">
        <v>182</v>
      </c>
      <c r="C143" s="5" t="str">
        <f aca="false">VLOOKUP(A143,'مقایسه قانون و لایحه 1402'!B:E,3,)</f>
        <v>مرکز هنر و رسانه</v>
      </c>
      <c r="D143" s="4" t="s">
        <v>57</v>
      </c>
      <c r="E143" s="5" t="s">
        <v>13</v>
      </c>
      <c r="F143" s="4"/>
      <c r="G143" s="4"/>
      <c r="H143" s="6" t="n">
        <f aca="false">IFERROR(VLOOKUP(A143,Data!G:H,2,),0)</f>
        <v>0</v>
      </c>
      <c r="I143" s="6" t="n">
        <f aca="false">IFERROR(VLOOKUP($A143,Data!$A:$C,2,),)</f>
        <v>0</v>
      </c>
      <c r="J143" s="6" t="n">
        <f aca="false">IFERROR(VLOOKUP($A143,Data!$A:$C,3,),)</f>
        <v>0</v>
      </c>
      <c r="K143" s="6" t="n">
        <f aca="false">H143+J143</f>
        <v>0</v>
      </c>
      <c r="L143" s="6" t="n">
        <f aca="false">S143-J143</f>
        <v>0</v>
      </c>
      <c r="M143" s="6" t="n">
        <v>0</v>
      </c>
      <c r="N143" s="7" t="n">
        <f aca="false">IFERROR(VLOOKUP($A143,'ساتع خام'!$D:$S,3,),)</f>
        <v>0</v>
      </c>
      <c r="O143" s="7" t="n">
        <f aca="false">IFERROR(VLOOKUP(A143,'ساتع خام'!D:S,4,0),)</f>
        <v>0</v>
      </c>
      <c r="P143" s="7" t="n">
        <f aca="false">IFERROR(VLOOKUP($A143,'ساتع خام'!$D:$S,15,0),)</f>
        <v>0</v>
      </c>
      <c r="Q143" s="7" t="n">
        <f aca="false">IFERROR(IF(VLOOKUP($A143,'ساتع خام'!$D:$S,16,0)="",0,VLOOKUP($A143,'ساتع خام'!$D:$S,16,0)),0)</f>
        <v>0</v>
      </c>
      <c r="R143" s="7" t="n">
        <f aca="false">Q143+P143</f>
        <v>0</v>
      </c>
      <c r="S143" s="7" t="n">
        <f aca="false">N143-O143</f>
        <v>0</v>
      </c>
    </row>
    <row r="144" customFormat="false" ht="18" hidden="false" customHeight="true" outlineLevel="0" collapsed="false">
      <c r="A144" s="3" t="n">
        <v>32798008</v>
      </c>
      <c r="B144" s="4" t="s">
        <v>183</v>
      </c>
      <c r="C144" s="5" t="str">
        <f aca="false">VLOOKUP(A144,'مقایسه قانون و لایحه 1402'!B:E,3,)</f>
        <v>اداره کل فضای مجازی</v>
      </c>
      <c r="D144" s="4" t="s">
        <v>184</v>
      </c>
      <c r="E144" s="5" t="s">
        <v>13</v>
      </c>
      <c r="F144" s="4"/>
      <c r="G144" s="4"/>
      <c r="H144" s="6" t="n">
        <f aca="false">IFERROR(VLOOKUP(A144,Data!G:H,2,),0)</f>
        <v>0</v>
      </c>
      <c r="I144" s="6" t="n">
        <f aca="false">IFERROR(VLOOKUP($A144,Data!$A:$C,2,),)</f>
        <v>0</v>
      </c>
      <c r="J144" s="6" t="n">
        <f aca="false">IFERROR(VLOOKUP($A144,Data!$A:$C,3,),)</f>
        <v>0</v>
      </c>
      <c r="K144" s="6" t="n">
        <f aca="false">H144+J144</f>
        <v>0</v>
      </c>
      <c r="L144" s="6" t="n">
        <f aca="false">S144-J144</f>
        <v>125000000.000001</v>
      </c>
      <c r="M144" s="6" t="n">
        <v>250000000</v>
      </c>
      <c r="N144" s="7" t="n">
        <f aca="false">IFERROR(VLOOKUP($A144,'ساتع خام'!$D:$S,3,),)</f>
        <v>250000000.000001</v>
      </c>
      <c r="O144" s="7" t="n">
        <v>125000000</v>
      </c>
      <c r="P144" s="7" t="n">
        <f aca="false">IFERROR(VLOOKUP($A144,'ساتع خام'!$D:$S,15,0),)</f>
        <v>0</v>
      </c>
      <c r="Q144" s="7" t="n">
        <f aca="false">IFERROR(IF(VLOOKUP($A144,'ساتع خام'!$D:$S,16,0)="",0,VLOOKUP($A144,'ساتع خام'!$D:$S,16,0)),0)</f>
        <v>0</v>
      </c>
      <c r="R144" s="7" t="n">
        <f aca="false">Q144+P144</f>
        <v>0</v>
      </c>
      <c r="S144" s="7" t="n">
        <f aca="false">N144-O144</f>
        <v>125000000.000001</v>
      </c>
    </row>
    <row r="145" customFormat="false" ht="18" hidden="false" customHeight="true" outlineLevel="0" collapsed="false">
      <c r="A145" s="3" t="n">
        <v>29800152</v>
      </c>
      <c r="B145" s="4" t="s">
        <v>185</v>
      </c>
      <c r="C145" s="5" t="str">
        <f aca="false">VLOOKUP(A145,'مقایسه قانون و لایحه 1402'!B:E,3,)</f>
        <v>مرکز هنر و رسانه</v>
      </c>
      <c r="D145" s="4" t="s">
        <v>47</v>
      </c>
      <c r="E145" s="5" t="s">
        <v>2</v>
      </c>
      <c r="F145" s="4" t="s">
        <v>3</v>
      </c>
      <c r="G145" s="4" t="s">
        <v>186</v>
      </c>
      <c r="H145" s="6" t="n">
        <f aca="false">IFERROR(VLOOKUP(A145,Data!G:H,2,),0)</f>
        <v>0</v>
      </c>
      <c r="I145" s="6" t="n">
        <f aca="false">IFERROR(VLOOKUP($A145,Data!$A:$C,2,),)</f>
        <v>0</v>
      </c>
      <c r="J145" s="6" t="n">
        <f aca="false">IFERROR(VLOOKUP($A145,Data!$A:$C,3,),)</f>
        <v>0</v>
      </c>
      <c r="K145" s="6" t="n">
        <f aca="false">H145+J145</f>
        <v>0</v>
      </c>
      <c r="L145" s="6" t="n">
        <f aca="false">S145-J145</f>
        <v>0</v>
      </c>
      <c r="M145" s="6" t="n">
        <v>0</v>
      </c>
      <c r="N145" s="7" t="n">
        <f aca="false">IFERROR(VLOOKUP($A145,'ساتع خام'!$D:$S,3,),)</f>
        <v>0</v>
      </c>
      <c r="O145" s="7" t="n">
        <f aca="false">IFERROR(VLOOKUP(A145,'ساتع خام'!D:S,4,0),)</f>
        <v>0</v>
      </c>
      <c r="P145" s="7" t="n">
        <f aca="false">IFERROR(VLOOKUP($A145,'ساتع خام'!$D:$S,15,0),)</f>
        <v>0</v>
      </c>
      <c r="Q145" s="7" t="n">
        <f aca="false">IFERROR(IF(VLOOKUP($A145,'ساتع خام'!$D:$S,16,0)="",0,VLOOKUP($A145,'ساتع خام'!$D:$S,16,0)),0)</f>
        <v>0</v>
      </c>
      <c r="R145" s="7" t="n">
        <f aca="false">Q145+P145</f>
        <v>0</v>
      </c>
      <c r="S145" s="7" t="n">
        <f aca="false">N145-O145</f>
        <v>0</v>
      </c>
    </row>
    <row r="146" customFormat="false" ht="18" hidden="false" customHeight="true" outlineLevel="0" collapsed="false">
      <c r="A146" s="3" t="n">
        <v>22198163</v>
      </c>
      <c r="B146" s="4" t="s">
        <v>187</v>
      </c>
      <c r="C146" s="5" t="str">
        <f aca="false">VLOOKUP(A146,'مقایسه قانون و لایحه 1402'!B:E,3,)</f>
        <v>مرکز هنر و رسانه</v>
      </c>
      <c r="D146" s="4" t="s">
        <v>36</v>
      </c>
      <c r="E146" s="5" t="s">
        <v>2</v>
      </c>
      <c r="F146" s="4" t="s">
        <v>6</v>
      </c>
      <c r="G146" s="4" t="s">
        <v>95</v>
      </c>
      <c r="H146" s="6" t="n">
        <f aca="false">IFERROR(VLOOKUP(A146,Data!G:H,2,),0)</f>
        <v>0</v>
      </c>
      <c r="I146" s="6" t="n">
        <f aca="false">IFERROR(VLOOKUP($A146,Data!$A:$C,2,),)</f>
        <v>0</v>
      </c>
      <c r="J146" s="6" t="n">
        <f aca="false">IFERROR(VLOOKUP($A146,Data!$A:$C,3,),)</f>
        <v>0</v>
      </c>
      <c r="K146" s="6" t="n">
        <f aca="false">H146+J146</f>
        <v>0</v>
      </c>
      <c r="L146" s="6" t="n">
        <f aca="false">S146-J146</f>
        <v>100000000.000001</v>
      </c>
      <c r="M146" s="6" t="n">
        <v>200000000</v>
      </c>
      <c r="N146" s="7" t="n">
        <f aca="false">IFERROR(VLOOKUP($A146,'ساتع خام'!$D:$S,3,),)</f>
        <v>200000000.000001</v>
      </c>
      <c r="O146" s="7" t="n">
        <v>100000000</v>
      </c>
      <c r="P146" s="7" t="n">
        <f aca="false">IFERROR(VLOOKUP($A146,'ساتع خام'!$D:$S,15,0),)</f>
        <v>0</v>
      </c>
      <c r="Q146" s="7" t="n">
        <f aca="false">IFERROR(IF(VLOOKUP($A146,'ساتع خام'!$D:$S,16,0)="",0,VLOOKUP($A146,'ساتع خام'!$D:$S,16,0)),0)</f>
        <v>0</v>
      </c>
      <c r="R146" s="7" t="n">
        <f aca="false">Q146+P146</f>
        <v>0</v>
      </c>
      <c r="S146" s="7" t="n">
        <f aca="false">N146-O146</f>
        <v>100000000.000001</v>
      </c>
    </row>
  </sheetData>
  <autoFilter ref="A1:S146"/>
  <conditionalFormatting sqref="A1:A146">
    <cfRule type="duplicateValues" priority="2" aboveAverage="0" equalAverage="0" bottom="0" percent="0" rank="0" text="" dxfId="2"/>
  </conditionalFormatting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G48"/>
  <sheetViews>
    <sheetView showFormulas="false" showGridLines="true" showRowColHeaders="true" showZeros="true" rightToLeft="true" tabSelected="false" showOutlineSymbols="true" defaultGridColor="true" view="normal" topLeftCell="A1" colorId="64" zoomScale="45" zoomScaleNormal="45" zoomScalePageLayoutView="100" workbookViewId="0">
      <pane xSplit="3" ySplit="1" topLeftCell="D23" activePane="bottomRight" state="frozen"/>
      <selection pane="topLeft" activeCell="A1" activeCellId="0" sqref="A1"/>
      <selection pane="topRight" activeCell="D1" activeCellId="0" sqref="D1"/>
      <selection pane="bottomLeft" activeCell="A23" activeCellId="0" sqref="A23"/>
      <selection pane="bottomRight" activeCell="C32" activeCellId="0" sqref="C32"/>
    </sheetView>
  </sheetViews>
  <sheetFormatPr defaultColWidth="9.14453125" defaultRowHeight="17.25" zeroHeight="false" outlineLevelRow="0" outlineLevelCol="0"/>
  <cols>
    <col collapsed="false" customWidth="true" hidden="false" outlineLevel="0" max="1" min="1" style="10" width="7.57"/>
    <col collapsed="false" customWidth="true" hidden="false" outlineLevel="0" max="2" min="2" style="11" width="13.3"/>
    <col collapsed="false" customWidth="true" hidden="false" outlineLevel="0" max="3" min="3" style="11" width="60.57"/>
    <col collapsed="false" customWidth="true" hidden="false" outlineLevel="0" max="4" min="4" style="11" width="17.3"/>
    <col collapsed="false" customWidth="true" hidden="false" outlineLevel="0" max="5" min="5" style="11" width="77.86"/>
    <col collapsed="false" customWidth="true" hidden="false" outlineLevel="0" max="6" min="6" style="11" width="15.15"/>
    <col collapsed="false" customWidth="true" hidden="false" outlineLevel="0" max="7" min="7" style="11" width="30"/>
    <col collapsed="false" customWidth="true" hidden="false" outlineLevel="0" max="8" min="8" style="12" width="20.86"/>
    <col collapsed="false" customWidth="true" hidden="false" outlineLevel="0" max="9" min="9" style="10" width="21.14"/>
    <col collapsed="false" customWidth="true" hidden="false" outlineLevel="0" max="10" min="10" style="11" width="21.71"/>
    <col collapsed="false" customWidth="true" hidden="false" outlineLevel="0" max="11" min="11" style="13" width="15.43"/>
    <col collapsed="false" customWidth="true" hidden="false" outlineLevel="0" max="12" min="12" style="10" width="14.86"/>
    <col collapsed="false" customWidth="false" hidden="false" outlineLevel="0" max="16384" min="13" style="11" width="9.14"/>
  </cols>
  <sheetData>
    <row r="1" customFormat="false" ht="27.75" hidden="false" customHeight="true" outlineLevel="0" collapsed="false">
      <c r="A1" s="14" t="s">
        <v>188</v>
      </c>
      <c r="B1" s="15" t="s">
        <v>189</v>
      </c>
      <c r="C1" s="16" t="s">
        <v>190</v>
      </c>
      <c r="D1" s="17" t="s">
        <v>191</v>
      </c>
      <c r="E1" s="14" t="s">
        <v>192</v>
      </c>
      <c r="F1" s="16" t="s">
        <v>193</v>
      </c>
      <c r="G1" s="16" t="s">
        <v>194</v>
      </c>
      <c r="H1" s="16" t="s">
        <v>195</v>
      </c>
      <c r="I1" s="15" t="s">
        <v>196</v>
      </c>
      <c r="J1" s="17" t="s">
        <v>197</v>
      </c>
      <c r="K1" s="18" t="s">
        <v>198</v>
      </c>
      <c r="L1" s="14" t="s">
        <v>199</v>
      </c>
    </row>
    <row r="2" s="28" customFormat="true" ht="17.25" hidden="false" customHeight="true" outlineLevel="0" collapsed="false">
      <c r="A2" s="19" t="n">
        <f aca="false">ROW(B2)-1</f>
        <v>1</v>
      </c>
      <c r="B2" s="20" t="n">
        <v>59800012</v>
      </c>
      <c r="C2" s="21" t="str">
        <f aca="false">VLOOKUP(B2,'[1]سناریو لایحه 1401 پنکو'!A$2:B$180,2,0)</f>
        <v>هزينه‌هاي اداري و عمومي</v>
      </c>
      <c r="D2" s="22" t="s">
        <v>200</v>
      </c>
      <c r="E2" s="23" t="s">
        <v>201</v>
      </c>
      <c r="F2" s="24" t="n">
        <v>150000000</v>
      </c>
      <c r="G2" s="24" t="s">
        <v>12</v>
      </c>
      <c r="H2" s="25"/>
      <c r="I2" s="26"/>
      <c r="J2" s="23"/>
      <c r="K2" s="27"/>
      <c r="L2" s="23"/>
    </row>
    <row r="3" customFormat="false" ht="17.25" hidden="false" customHeight="true" outlineLevel="0" collapsed="false">
      <c r="A3" s="19" t="n">
        <f aca="false">ROW(B3)-1</f>
        <v>2</v>
      </c>
      <c r="B3" s="20" t="n">
        <v>39800136</v>
      </c>
      <c r="C3" s="21" t="str">
        <f aca="false">VLOOKUP(B3,'[1]سناریو لایحه 1401 پنکو'!A$2:B$180,2,0)</f>
        <v>حمايت از توليد ‌محتوا و انتشار داستان‌هاي شب كودك با موضوع قرآني</v>
      </c>
      <c r="D3" s="22" t="s">
        <v>202</v>
      </c>
      <c r="E3" s="23" t="s">
        <v>203</v>
      </c>
      <c r="F3" s="24" t="n">
        <v>95000000</v>
      </c>
      <c r="G3" s="24" t="s">
        <v>47</v>
      </c>
      <c r="H3" s="29" t="s">
        <v>204</v>
      </c>
      <c r="I3" s="30" t="s">
        <v>205</v>
      </c>
      <c r="J3" s="23" t="s">
        <v>206</v>
      </c>
      <c r="K3" s="27"/>
      <c r="L3" s="23"/>
    </row>
    <row r="4" customFormat="false" ht="17.25" hidden="false" customHeight="true" outlineLevel="0" collapsed="false">
      <c r="A4" s="19" t="n">
        <f aca="false">ROW(B4)-1</f>
        <v>3</v>
      </c>
      <c r="B4" s="31" t="n">
        <v>39800217</v>
      </c>
      <c r="C4" s="21" t="str">
        <f aca="false">VLOOKUP(B4,'[1]سناریو لایحه 1401 پنکو'!A$2:B$180,2,0)</f>
        <v>مشاركت در توليد برنامه تلوزيوني مناظره با موضوع ازدواج(؟)</v>
      </c>
      <c r="D4" s="22" t="s">
        <v>207</v>
      </c>
      <c r="E4" s="23" t="s">
        <v>208</v>
      </c>
      <c r="F4" s="32" t="n">
        <v>662500000</v>
      </c>
      <c r="G4" s="24" t="s">
        <v>39</v>
      </c>
      <c r="H4" s="29" t="s">
        <v>209</v>
      </c>
      <c r="I4" s="30" t="s">
        <v>210</v>
      </c>
      <c r="J4" s="23" t="s">
        <v>206</v>
      </c>
      <c r="K4" s="27"/>
      <c r="L4" s="23"/>
    </row>
    <row r="5" customFormat="false" ht="17.25" hidden="false" customHeight="true" outlineLevel="0" collapsed="false">
      <c r="A5" s="19" t="n">
        <f aca="false">ROW(B5)-1</f>
        <v>4</v>
      </c>
      <c r="B5" s="20" t="n">
        <v>32998014</v>
      </c>
      <c r="C5" s="21" t="str">
        <f aca="false">VLOOKUP(B5,'[1]سناریو لایحه 1401 پنکو'!A$2:B$180,2,0)</f>
        <v>امور مربوط به انجمن خوشنويسي</v>
      </c>
      <c r="D5" s="22" t="s">
        <v>211</v>
      </c>
      <c r="E5" s="23" t="s">
        <v>212</v>
      </c>
      <c r="F5" s="32" t="n">
        <v>250000000</v>
      </c>
      <c r="G5" s="32" t="s">
        <v>55</v>
      </c>
      <c r="H5" s="29"/>
      <c r="I5" s="30"/>
      <c r="J5" s="23"/>
      <c r="K5" s="33"/>
      <c r="L5" s="34"/>
    </row>
    <row r="6" customFormat="false" ht="17.25" hidden="false" customHeight="true" outlineLevel="0" collapsed="false">
      <c r="A6" s="19" t="n">
        <f aca="false">ROW(B6)-1</f>
        <v>5</v>
      </c>
      <c r="B6" s="31" t="n">
        <v>34098037</v>
      </c>
      <c r="C6" s="21" t="str">
        <f aca="false">VLOOKUP(B6,'[1]سناریو لایحه 1401 پنکو'!A$2:B$180,2,0)</f>
        <v>توليد محتواي فيلم‌نامه با موضوع مصرف كالاهاي فرهنگي</v>
      </c>
      <c r="D6" s="22" t="s">
        <v>213</v>
      </c>
      <c r="E6" s="23" t="s">
        <v>214</v>
      </c>
      <c r="F6" s="32" t="n">
        <v>45000000</v>
      </c>
      <c r="G6" s="32" t="s">
        <v>36</v>
      </c>
      <c r="H6" s="29" t="s">
        <v>215</v>
      </c>
      <c r="I6" s="30" t="s">
        <v>216</v>
      </c>
      <c r="J6" s="23" t="s">
        <v>206</v>
      </c>
      <c r="K6" s="27"/>
      <c r="L6" s="23"/>
    </row>
    <row r="7" customFormat="false" ht="17.25" hidden="false" customHeight="true" outlineLevel="0" collapsed="false">
      <c r="A7" s="19" t="n">
        <f aca="false">ROW(B7)-1</f>
        <v>6</v>
      </c>
      <c r="B7" s="20" t="n">
        <v>39800136</v>
      </c>
      <c r="C7" s="21" t="str">
        <f aca="false">VLOOKUP(B7,'[1]سناریو لایحه 1401 پنکو'!A$2:B$180,2,0)</f>
        <v>حمايت از توليد ‌محتوا و انتشار داستان‌هاي شب كودك با موضوع قرآني</v>
      </c>
      <c r="D7" s="22" t="s">
        <v>217</v>
      </c>
      <c r="E7" s="23" t="s">
        <v>218</v>
      </c>
      <c r="F7" s="24" t="n">
        <v>95000000</v>
      </c>
      <c r="G7" s="24" t="s">
        <v>23</v>
      </c>
      <c r="H7" s="29" t="s">
        <v>204</v>
      </c>
      <c r="I7" s="30" t="s">
        <v>205</v>
      </c>
      <c r="J7" s="23" t="s">
        <v>206</v>
      </c>
      <c r="K7" s="27"/>
      <c r="L7" s="23"/>
    </row>
    <row r="8" customFormat="false" ht="17.25" hidden="false" customHeight="true" outlineLevel="0" collapsed="false">
      <c r="A8" s="19" t="n">
        <f aca="false">ROW(B8)-1</f>
        <v>7</v>
      </c>
      <c r="B8" s="31" t="n">
        <v>39800217</v>
      </c>
      <c r="C8" s="21" t="str">
        <f aca="false">VLOOKUP(B8,'[1]سناریو لایحه 1401 پنکو'!A$2:B$180,2,0)</f>
        <v>مشاركت در توليد برنامه تلوزيوني مناظره با موضوع ازدواج(؟)</v>
      </c>
      <c r="D8" s="22" t="s">
        <v>219</v>
      </c>
      <c r="E8" s="23" t="s">
        <v>220</v>
      </c>
      <c r="F8" s="24" t="n">
        <v>1192500000</v>
      </c>
      <c r="G8" s="24" t="s">
        <v>39</v>
      </c>
      <c r="H8" s="29" t="s">
        <v>209</v>
      </c>
      <c r="I8" s="30" t="s">
        <v>210</v>
      </c>
      <c r="J8" s="23" t="s">
        <v>206</v>
      </c>
      <c r="K8" s="27"/>
      <c r="L8" s="23"/>
    </row>
    <row r="9" customFormat="false" ht="17.25" hidden="false" customHeight="true" outlineLevel="0" collapsed="false">
      <c r="A9" s="19" t="n">
        <f aca="false">ROW(B9)-1</f>
        <v>8</v>
      </c>
      <c r="B9" s="31" t="n">
        <v>39800199</v>
      </c>
      <c r="C9" s="21" t="str">
        <f aca="false">VLOOKUP(B9,'[1]سناریو لایحه 1401 پنکو'!A$2:B$180,2,0)</f>
        <v>برگزاري ورك‌شاپ‌‌ توسط انجمن‌هاي هنري طلاب</v>
      </c>
      <c r="D9" s="22" t="s">
        <v>221</v>
      </c>
      <c r="E9" s="23" t="s">
        <v>222</v>
      </c>
      <c r="F9" s="24" t="n">
        <v>30000000</v>
      </c>
      <c r="G9" s="24" t="s">
        <v>90</v>
      </c>
      <c r="H9" s="29"/>
      <c r="I9" s="30"/>
      <c r="J9" s="23"/>
      <c r="K9" s="27"/>
      <c r="L9" s="23"/>
    </row>
    <row r="10" customFormat="false" ht="17.25" hidden="false" customHeight="true" outlineLevel="0" collapsed="false">
      <c r="A10" s="19" t="n">
        <f aca="false">ROW(B10)-1</f>
        <v>9</v>
      </c>
      <c r="B10" s="31" t="n">
        <v>33898004</v>
      </c>
      <c r="C10" s="21" t="str">
        <f aca="false">VLOOKUP(B10,'[1]سناریو لایحه 1401 پنکو'!A$2:B$180,2,0)</f>
        <v>امور مربوط به توليد محتواي مجله پيام زن- ماهنامه</v>
      </c>
      <c r="D10" s="22" t="s">
        <v>223</v>
      </c>
      <c r="E10" s="23" t="s">
        <v>224</v>
      </c>
      <c r="F10" s="24" t="n">
        <v>1162500000</v>
      </c>
      <c r="G10" s="24" t="s">
        <v>47</v>
      </c>
      <c r="H10" s="29" t="s">
        <v>225</v>
      </c>
      <c r="I10" s="30" t="s">
        <v>226</v>
      </c>
      <c r="J10" s="23" t="s">
        <v>206</v>
      </c>
      <c r="K10" s="27"/>
      <c r="L10" s="23"/>
    </row>
    <row r="11" customFormat="false" ht="17.25" hidden="false" customHeight="true" outlineLevel="0" collapsed="false">
      <c r="A11" s="19" t="n">
        <f aca="false">ROW(B11)-1</f>
        <v>10</v>
      </c>
      <c r="B11" s="31" t="n">
        <v>33198006</v>
      </c>
      <c r="C11" s="21" t="str">
        <f aca="false">VLOOKUP(B11,'[1]سناریو لایحه 1401 پنکو'!A$2:B$180,2,0)</f>
        <v>دوره آموزشي خوشنويسي</v>
      </c>
      <c r="D11" s="22" t="s">
        <v>227</v>
      </c>
      <c r="E11" s="23" t="s">
        <v>228</v>
      </c>
      <c r="F11" s="24" t="n">
        <v>46500000</v>
      </c>
      <c r="G11" s="24" t="s">
        <v>44</v>
      </c>
      <c r="H11" s="29" t="s">
        <v>229</v>
      </c>
      <c r="I11" s="30" t="n">
        <v>382104714</v>
      </c>
      <c r="J11" s="23" t="s">
        <v>230</v>
      </c>
      <c r="K11" s="27"/>
      <c r="L11" s="23"/>
    </row>
    <row r="12" customFormat="false" ht="17.25" hidden="false" customHeight="true" outlineLevel="0" collapsed="false">
      <c r="A12" s="19" t="n">
        <f aca="false">ROW(B12)-1</f>
        <v>11</v>
      </c>
      <c r="B12" s="31" t="n">
        <v>33198006</v>
      </c>
      <c r="C12" s="21" t="str">
        <f aca="false">VLOOKUP(B12,'[1]سناریو لایحه 1401 پنکو'!A$2:B$180,2,0)</f>
        <v>دوره آموزشي خوشنويسي</v>
      </c>
      <c r="D12" s="22" t="s">
        <v>231</v>
      </c>
      <c r="E12" s="23" t="s">
        <v>232</v>
      </c>
      <c r="F12" s="24" t="n">
        <v>30000000</v>
      </c>
      <c r="G12" s="24" t="s">
        <v>44</v>
      </c>
      <c r="H12" s="29" t="s">
        <v>233</v>
      </c>
      <c r="I12" s="30" t="n">
        <v>4669683845</v>
      </c>
      <c r="J12" s="23" t="s">
        <v>230</v>
      </c>
      <c r="K12" s="27"/>
      <c r="L12" s="23"/>
    </row>
    <row r="13" customFormat="false" ht="17.25" hidden="false" customHeight="true" outlineLevel="0" collapsed="false">
      <c r="A13" s="19" t="n">
        <f aca="false">ROW(B13)-1</f>
        <v>12</v>
      </c>
      <c r="B13" s="31" t="n">
        <v>33098058</v>
      </c>
      <c r="C13" s="21" t="str">
        <f aca="false">VLOOKUP(B13,'[1]سناریو لایحه 1401 پنکو'!A$2:B$180,2,0)</f>
        <v>دوره آموزشي علمي و مهارتي تبليغ در فضاي مجازي</v>
      </c>
      <c r="D13" s="22" t="s">
        <v>234</v>
      </c>
      <c r="E13" s="23" t="s">
        <v>235</v>
      </c>
      <c r="F13" s="24" t="n">
        <v>30000000</v>
      </c>
      <c r="G13" s="24" t="s">
        <v>44</v>
      </c>
      <c r="H13" s="29" t="s">
        <v>236</v>
      </c>
      <c r="I13" s="30" t="n">
        <v>383795079</v>
      </c>
      <c r="J13" s="23" t="s">
        <v>230</v>
      </c>
      <c r="K13" s="27"/>
      <c r="L13" s="23"/>
    </row>
    <row r="14" customFormat="false" ht="17.25" hidden="false" customHeight="true" outlineLevel="0" collapsed="false">
      <c r="A14" s="19" t="n">
        <f aca="false">ROW(B14)-1</f>
        <v>13</v>
      </c>
      <c r="B14" s="31" t="n">
        <v>32998024</v>
      </c>
      <c r="C14" s="21" t="str">
        <f aca="false">VLOOKUP(B14,'[1]سناریو لایحه 1401 پنکو'!A$2:B$180,2,0)</f>
        <v>برگزاري شب شعر انجمن شعر</v>
      </c>
      <c r="D14" s="22" t="s">
        <v>237</v>
      </c>
      <c r="E14" s="23" t="s">
        <v>238</v>
      </c>
      <c r="F14" s="24" t="n">
        <v>70000000</v>
      </c>
      <c r="G14" s="24" t="s">
        <v>57</v>
      </c>
      <c r="H14" s="29"/>
      <c r="I14" s="30"/>
      <c r="J14" s="23"/>
      <c r="K14" s="27"/>
      <c r="L14" s="23"/>
    </row>
    <row r="15" customFormat="false" ht="17.25" hidden="false" customHeight="true" outlineLevel="0" collapsed="false">
      <c r="A15" s="35" t="n">
        <f aca="false">ROW(B15)-1</f>
        <v>14</v>
      </c>
      <c r="B15" s="36" t="n">
        <v>32998014</v>
      </c>
      <c r="C15" s="37" t="str">
        <f aca="false">VLOOKUP(B15,'[1]سناریو لایحه 1401 پنکو'!A$2:B$180,2,0)</f>
        <v>امور مربوط به انجمن خوشنويسي</v>
      </c>
      <c r="D15" s="38" t="s">
        <v>239</v>
      </c>
      <c r="E15" s="39" t="s">
        <v>240</v>
      </c>
      <c r="F15" s="40"/>
      <c r="G15" s="40" t="s">
        <v>55</v>
      </c>
      <c r="H15" s="41"/>
      <c r="I15" s="42"/>
      <c r="J15" s="39"/>
      <c r="K15" s="43"/>
      <c r="L15" s="39"/>
    </row>
    <row r="16" customFormat="false" ht="17.25" hidden="false" customHeight="true" outlineLevel="0" collapsed="false">
      <c r="A16" s="35" t="n">
        <f aca="false">ROW(B16)-1</f>
        <v>15</v>
      </c>
      <c r="B16" s="36" t="n">
        <v>32998023</v>
      </c>
      <c r="C16" s="37" t="str">
        <f aca="false">VLOOKUP(B16,'[1]سناریو لایحه 1401 پنکو'!A$2:B$180,2,0)</f>
        <v>برگزاري جلسات نقد كتب هنري</v>
      </c>
      <c r="D16" s="38" t="s">
        <v>241</v>
      </c>
      <c r="E16" s="39" t="s">
        <v>242</v>
      </c>
      <c r="F16" s="40"/>
      <c r="G16" s="40" t="s">
        <v>57</v>
      </c>
      <c r="H16" s="41"/>
      <c r="I16" s="42"/>
      <c r="J16" s="39"/>
      <c r="K16" s="43"/>
      <c r="L16" s="39" t="s">
        <v>243</v>
      </c>
    </row>
    <row r="17" customFormat="false" ht="17.25" hidden="false" customHeight="true" outlineLevel="0" collapsed="false">
      <c r="A17" s="19" t="n">
        <f aca="false">ROW(B17)-1</f>
        <v>16</v>
      </c>
      <c r="B17" s="31" t="n">
        <v>39800199</v>
      </c>
      <c r="C17" s="21" t="str">
        <f aca="false">VLOOKUP(B17,'[1]سناریو لایحه 1401 پنکو'!A$2:B$180,2,0)</f>
        <v>برگزاري ورك‌شاپ‌‌ توسط انجمن‌هاي هنري طلاب</v>
      </c>
      <c r="D17" s="22" t="s">
        <v>244</v>
      </c>
      <c r="E17" s="23" t="s">
        <v>245</v>
      </c>
      <c r="F17" s="24" t="n">
        <v>30000000</v>
      </c>
      <c r="G17" s="24" t="s">
        <v>60</v>
      </c>
      <c r="H17" s="29"/>
      <c r="I17" s="30"/>
      <c r="J17" s="23"/>
      <c r="K17" s="27"/>
      <c r="L17" s="23"/>
    </row>
    <row r="18" customFormat="false" ht="17.25" hidden="false" customHeight="true" outlineLevel="0" collapsed="false">
      <c r="A18" s="19" t="n">
        <f aca="false">ROW(B18)-1</f>
        <v>17</v>
      </c>
      <c r="B18" s="31" t="n">
        <v>32998024</v>
      </c>
      <c r="C18" s="21" t="str">
        <f aca="false">VLOOKUP(B18,'[1]سناریو لایحه 1401 پنکو'!A$2:B$180,2,0)</f>
        <v>برگزاري شب شعر انجمن شعر</v>
      </c>
      <c r="D18" s="22" t="s">
        <v>246</v>
      </c>
      <c r="E18" s="23" t="s">
        <v>247</v>
      </c>
      <c r="F18" s="24" t="n">
        <v>5000000</v>
      </c>
      <c r="G18" s="24" t="s">
        <v>57</v>
      </c>
      <c r="H18" s="29"/>
      <c r="I18" s="30"/>
      <c r="J18" s="23"/>
      <c r="K18" s="27"/>
      <c r="L18" s="23" t="s">
        <v>248</v>
      </c>
    </row>
    <row r="19" customFormat="false" ht="17.25" hidden="false" customHeight="true" outlineLevel="0" collapsed="false">
      <c r="A19" s="19" t="n">
        <f aca="false">ROW(B19)-1</f>
        <v>18</v>
      </c>
      <c r="B19" s="31" t="n">
        <v>32998024</v>
      </c>
      <c r="C19" s="21" t="str">
        <f aca="false">VLOOKUP(B19,'[1]سناریو لایحه 1401 پنکو'!A$2:B$180,2,0)</f>
        <v>برگزاري شب شعر انجمن شعر</v>
      </c>
      <c r="D19" s="22" t="s">
        <v>249</v>
      </c>
      <c r="E19" s="23" t="s">
        <v>250</v>
      </c>
      <c r="F19" s="24" t="n">
        <v>5000000</v>
      </c>
      <c r="G19" s="24" t="s">
        <v>57</v>
      </c>
      <c r="H19" s="29"/>
      <c r="I19" s="30"/>
      <c r="J19" s="23"/>
      <c r="K19" s="27"/>
      <c r="L19" s="23" t="s">
        <v>248</v>
      </c>
    </row>
    <row r="20" customFormat="false" ht="16.5" hidden="false" customHeight="true" outlineLevel="0" collapsed="false">
      <c r="A20" s="19" t="n">
        <f aca="false">ROW(B20)-1</f>
        <v>19</v>
      </c>
      <c r="B20" s="31" t="n">
        <v>32998024</v>
      </c>
      <c r="C20" s="21" t="str">
        <f aca="false">VLOOKUP(B20,'[1]سناریو لایحه 1401 پنکو'!A$2:B$180,2,0)</f>
        <v>برگزاري شب شعر انجمن شعر</v>
      </c>
      <c r="D20" s="22" t="s">
        <v>251</v>
      </c>
      <c r="E20" s="23" t="s">
        <v>252</v>
      </c>
      <c r="F20" s="24" t="n">
        <v>5000000</v>
      </c>
      <c r="G20" s="24" t="s">
        <v>57</v>
      </c>
      <c r="H20" s="29"/>
      <c r="I20" s="30"/>
      <c r="J20" s="23"/>
      <c r="K20" s="27"/>
      <c r="L20" s="23" t="s">
        <v>248</v>
      </c>
    </row>
    <row r="21" customFormat="false" ht="16.5" hidden="false" customHeight="true" outlineLevel="0" collapsed="false">
      <c r="A21" s="19" t="n">
        <f aca="false">ROW(B21)-1</f>
        <v>20</v>
      </c>
      <c r="B21" s="31" t="n">
        <v>42902002</v>
      </c>
      <c r="C21" s="21" t="str">
        <f aca="false">VLOOKUP(B21,'[1]سناریو لایحه 1401 پنکو'!A$2:B$180,2,0)</f>
        <v>امور مربوط به ارتباطات و شبكه</v>
      </c>
      <c r="D21" s="22" t="s">
        <v>253</v>
      </c>
      <c r="E21" s="23" t="s">
        <v>254</v>
      </c>
      <c r="F21" s="24" t="n">
        <v>90000000</v>
      </c>
      <c r="G21" s="24" t="s">
        <v>27</v>
      </c>
      <c r="H21" s="29" t="s">
        <v>255</v>
      </c>
      <c r="I21" s="30" t="s">
        <v>256</v>
      </c>
      <c r="J21" s="23" t="s">
        <v>206</v>
      </c>
      <c r="K21" s="27"/>
      <c r="L21" s="23"/>
    </row>
    <row r="22" customFormat="false" ht="16.5" hidden="false" customHeight="true" outlineLevel="0" collapsed="false">
      <c r="A22" s="19" t="n">
        <f aca="false">ROW(B22)-1</f>
        <v>21</v>
      </c>
      <c r="B22" s="31" t="n">
        <v>42901085</v>
      </c>
      <c r="C22" s="21" t="str">
        <f aca="false">VLOOKUP(B22,'[1]سناریو لایحه 1401 پنکو'!A$2:B$180,2,0)</f>
        <v>توليد و توسعه سامانه وب اشراق</v>
      </c>
      <c r="D22" s="22" t="s">
        <v>257</v>
      </c>
      <c r="E22" s="23" t="s">
        <v>258</v>
      </c>
      <c r="F22" s="24" t="n">
        <v>175000000</v>
      </c>
      <c r="G22" s="24" t="s">
        <v>27</v>
      </c>
      <c r="H22" s="29" t="s">
        <v>259</v>
      </c>
      <c r="I22" s="30" t="s">
        <v>260</v>
      </c>
      <c r="J22" s="23" t="s">
        <v>206</v>
      </c>
      <c r="K22" s="27"/>
      <c r="L22" s="23"/>
    </row>
    <row r="23" customFormat="false" ht="16.5" hidden="false" customHeight="true" outlineLevel="0" collapsed="false">
      <c r="A23" s="19" t="n">
        <f aca="false">ROW(B23)-1</f>
        <v>22</v>
      </c>
      <c r="B23" s="31" t="n">
        <v>42901082</v>
      </c>
      <c r="C23" s="21" t="str">
        <f aca="false">VLOOKUP(B23,'[1]سناریو لایحه 1401 پنکو'!A$2:B$180,2,0)</f>
        <v>پشتيباني از پورتال تجميع كننده اشراق</v>
      </c>
      <c r="D23" s="22" t="s">
        <v>261</v>
      </c>
      <c r="E23" s="23" t="s">
        <v>262</v>
      </c>
      <c r="F23" s="24" t="n">
        <v>175000000</v>
      </c>
      <c r="G23" s="24" t="s">
        <v>27</v>
      </c>
      <c r="H23" s="29" t="s">
        <v>263</v>
      </c>
      <c r="I23" s="30" t="s">
        <v>264</v>
      </c>
      <c r="J23" s="23" t="s">
        <v>206</v>
      </c>
      <c r="K23" s="27"/>
      <c r="L23" s="23"/>
    </row>
    <row r="24" customFormat="false" ht="16.5" hidden="false" customHeight="true" outlineLevel="0" collapsed="false">
      <c r="A24" s="19" t="n">
        <f aca="false">ROW(B24)-1</f>
        <v>23</v>
      </c>
      <c r="B24" s="31" t="n">
        <v>39800281</v>
      </c>
      <c r="C24" s="21" t="str">
        <f aca="false">VLOOKUP(B24,'[1]سناریو لایحه 1401 پنکو'!A$2:B$180,2,0)</f>
        <v>توليد و تأمين محتواي سامانه آموزش مجازي اشراق</v>
      </c>
      <c r="D24" s="22" t="s">
        <v>265</v>
      </c>
      <c r="E24" s="23" t="s">
        <v>266</v>
      </c>
      <c r="F24" s="24" t="n">
        <v>150000000</v>
      </c>
      <c r="G24" s="24" t="s">
        <v>27</v>
      </c>
      <c r="H24" s="29" t="s">
        <v>267</v>
      </c>
      <c r="I24" s="30" t="s">
        <v>268</v>
      </c>
      <c r="J24" s="23" t="s">
        <v>206</v>
      </c>
      <c r="K24" s="27"/>
      <c r="L24" s="23"/>
    </row>
    <row r="25" customFormat="false" ht="16.5" hidden="false" customHeight="true" outlineLevel="0" collapsed="false">
      <c r="A25" s="19" t="n">
        <f aca="false">ROW(B25)-1</f>
        <v>24</v>
      </c>
      <c r="B25" s="31" t="n">
        <v>33898002</v>
      </c>
      <c r="C25" s="21" t="str">
        <f aca="false">VLOOKUP(B25,'[1]سناریو لایحه 1401 پنکو'!A$2:B$180,2,0)</f>
        <v>امور مربوط به توليد محتواي مجله پوپك- ماهنامه</v>
      </c>
      <c r="D25" s="22" t="s">
        <v>269</v>
      </c>
      <c r="E25" s="23" t="s">
        <v>270</v>
      </c>
      <c r="F25" s="24" t="n">
        <v>36000000</v>
      </c>
      <c r="G25" s="24" t="s">
        <v>47</v>
      </c>
      <c r="H25" s="29" t="s">
        <v>271</v>
      </c>
      <c r="I25" s="30" t="s">
        <v>272</v>
      </c>
      <c r="J25" s="23" t="s">
        <v>206</v>
      </c>
      <c r="K25" s="27"/>
      <c r="L25" s="23" t="s">
        <v>273</v>
      </c>
    </row>
    <row r="26" customFormat="false" ht="17.25" hidden="false" customHeight="true" outlineLevel="0" collapsed="false">
      <c r="A26" s="35" t="n">
        <f aca="false">ROW(B26)-1</f>
        <v>25</v>
      </c>
      <c r="B26" s="36" t="n">
        <v>32998023</v>
      </c>
      <c r="C26" s="37" t="str">
        <f aca="false">VLOOKUP(B26,'[1]سناریو لایحه 1401 پنکو'!A$2:B$180,2,0)</f>
        <v>برگزاري جلسات نقد كتب هنري</v>
      </c>
      <c r="D26" s="38" t="s">
        <v>274</v>
      </c>
      <c r="E26" s="39" t="s">
        <v>275</v>
      </c>
      <c r="F26" s="40"/>
      <c r="G26" s="40" t="s">
        <v>57</v>
      </c>
      <c r="H26" s="41"/>
      <c r="I26" s="42"/>
      <c r="J26" s="39"/>
      <c r="K26" s="43"/>
      <c r="L26" s="39" t="s">
        <v>243</v>
      </c>
    </row>
    <row r="27" customFormat="false" ht="16.5" hidden="false" customHeight="true" outlineLevel="0" collapsed="false">
      <c r="A27" s="19" t="n">
        <f aca="false">ROW(B27)-1</f>
        <v>26</v>
      </c>
      <c r="B27" s="31" t="n">
        <v>42902002</v>
      </c>
      <c r="C27" s="21" t="str">
        <f aca="false">VLOOKUP(B27,'[1]سناریو لایحه 1401 پنکو'!A$2:B$180,2,0)</f>
        <v>امور مربوط به ارتباطات و شبكه</v>
      </c>
      <c r="D27" s="22" t="s">
        <v>276</v>
      </c>
      <c r="E27" s="23" t="s">
        <v>277</v>
      </c>
      <c r="F27" s="24" t="n">
        <v>125000000</v>
      </c>
      <c r="G27" s="24" t="s">
        <v>27</v>
      </c>
      <c r="H27" s="29" t="s">
        <v>278</v>
      </c>
      <c r="I27" s="30" t="s">
        <v>279</v>
      </c>
      <c r="J27" s="23" t="s">
        <v>206</v>
      </c>
      <c r="K27" s="27"/>
      <c r="L27" s="23"/>
    </row>
    <row r="28" customFormat="false" ht="16.5" hidden="false" customHeight="true" outlineLevel="0" collapsed="false">
      <c r="A28" s="19" t="n">
        <f aca="false">ROW(B28)-1</f>
        <v>27</v>
      </c>
      <c r="B28" s="31" t="n">
        <v>42901086</v>
      </c>
      <c r="C28" s="21" t="str">
        <f aca="false">VLOOKUP(B28,'[1]سناریو لایحه 1401 پنکو'!A$2:B$180,2,0)</f>
        <v>پشتيباني از سامانه وب اشراق</v>
      </c>
      <c r="D28" s="22" t="s">
        <v>280</v>
      </c>
      <c r="E28" s="23" t="s">
        <v>281</v>
      </c>
      <c r="F28" s="24" t="n">
        <v>60000000</v>
      </c>
      <c r="G28" s="24" t="s">
        <v>27</v>
      </c>
      <c r="H28" s="29" t="s">
        <v>282</v>
      </c>
      <c r="I28" s="30" t="s">
        <v>283</v>
      </c>
      <c r="J28" s="23" t="s">
        <v>206</v>
      </c>
      <c r="K28" s="27"/>
      <c r="L28" s="23"/>
    </row>
    <row r="29" customFormat="false" ht="17.25" hidden="false" customHeight="true" outlineLevel="0" collapsed="false">
      <c r="A29" s="35" t="n">
        <f aca="false">ROW(B29)-1</f>
        <v>28</v>
      </c>
      <c r="B29" s="36" t="n">
        <v>32998014</v>
      </c>
      <c r="C29" s="37" t="str">
        <f aca="false">VLOOKUP(B29,'[1]سناریو لایحه 1401 پنکو'!A$2:B$180,2,0)</f>
        <v>امور مربوط به انجمن خوشنويسي</v>
      </c>
      <c r="D29" s="38" t="s">
        <v>284</v>
      </c>
      <c r="E29" s="39" t="s">
        <v>285</v>
      </c>
      <c r="F29" s="40"/>
      <c r="G29" s="40" t="s">
        <v>55</v>
      </c>
      <c r="H29" s="41"/>
      <c r="I29" s="42"/>
      <c r="J29" s="39"/>
      <c r="K29" s="43"/>
      <c r="L29" s="39"/>
    </row>
    <row r="30" customFormat="false" ht="16.5" hidden="false" customHeight="true" outlineLevel="0" collapsed="false">
      <c r="A30" s="19" t="n">
        <f aca="false">ROW(B30)-1</f>
        <v>29</v>
      </c>
      <c r="B30" s="31" t="n">
        <v>33898002</v>
      </c>
      <c r="C30" s="21" t="str">
        <f aca="false">VLOOKUP(B30,'[1]سناریو لایحه 1401 پنکو'!A$2:B$180,2,0)</f>
        <v>امور مربوط به توليد محتواي مجله پوپك- ماهنامه</v>
      </c>
      <c r="D30" s="22" t="s">
        <v>286</v>
      </c>
      <c r="E30" s="23" t="s">
        <v>287</v>
      </c>
      <c r="F30" s="24" t="n">
        <v>114300000</v>
      </c>
      <c r="G30" s="24" t="s">
        <v>47</v>
      </c>
      <c r="H30" s="29"/>
      <c r="I30" s="30"/>
      <c r="J30" s="23" t="s">
        <v>230</v>
      </c>
      <c r="K30" s="27"/>
      <c r="L30" s="23" t="s">
        <v>273</v>
      </c>
    </row>
    <row r="31" customFormat="false" ht="16.5" hidden="false" customHeight="true" outlineLevel="0" collapsed="false">
      <c r="A31" s="19" t="n">
        <f aca="false">ROW(B31)-1</f>
        <v>30</v>
      </c>
      <c r="B31" s="31" t="n">
        <v>32998015</v>
      </c>
      <c r="C31" s="21" t="str">
        <f aca="false">VLOOKUP(B31,'[1]سناریو لایحه 1401 پنکو'!A$2:B$180,2,0)</f>
        <v>امور مربوط به انجمن هنرهاي تجسمي</v>
      </c>
      <c r="D31" s="22" t="s">
        <v>288</v>
      </c>
      <c r="E31" s="23" t="s">
        <v>289</v>
      </c>
      <c r="F31" s="24" t="n">
        <v>163000000</v>
      </c>
      <c r="G31" s="32" t="s">
        <v>55</v>
      </c>
      <c r="H31" s="29"/>
      <c r="I31" s="30"/>
      <c r="J31" s="23" t="s">
        <v>230</v>
      </c>
      <c r="K31" s="27"/>
      <c r="L31" s="23"/>
    </row>
    <row r="32" customFormat="false" ht="16.5" hidden="false" customHeight="true" outlineLevel="0" collapsed="false">
      <c r="A32" s="19" t="n">
        <f aca="false">ROW(B32)-1</f>
        <v>31</v>
      </c>
      <c r="B32" s="31" t="n">
        <v>33898002</v>
      </c>
      <c r="C32" s="21" t="str">
        <f aca="false">VLOOKUP(B32,'[1]سناریو لایحه 1401 پنکو'!A$2:B$180,2,0)</f>
        <v>امور مربوط به توليد محتواي مجله پوپك- ماهنامه</v>
      </c>
      <c r="D32" s="22" t="s">
        <v>290</v>
      </c>
      <c r="E32" s="23" t="s">
        <v>291</v>
      </c>
      <c r="F32" s="24" t="n">
        <v>210000000</v>
      </c>
      <c r="G32" s="24" t="s">
        <v>47</v>
      </c>
      <c r="H32" s="29" t="s">
        <v>292</v>
      </c>
      <c r="I32" s="30" t="s">
        <v>293</v>
      </c>
      <c r="J32" s="23" t="s">
        <v>206</v>
      </c>
      <c r="K32" s="27"/>
      <c r="L32" s="23" t="s">
        <v>273</v>
      </c>
    </row>
    <row r="33" customFormat="false" ht="16.5" hidden="false" customHeight="true" outlineLevel="0" collapsed="false">
      <c r="A33" s="35" t="n">
        <f aca="false">ROW(B33)-1</f>
        <v>32</v>
      </c>
      <c r="B33" s="44"/>
      <c r="C33" s="37"/>
      <c r="D33" s="38" t="s">
        <v>294</v>
      </c>
      <c r="E33" s="39" t="s">
        <v>295</v>
      </c>
      <c r="F33" s="40" t="n">
        <v>150000000</v>
      </c>
      <c r="G33" s="40" t="s">
        <v>184</v>
      </c>
      <c r="H33" s="45" t="s">
        <v>296</v>
      </c>
      <c r="I33" s="42"/>
      <c r="J33" s="39" t="s">
        <v>297</v>
      </c>
      <c r="K33" s="43"/>
      <c r="L33" s="39"/>
    </row>
    <row r="34" customFormat="false" ht="17.25" hidden="false" customHeight="true" outlineLevel="0" collapsed="false">
      <c r="A34" s="35" t="n">
        <f aca="false">ROW(B34)-1</f>
        <v>33</v>
      </c>
      <c r="B34" s="44" t="n">
        <v>39800222</v>
      </c>
      <c r="C34" s="37" t="str">
        <f aca="false">VLOOKUP(B34,'[1]سناریو لایحه 1401 پنکو'!A$2:B$180,2,0)</f>
        <v>امور مربوط به برگزاري سوگواره مجازي محرم و صفر (اشراق)</v>
      </c>
      <c r="D34" s="38" t="s">
        <v>298</v>
      </c>
      <c r="E34" s="39" t="s">
        <v>299</v>
      </c>
      <c r="F34" s="40"/>
      <c r="G34" s="40" t="s">
        <v>60</v>
      </c>
      <c r="H34" s="45"/>
      <c r="I34" s="42"/>
      <c r="J34" s="39"/>
      <c r="K34" s="43"/>
      <c r="L34" s="39"/>
    </row>
    <row r="35" s="46" customFormat="true" ht="16.5" hidden="false" customHeight="true" outlineLevel="0" collapsed="false">
      <c r="A35" s="19" t="n">
        <f aca="false">ROW(B35)-1</f>
        <v>34</v>
      </c>
      <c r="B35" s="31" t="n">
        <v>33898002</v>
      </c>
      <c r="C35" s="21" t="str">
        <f aca="false">VLOOKUP(B35,'[1]سناریو لایحه 1401 پنکو'!A$2:B$180,2,0)</f>
        <v>امور مربوط به توليد محتواي مجله پوپك- ماهنامه</v>
      </c>
      <c r="D35" s="22" t="s">
        <v>300</v>
      </c>
      <c r="E35" s="23" t="s">
        <v>301</v>
      </c>
      <c r="F35" s="24" t="n">
        <v>107300000</v>
      </c>
      <c r="G35" s="24" t="s">
        <v>47</v>
      </c>
      <c r="H35" s="29"/>
      <c r="I35" s="30"/>
      <c r="J35" s="23" t="s">
        <v>230</v>
      </c>
      <c r="K35" s="27"/>
      <c r="L35" s="23" t="s">
        <v>273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customFormat="false" ht="16.5" hidden="false" customHeight="true" outlineLevel="0" collapsed="false">
      <c r="A36" s="35" t="n">
        <f aca="false">ROW(B36)-1</f>
        <v>35</v>
      </c>
      <c r="B36" s="44"/>
      <c r="C36" s="37"/>
      <c r="D36" s="38" t="s">
        <v>302</v>
      </c>
      <c r="E36" s="39" t="s">
        <v>303</v>
      </c>
      <c r="F36" s="40" t="n">
        <v>3000000</v>
      </c>
      <c r="G36" s="40" t="s">
        <v>44</v>
      </c>
      <c r="H36" s="45" t="s">
        <v>304</v>
      </c>
      <c r="I36" s="42"/>
      <c r="J36" s="39" t="s">
        <v>230</v>
      </c>
      <c r="K36" s="43"/>
      <c r="L36" s="39"/>
    </row>
    <row r="37" s="46" customFormat="true" ht="16.5" hidden="false" customHeight="true" outlineLevel="0" collapsed="false">
      <c r="A37" s="19" t="n">
        <f aca="false">ROW(B37)-1</f>
        <v>36</v>
      </c>
      <c r="B37" s="31" t="n">
        <v>39800039</v>
      </c>
      <c r="C37" s="21" t="s">
        <v>305</v>
      </c>
      <c r="D37" s="22" t="s">
        <v>306</v>
      </c>
      <c r="E37" s="23" t="s">
        <v>307</v>
      </c>
      <c r="F37" s="24" t="n">
        <v>30000000</v>
      </c>
      <c r="G37" s="24" t="s">
        <v>47</v>
      </c>
      <c r="H37" s="29" t="s">
        <v>204</v>
      </c>
      <c r="I37" s="30"/>
      <c r="J37" s="23" t="s">
        <v>230</v>
      </c>
      <c r="K37" s="27"/>
      <c r="L37" s="23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="46" customFormat="true" ht="16.5" hidden="false" customHeight="true" outlineLevel="0" collapsed="false">
      <c r="A38" s="35" t="n">
        <f aca="false">ROW(B38)-1</f>
        <v>37</v>
      </c>
      <c r="B38" s="44" t="n">
        <v>39800059</v>
      </c>
      <c r="C38" s="37" t="str">
        <f aca="false">VLOOKUP(B38,'[1]سناریو لایحه 1401 پنکو'!A$2:B$180,2,0)</f>
        <v>ارزيابي فعاليت ها، نشستها و همايش ها و محصولات فرهنگي و تبليغي</v>
      </c>
      <c r="D38" s="38" t="s">
        <v>308</v>
      </c>
      <c r="E38" s="39" t="s">
        <v>309</v>
      </c>
      <c r="F38" s="40"/>
      <c r="G38" s="40" t="s">
        <v>99</v>
      </c>
      <c r="H38" s="45" t="s">
        <v>310</v>
      </c>
      <c r="I38" s="42"/>
      <c r="J38" s="39" t="s">
        <v>230</v>
      </c>
      <c r="K38" s="43"/>
      <c r="L38" s="39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</row>
    <row r="39" s="46" customFormat="true" ht="16.5" hidden="false" customHeight="true" outlineLevel="0" collapsed="false">
      <c r="A39" s="19" t="n">
        <f aca="false">ROW(B39)-1</f>
        <v>38</v>
      </c>
      <c r="B39" s="31" t="n">
        <v>49800018</v>
      </c>
      <c r="C39" s="21" t="str">
        <f aca="false">VLOOKUP(B39,'[1]سناریو لایحه 1401 پنکو'!A$2:B$180,2,0)</f>
        <v>امور اطلاع رساني</v>
      </c>
      <c r="D39" s="22" t="s">
        <v>311</v>
      </c>
      <c r="E39" s="23" t="s">
        <v>312</v>
      </c>
      <c r="F39" s="24" t="n">
        <v>180000000</v>
      </c>
      <c r="G39" s="24"/>
      <c r="H39" s="29" t="s">
        <v>313</v>
      </c>
      <c r="I39" s="30" t="s">
        <v>314</v>
      </c>
      <c r="J39" s="23" t="s">
        <v>206</v>
      </c>
      <c r="K39" s="27"/>
      <c r="L39" s="23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="46" customFormat="true" ht="16.5" hidden="false" customHeight="true" outlineLevel="0" collapsed="false">
      <c r="A40" s="19" t="n">
        <f aca="false">ROW(B40)-1</f>
        <v>39</v>
      </c>
      <c r="B40" s="31" t="n">
        <v>49800018</v>
      </c>
      <c r="C40" s="21" t="str">
        <f aca="false">VLOOKUP(B40,'[1]سناریو لایحه 1401 پنکو'!A$2:B$180,2,0)</f>
        <v>امور اطلاع رساني</v>
      </c>
      <c r="D40" s="22" t="s">
        <v>315</v>
      </c>
      <c r="E40" s="23" t="s">
        <v>316</v>
      </c>
      <c r="F40" s="24" t="n">
        <v>270000000</v>
      </c>
      <c r="G40" s="24"/>
      <c r="H40" s="29" t="s">
        <v>317</v>
      </c>
      <c r="I40" s="30" t="s">
        <v>318</v>
      </c>
      <c r="J40" s="23" t="s">
        <v>206</v>
      </c>
      <c r="K40" s="27"/>
      <c r="L40" s="23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="46" customFormat="true" ht="16.5" hidden="false" customHeight="true" outlineLevel="0" collapsed="false">
      <c r="A41" s="19" t="n">
        <f aca="false">ROW(B41)-1</f>
        <v>40</v>
      </c>
      <c r="B41" s="31" t="n">
        <v>32998012</v>
      </c>
      <c r="C41" s="21" t="str">
        <f aca="false">VLOOKUP(B41,'[1]سناریو لایحه 1401 پنکو'!A$2:B$180,2,0)</f>
        <v>امور مربوط به انجمن شعر</v>
      </c>
      <c r="D41" s="22" t="s">
        <v>319</v>
      </c>
      <c r="E41" s="23" t="s">
        <v>320</v>
      </c>
      <c r="F41" s="24" t="n">
        <v>64000000</v>
      </c>
      <c r="G41" s="24" t="s">
        <v>57</v>
      </c>
      <c r="H41" s="29"/>
      <c r="I41" s="30"/>
      <c r="J41" s="23" t="s">
        <v>230</v>
      </c>
      <c r="K41" s="27" t="s">
        <v>321</v>
      </c>
      <c r="L41" s="23" t="s">
        <v>322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customFormat="false" ht="17.25" hidden="false" customHeight="true" outlineLevel="0" collapsed="false">
      <c r="A42" s="35" t="n">
        <f aca="false">ROW(B42)-1</f>
        <v>41</v>
      </c>
      <c r="B42" s="36" t="n">
        <v>32998023</v>
      </c>
      <c r="C42" s="37" t="str">
        <f aca="false">VLOOKUP(B42,'[1]سناریو لایحه 1401 پنکو'!A$2:B$180,2,0)</f>
        <v>برگزاري جلسات نقد كتب هنري</v>
      </c>
      <c r="D42" s="38" t="s">
        <v>241</v>
      </c>
      <c r="E42" s="39" t="s">
        <v>323</v>
      </c>
      <c r="F42" s="40" t="n">
        <v>5000000</v>
      </c>
      <c r="G42" s="40" t="s">
        <v>57</v>
      </c>
      <c r="H42" s="45"/>
      <c r="I42" s="42"/>
      <c r="J42" s="39"/>
      <c r="K42" s="43" t="s">
        <v>324</v>
      </c>
      <c r="L42" s="39" t="s">
        <v>243</v>
      </c>
    </row>
    <row r="43" s="46" customFormat="true" ht="16.5" hidden="false" customHeight="true" outlineLevel="0" collapsed="false">
      <c r="A43" s="19" t="n">
        <f aca="false">ROW(B43)-1</f>
        <v>42</v>
      </c>
      <c r="B43" s="31" t="n">
        <v>42901082</v>
      </c>
      <c r="C43" s="21" t="str">
        <f aca="false">VLOOKUP(B43,'[1]سناریو لایحه 1401 پنکو'!A$2:B$180,2,0)</f>
        <v>پشتيباني از پورتال تجميع كننده اشراق</v>
      </c>
      <c r="D43" s="22" t="s">
        <v>325</v>
      </c>
      <c r="E43" s="23" t="s">
        <v>326</v>
      </c>
      <c r="F43" s="24" t="n">
        <v>175000000</v>
      </c>
      <c r="G43" s="24" t="s">
        <v>27</v>
      </c>
      <c r="H43" s="29" t="s">
        <v>263</v>
      </c>
      <c r="I43" s="30" t="s">
        <v>264</v>
      </c>
      <c r="J43" s="23" t="s">
        <v>206</v>
      </c>
      <c r="K43" s="27" t="s">
        <v>324</v>
      </c>
      <c r="L43" s="23" t="s">
        <v>327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="46" customFormat="true" ht="16.5" hidden="false" customHeight="true" outlineLevel="0" collapsed="false">
      <c r="A44" s="19" t="n">
        <f aca="false">ROW(B44)-1</f>
        <v>43</v>
      </c>
      <c r="B44" s="31" t="n">
        <v>39800281</v>
      </c>
      <c r="C44" s="21" t="str">
        <f aca="false">VLOOKUP(B44,'[1]سناریو لایحه 1401 پنکو'!A$2:B$180,2,0)</f>
        <v>توليد و تأمين محتواي سامانه آموزش مجازي اشراق</v>
      </c>
      <c r="D44" s="22" t="s">
        <v>328</v>
      </c>
      <c r="E44" s="23" t="s">
        <v>329</v>
      </c>
      <c r="F44" s="24" t="n">
        <v>150000000</v>
      </c>
      <c r="G44" s="24" t="s">
        <v>27</v>
      </c>
      <c r="H44" s="29" t="s">
        <v>267</v>
      </c>
      <c r="I44" s="30" t="s">
        <v>264</v>
      </c>
      <c r="J44" s="23" t="s">
        <v>206</v>
      </c>
      <c r="K44" s="27" t="s">
        <v>324</v>
      </c>
      <c r="L44" s="23" t="s">
        <v>327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="46" customFormat="true" ht="16.5" hidden="false" customHeight="true" outlineLevel="0" collapsed="false">
      <c r="A45" s="19" t="n">
        <f aca="false">ROW(B45)-1</f>
        <v>44</v>
      </c>
      <c r="B45" s="31" t="n">
        <v>42901085</v>
      </c>
      <c r="C45" s="21" t="str">
        <f aca="false">VLOOKUP(B45,'[1]سناریو لایحه 1401 پنکو'!A$2:B$180,2,0)</f>
        <v>توليد و توسعه سامانه وب اشراق</v>
      </c>
      <c r="D45" s="22" t="s">
        <v>330</v>
      </c>
      <c r="E45" s="23" t="s">
        <v>331</v>
      </c>
      <c r="F45" s="24" t="n">
        <v>175000000</v>
      </c>
      <c r="G45" s="24" t="s">
        <v>27</v>
      </c>
      <c r="H45" s="29" t="s">
        <v>259</v>
      </c>
      <c r="I45" s="30" t="s">
        <v>260</v>
      </c>
      <c r="J45" s="23" t="s">
        <v>206</v>
      </c>
      <c r="K45" s="27" t="s">
        <v>324</v>
      </c>
      <c r="L45" s="23" t="s">
        <v>327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="46" customFormat="true" ht="16.5" hidden="false" customHeight="true" outlineLevel="0" collapsed="false">
      <c r="A46" s="19" t="n">
        <f aca="false">ROW(B46)-1</f>
        <v>45</v>
      </c>
      <c r="B46" s="31" t="n">
        <v>42902002</v>
      </c>
      <c r="C46" s="21" t="str">
        <f aca="false">VLOOKUP(B46,'[1]سناریو لایحه 1401 پنکو'!A$2:B$180,2,0)</f>
        <v>امور مربوط به ارتباطات و شبكه</v>
      </c>
      <c r="D46" s="22" t="s">
        <v>332</v>
      </c>
      <c r="E46" s="23" t="s">
        <v>333</v>
      </c>
      <c r="F46" s="24" t="n">
        <v>125000000</v>
      </c>
      <c r="G46" s="24" t="s">
        <v>27</v>
      </c>
      <c r="H46" s="29" t="s">
        <v>278</v>
      </c>
      <c r="I46" s="30" t="s">
        <v>279</v>
      </c>
      <c r="J46" s="23" t="s">
        <v>206</v>
      </c>
      <c r="K46" s="27" t="s">
        <v>324</v>
      </c>
      <c r="L46" s="23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="46" customFormat="true" ht="16.5" hidden="false" customHeight="true" outlineLevel="0" collapsed="false">
      <c r="A47" s="19" t="n">
        <f aca="false">ROW(B47)-1</f>
        <v>46</v>
      </c>
      <c r="B47" s="31" t="n">
        <v>42901086</v>
      </c>
      <c r="C47" s="21" t="str">
        <f aca="false">VLOOKUP(B47,'[1]سناریو لایحه 1401 پنکو'!A$2:B$180,2,0)</f>
        <v>پشتيباني از سامانه وب اشراق</v>
      </c>
      <c r="D47" s="22" t="s">
        <v>334</v>
      </c>
      <c r="E47" s="23" t="s">
        <v>335</v>
      </c>
      <c r="F47" s="24" t="n">
        <v>60000000</v>
      </c>
      <c r="G47" s="24" t="s">
        <v>27</v>
      </c>
      <c r="H47" s="29" t="s">
        <v>282</v>
      </c>
      <c r="I47" s="30" t="s">
        <v>283</v>
      </c>
      <c r="J47" s="23" t="s">
        <v>206</v>
      </c>
      <c r="K47" s="27" t="s">
        <v>324</v>
      </c>
      <c r="L47" s="23" t="s">
        <v>327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="46" customFormat="true" ht="16.5" hidden="false" customHeight="true" outlineLevel="0" collapsed="false">
      <c r="A48" s="19" t="n">
        <f aca="false">ROW(B48)-1</f>
        <v>47</v>
      </c>
      <c r="B48" s="31" t="n">
        <v>42902002</v>
      </c>
      <c r="C48" s="21" t="str">
        <f aca="false">VLOOKUP(B48,'[1]سناریو لایحه 1401 پنکو'!A$2:B$180,2,0)</f>
        <v>امور مربوط به ارتباطات و شبكه</v>
      </c>
      <c r="D48" s="22" t="s">
        <v>336</v>
      </c>
      <c r="E48" s="23" t="s">
        <v>337</v>
      </c>
      <c r="F48" s="24" t="n">
        <v>90000000</v>
      </c>
      <c r="G48" s="24" t="s">
        <v>27</v>
      </c>
      <c r="H48" s="29" t="s">
        <v>255</v>
      </c>
      <c r="I48" s="30" t="s">
        <v>256</v>
      </c>
      <c r="J48" s="23" t="s">
        <v>206</v>
      </c>
      <c r="K48" s="27" t="s">
        <v>324</v>
      </c>
      <c r="L48" s="23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</sheetData>
  <autoFilter ref="A1:L37"/>
  <conditionalFormatting sqref="D550:D1048576 D1:D4">
    <cfRule type="duplicateValues" priority="2" aboveAverage="0" equalAverage="0" bottom="0" percent="0" rank="0" text="" dxfId="6"/>
  </conditionalFormatting>
  <conditionalFormatting sqref="D550:D1048576">
    <cfRule type="duplicateValues" priority="3" aboveAverage="0" equalAverage="0" bottom="0" percent="0" rank="0" text="" dxfId="7"/>
  </conditionalFormatting>
  <conditionalFormatting sqref="D550:D1048576">
    <cfRule type="duplicateValues" priority="4" aboveAverage="0" equalAverage="0" bottom="0" percent="0" rank="0" text="" dxfId="8"/>
  </conditionalFormatting>
  <conditionalFormatting sqref="D550:D1048576">
    <cfRule type="duplicateValues" priority="5" aboveAverage="0" equalAverage="0" bottom="0" percent="0" rank="0" text="" dxfId="9"/>
  </conditionalFormatting>
  <conditionalFormatting sqref="D550:D1048576">
    <cfRule type="duplicateValues" priority="6" aboveAverage="0" equalAverage="0" bottom="0" percent="0" rank="0" text="" dxfId="10"/>
  </conditionalFormatting>
  <conditionalFormatting sqref="E550:E1048576 E1">
    <cfRule type="duplicateValues" priority="7" aboveAverage="0" equalAverage="0" bottom="0" percent="0" rank="0" text="" dxfId="11"/>
  </conditionalFormatting>
  <conditionalFormatting sqref="D550:E1048576 D1:E1 D2:D4">
    <cfRule type="duplicateValues" priority="8" aboveAverage="0" equalAverage="0" bottom="0" percent="0" rank="0" text="" dxfId="12"/>
  </conditionalFormatting>
  <conditionalFormatting sqref="D550:D1048576">
    <cfRule type="duplicateValues" priority="9" aboveAverage="0" equalAverage="0" bottom="0" percent="0" rank="0" text="" dxfId="13"/>
  </conditionalFormatting>
  <conditionalFormatting sqref="D550:D1048576">
    <cfRule type="duplicateValues" priority="10" aboveAverage="0" equalAverage="0" bottom="0" percent="0" rank="0" text="" dxfId="14"/>
  </conditionalFormatting>
  <conditionalFormatting sqref="E550:E1048576">
    <cfRule type="duplicateValues" priority="11" aboveAverage="0" equalAverage="0" bottom="0" percent="0" rank="0" text="" dxfId="15"/>
  </conditionalFormatting>
  <conditionalFormatting sqref="D550:D1048576">
    <cfRule type="duplicateValues" priority="12" aboveAverage="0" equalAverage="0" bottom="0" percent="0" rank="0" text="" dxfId="16"/>
  </conditionalFormatting>
  <conditionalFormatting sqref="D49:D549">
    <cfRule type="duplicateValues" priority="13" aboveAverage="0" equalAverage="0" bottom="0" percent="0" rank="0" text="" dxfId="17"/>
  </conditionalFormatting>
  <conditionalFormatting sqref="D49:D549">
    <cfRule type="duplicateValues" priority="14" aboveAverage="0" equalAverage="0" bottom="0" percent="0" rank="0" text="" dxfId="18"/>
  </conditionalFormatting>
  <conditionalFormatting sqref="D49:D549">
    <cfRule type="duplicateValues" priority="15" aboveAverage="0" equalAverage="0" bottom="0" percent="0" rank="0" text="" dxfId="19"/>
  </conditionalFormatting>
  <conditionalFormatting sqref="D49:D549">
    <cfRule type="duplicateValues" priority="16" aboveAverage="0" equalAverage="0" bottom="0" percent="0" rank="0" text="" dxfId="20"/>
  </conditionalFormatting>
  <conditionalFormatting sqref="D49:D549">
    <cfRule type="duplicateValues" priority="17" aboveAverage="0" equalAverage="0" bottom="0" percent="0" rank="0" text="" dxfId="21"/>
  </conditionalFormatting>
  <conditionalFormatting sqref="E49:E549">
    <cfRule type="duplicateValues" priority="18" aboveAverage="0" equalAverage="0" bottom="0" percent="0" rank="0" text="" dxfId="22"/>
  </conditionalFormatting>
  <conditionalFormatting sqref="D49:E549">
    <cfRule type="duplicateValues" priority="19" aboveAverage="0" equalAverage="0" bottom="0" percent="0" rank="0" text="" dxfId="23"/>
  </conditionalFormatting>
  <conditionalFormatting sqref="D49:D549">
    <cfRule type="duplicateValues" priority="20" aboveAverage="0" equalAverage="0" bottom="0" percent="0" rank="0" text="" dxfId="24"/>
  </conditionalFormatting>
  <conditionalFormatting sqref="D49:D549">
    <cfRule type="duplicateValues" priority="21" aboveAverage="0" equalAverage="0" bottom="0" percent="0" rank="0" text="" dxfId="25"/>
  </conditionalFormatting>
  <conditionalFormatting sqref="E49:E549">
    <cfRule type="duplicateValues" priority="22" aboveAverage="0" equalAverage="0" bottom="0" percent="0" rank="0" text="" dxfId="26"/>
  </conditionalFormatting>
  <conditionalFormatting sqref="D49:D549">
    <cfRule type="duplicateValues" priority="23" aboveAverage="0" equalAverage="0" bottom="0" percent="0" rank="0" text="" dxfId="27"/>
  </conditionalFormatting>
  <conditionalFormatting sqref="D5">
    <cfRule type="duplicateValues" priority="24" aboveAverage="0" equalAverage="0" bottom="0" percent="0" rank="0" text="" dxfId="28"/>
  </conditionalFormatting>
  <conditionalFormatting sqref="D5">
    <cfRule type="duplicateValues" priority="25" aboveAverage="0" equalAverage="0" bottom="0" percent="0" rank="0" text="" dxfId="29"/>
  </conditionalFormatting>
  <conditionalFormatting sqref="D5">
    <cfRule type="duplicateValues" priority="26" aboveAverage="0" equalAverage="0" bottom="0" percent="0" rank="0" text="" dxfId="30"/>
  </conditionalFormatting>
  <conditionalFormatting sqref="D5">
    <cfRule type="duplicateValues" priority="27" aboveAverage="0" equalAverage="0" bottom="0" percent="0" rank="0" text="" dxfId="31"/>
  </conditionalFormatting>
  <conditionalFormatting sqref="D5">
    <cfRule type="duplicateValues" priority="28" aboveAverage="0" equalAverage="0" bottom="0" percent="0" rank="0" text="" dxfId="32"/>
  </conditionalFormatting>
  <conditionalFormatting sqref="D5">
    <cfRule type="duplicateValues" priority="29" aboveAverage="0" equalAverage="0" bottom="0" percent="0" rank="0" text="" dxfId="33"/>
  </conditionalFormatting>
  <conditionalFormatting sqref="D5">
    <cfRule type="duplicateValues" priority="30" aboveAverage="0" equalAverage="0" bottom="0" percent="0" rank="0" text="" dxfId="34"/>
  </conditionalFormatting>
  <conditionalFormatting sqref="D5">
    <cfRule type="duplicateValues" priority="31" aboveAverage="0" equalAverage="0" bottom="0" percent="0" rank="0" text="" dxfId="35"/>
  </conditionalFormatting>
  <conditionalFormatting sqref="D5">
    <cfRule type="duplicateValues" priority="32" aboveAverage="0" equalAverage="0" bottom="0" percent="0" rank="0" text="" dxfId="36"/>
  </conditionalFormatting>
  <conditionalFormatting sqref="B5">
    <cfRule type="duplicateValues" priority="33" aboveAverage="0" equalAverage="0" bottom="0" percent="0" rank="0" text="" dxfId="37"/>
  </conditionalFormatting>
  <conditionalFormatting sqref="B5">
    <cfRule type="duplicateValues" priority="34" aboveAverage="0" equalAverage="0" bottom="0" percent="0" rank="0" text="" dxfId="38"/>
  </conditionalFormatting>
  <conditionalFormatting sqref="D6">
    <cfRule type="duplicateValues" priority="35" aboveAverage="0" equalAverage="0" bottom="0" percent="0" rank="0" text="" dxfId="39"/>
  </conditionalFormatting>
  <conditionalFormatting sqref="D6">
    <cfRule type="duplicateValues" priority="36" aboveAverage="0" equalAverage="0" bottom="0" percent="0" rank="0" text="" dxfId="40"/>
  </conditionalFormatting>
  <conditionalFormatting sqref="D6">
    <cfRule type="duplicateValues" priority="37" aboveAverage="0" equalAverage="0" bottom="0" percent="0" rank="0" text="" dxfId="41"/>
  </conditionalFormatting>
  <conditionalFormatting sqref="D6">
    <cfRule type="duplicateValues" priority="38" aboveAverage="0" equalAverage="0" bottom="0" percent="0" rank="0" text="" dxfId="42"/>
  </conditionalFormatting>
  <conditionalFormatting sqref="D6">
    <cfRule type="duplicateValues" priority="39" aboveAverage="0" equalAverage="0" bottom="0" percent="0" rank="0" text="" dxfId="43"/>
  </conditionalFormatting>
  <conditionalFormatting sqref="D6">
    <cfRule type="duplicateValues" priority="40" aboveAverage="0" equalAverage="0" bottom="0" percent="0" rank="0" text="" dxfId="44"/>
  </conditionalFormatting>
  <conditionalFormatting sqref="D6">
    <cfRule type="duplicateValues" priority="41" aboveAverage="0" equalAverage="0" bottom="0" percent="0" rank="0" text="" dxfId="45"/>
  </conditionalFormatting>
  <conditionalFormatting sqref="D6">
    <cfRule type="duplicateValues" priority="42" aboveAverage="0" equalAverage="0" bottom="0" percent="0" rank="0" text="" dxfId="46"/>
  </conditionalFormatting>
  <conditionalFormatting sqref="D6">
    <cfRule type="duplicateValues" priority="43" aboveAverage="0" equalAverage="0" bottom="0" percent="0" rank="0" text="" dxfId="47"/>
  </conditionalFormatting>
  <conditionalFormatting sqref="D7:D8">
    <cfRule type="duplicateValues" priority="44" aboveAverage="0" equalAverage="0" bottom="0" percent="0" rank="0" text="" dxfId="48"/>
  </conditionalFormatting>
  <conditionalFormatting sqref="D7:D8">
    <cfRule type="duplicateValues" priority="45" aboveAverage="0" equalAverage="0" bottom="0" percent="0" rank="0" text="" dxfId="49"/>
  </conditionalFormatting>
  <conditionalFormatting sqref="D9">
    <cfRule type="duplicateValues" priority="46" aboveAverage="0" equalAverage="0" bottom="0" percent="0" rank="0" text="" dxfId="50"/>
  </conditionalFormatting>
  <conditionalFormatting sqref="D9">
    <cfRule type="duplicateValues" priority="47" aboveAverage="0" equalAverage="0" bottom="0" percent="0" rank="0" text="" dxfId="51"/>
  </conditionalFormatting>
  <conditionalFormatting sqref="D10">
    <cfRule type="duplicateValues" priority="48" aboveAverage="0" equalAverage="0" bottom="0" percent="0" rank="0" text="" dxfId="52"/>
  </conditionalFormatting>
  <conditionalFormatting sqref="D10">
    <cfRule type="duplicateValues" priority="49" aboveAverage="0" equalAverage="0" bottom="0" percent="0" rank="0" text="" dxfId="53"/>
  </conditionalFormatting>
  <conditionalFormatting sqref="D11">
    <cfRule type="duplicateValues" priority="50" aboveAverage="0" equalAverage="0" bottom="0" percent="0" rank="0" text="" dxfId="54"/>
  </conditionalFormatting>
  <conditionalFormatting sqref="D11">
    <cfRule type="duplicateValues" priority="51" aboveAverage="0" equalAverage="0" bottom="0" percent="0" rank="0" text="" dxfId="55"/>
  </conditionalFormatting>
  <conditionalFormatting sqref="D12">
    <cfRule type="duplicateValues" priority="52" aboveAverage="0" equalAverage="0" bottom="0" percent="0" rank="0" text="" dxfId="56"/>
  </conditionalFormatting>
  <conditionalFormatting sqref="D12">
    <cfRule type="duplicateValues" priority="53" aboveAverage="0" equalAverage="0" bottom="0" percent="0" rank="0" text="" dxfId="57"/>
  </conditionalFormatting>
  <conditionalFormatting sqref="D13">
    <cfRule type="duplicateValues" priority="54" aboveAverage="0" equalAverage="0" bottom="0" percent="0" rank="0" text="" dxfId="58"/>
  </conditionalFormatting>
  <conditionalFormatting sqref="D13">
    <cfRule type="duplicateValues" priority="55" aboveAverage="0" equalAverage="0" bottom="0" percent="0" rank="0" text="" dxfId="59"/>
  </conditionalFormatting>
  <conditionalFormatting sqref="D14">
    <cfRule type="duplicateValues" priority="56" aboveAverage="0" equalAverage="0" bottom="0" percent="0" rank="0" text="" dxfId="60"/>
  </conditionalFormatting>
  <conditionalFormatting sqref="D14">
    <cfRule type="duplicateValues" priority="57" aboveAverage="0" equalAverage="0" bottom="0" percent="0" rank="0" text="" dxfId="61"/>
  </conditionalFormatting>
  <conditionalFormatting sqref="D17">
    <cfRule type="duplicateValues" priority="58" aboveAverage="0" equalAverage="0" bottom="0" percent="0" rank="0" text="" dxfId="62"/>
  </conditionalFormatting>
  <conditionalFormatting sqref="D17">
    <cfRule type="duplicateValues" priority="59" aboveAverage="0" equalAverage="0" bottom="0" percent="0" rank="0" text="" dxfId="63"/>
  </conditionalFormatting>
  <conditionalFormatting sqref="D16">
    <cfRule type="duplicateValues" priority="60" aboveAverage="0" equalAverage="0" bottom="0" percent="0" rank="0" text="" dxfId="64"/>
  </conditionalFormatting>
  <conditionalFormatting sqref="D16">
    <cfRule type="duplicateValues" priority="61" aboveAverage="0" equalAverage="0" bottom="0" percent="0" rank="0" text="" dxfId="65"/>
  </conditionalFormatting>
  <conditionalFormatting sqref="D1">
    <cfRule type="duplicateValues" priority="62" aboveAverage="0" equalAverage="0" bottom="0" percent="0" rank="0" text="" dxfId="66"/>
  </conditionalFormatting>
  <conditionalFormatting sqref="D18:D25">
    <cfRule type="duplicateValues" priority="63" aboveAverage="0" equalAverage="0" bottom="0" percent="0" rank="0" text="" dxfId="67"/>
  </conditionalFormatting>
  <conditionalFormatting sqref="D18:D25">
    <cfRule type="duplicateValues" priority="64" aboveAverage="0" equalAverage="0" bottom="0" percent="0" rank="0" text="" dxfId="68"/>
  </conditionalFormatting>
  <conditionalFormatting sqref="B15:B16">
    <cfRule type="duplicateValues" priority="65" aboveAverage="0" equalAverage="0" bottom="0" percent="0" rank="0" text="" dxfId="69"/>
  </conditionalFormatting>
  <conditionalFormatting sqref="D26">
    <cfRule type="duplicateValues" priority="66" aboveAverage="0" equalAverage="0" bottom="0" percent="0" rank="0" text="" dxfId="70"/>
  </conditionalFormatting>
  <conditionalFormatting sqref="D26">
    <cfRule type="duplicateValues" priority="67" aboveAverage="0" equalAverage="0" bottom="0" percent="0" rank="0" text="" dxfId="71"/>
  </conditionalFormatting>
  <conditionalFormatting sqref="B26">
    <cfRule type="duplicateValues" priority="68" aboveAverage="0" equalAverage="0" bottom="0" percent="0" rank="0" text="" dxfId="72"/>
  </conditionalFormatting>
  <conditionalFormatting sqref="D27:D28">
    <cfRule type="duplicateValues" priority="69" aboveAverage="0" equalAverage="0" bottom="0" percent="0" rank="0" text="" dxfId="73"/>
  </conditionalFormatting>
  <conditionalFormatting sqref="D27:D28">
    <cfRule type="duplicateValues" priority="70" aboveAverage="0" equalAverage="0" bottom="0" percent="0" rank="0" text="" dxfId="74"/>
  </conditionalFormatting>
  <conditionalFormatting sqref="D29">
    <cfRule type="duplicateValues" priority="71" aboveAverage="0" equalAverage="0" bottom="0" percent="0" rank="0" text="" dxfId="75"/>
  </conditionalFormatting>
  <conditionalFormatting sqref="D29">
    <cfRule type="duplicateValues" priority="72" aboveAverage="0" equalAverage="0" bottom="0" percent="0" rank="0" text="" dxfId="76"/>
  </conditionalFormatting>
  <conditionalFormatting sqref="B29">
    <cfRule type="duplicateValues" priority="73" aboveAverage="0" equalAverage="0" bottom="0" percent="0" rank="0" text="" dxfId="77"/>
  </conditionalFormatting>
  <conditionalFormatting sqref="D30">
    <cfRule type="duplicateValues" priority="74" aboveAverage="0" equalAverage="0" bottom="0" percent="0" rank="0" text="" dxfId="78"/>
  </conditionalFormatting>
  <conditionalFormatting sqref="D30">
    <cfRule type="duplicateValues" priority="75" aboveAverage="0" equalAverage="0" bottom="0" percent="0" rank="0" text="" dxfId="79"/>
  </conditionalFormatting>
  <conditionalFormatting sqref="D31">
    <cfRule type="duplicateValues" priority="76" aboveAverage="0" equalAverage="0" bottom="0" percent="0" rank="0" text="" dxfId="80"/>
  </conditionalFormatting>
  <conditionalFormatting sqref="D31">
    <cfRule type="duplicateValues" priority="77" aboveAverage="0" equalAverage="0" bottom="0" percent="0" rank="0" text="" dxfId="81"/>
  </conditionalFormatting>
  <conditionalFormatting sqref="D32">
    <cfRule type="duplicateValues" priority="78" aboveAverage="0" equalAverage="0" bottom="0" percent="0" rank="0" text="" dxfId="82"/>
  </conditionalFormatting>
  <conditionalFormatting sqref="D32">
    <cfRule type="duplicateValues" priority="79" aboveAverage="0" equalAverage="0" bottom="0" percent="0" rank="0" text="" dxfId="83"/>
  </conditionalFormatting>
  <conditionalFormatting sqref="D33:D34">
    <cfRule type="duplicateValues" priority="80" aboveAverage="0" equalAverage="0" bottom="0" percent="0" rank="0" text="" dxfId="84"/>
  </conditionalFormatting>
  <conditionalFormatting sqref="D33:D34">
    <cfRule type="duplicateValues" priority="81" aboveAverage="0" equalAverage="0" bottom="0" percent="0" rank="0" text="" dxfId="85"/>
  </conditionalFormatting>
  <conditionalFormatting sqref="D35">
    <cfRule type="duplicateValues" priority="82" aboveAverage="0" equalAverage="0" bottom="0" percent="0" rank="0" text="" dxfId="86"/>
  </conditionalFormatting>
  <conditionalFormatting sqref="D35">
    <cfRule type="duplicateValues" priority="83" aboveAverage="0" equalAverage="0" bottom="0" percent="0" rank="0" text="" dxfId="87"/>
  </conditionalFormatting>
  <conditionalFormatting sqref="D36">
    <cfRule type="duplicateValues" priority="84" aboveAverage="0" equalAverage="0" bottom="0" percent="0" rank="0" text="" dxfId="88"/>
  </conditionalFormatting>
  <conditionalFormatting sqref="D36">
    <cfRule type="duplicateValues" priority="85" aboveAverage="0" equalAverage="0" bottom="0" percent="0" rank="0" text="" dxfId="89"/>
  </conditionalFormatting>
  <conditionalFormatting sqref="D37">
    <cfRule type="duplicateValues" priority="86" aboveAverage="0" equalAverage="0" bottom="0" percent="0" rank="0" text="" dxfId="90"/>
  </conditionalFormatting>
  <conditionalFormatting sqref="D37">
    <cfRule type="duplicateValues" priority="87" aboveAverage="0" equalAverage="0" bottom="0" percent="0" rank="0" text="" dxfId="91"/>
  </conditionalFormatting>
  <conditionalFormatting sqref="D38">
    <cfRule type="duplicateValues" priority="88" aboveAverage="0" equalAverage="0" bottom="0" percent="0" rank="0" text="" dxfId="92"/>
  </conditionalFormatting>
  <conditionalFormatting sqref="D38">
    <cfRule type="duplicateValues" priority="89" aboveAverage="0" equalAverage="0" bottom="0" percent="0" rank="0" text="" dxfId="93"/>
  </conditionalFormatting>
  <conditionalFormatting sqref="D39">
    <cfRule type="duplicateValues" priority="90" aboveAverage="0" equalAverage="0" bottom="0" percent="0" rank="0" text="" dxfId="94"/>
  </conditionalFormatting>
  <conditionalFormatting sqref="D39">
    <cfRule type="duplicateValues" priority="91" aboveAverage="0" equalAverage="0" bottom="0" percent="0" rank="0" text="" dxfId="95"/>
  </conditionalFormatting>
  <conditionalFormatting sqref="D40">
    <cfRule type="duplicateValues" priority="92" aboveAverage="0" equalAverage="0" bottom="0" percent="0" rank="0" text="" dxfId="96"/>
  </conditionalFormatting>
  <conditionalFormatting sqref="D40">
    <cfRule type="duplicateValues" priority="93" aboveAverage="0" equalAverage="0" bottom="0" percent="0" rank="0" text="" dxfId="97"/>
  </conditionalFormatting>
  <conditionalFormatting sqref="D41">
    <cfRule type="duplicateValues" priority="94" aboveAverage="0" equalAverage="0" bottom="0" percent="0" rank="0" text="" dxfId="98"/>
  </conditionalFormatting>
  <conditionalFormatting sqref="D41">
    <cfRule type="duplicateValues" priority="95" aboveAverage="0" equalAverage="0" bottom="0" percent="0" rank="0" text="" dxfId="99"/>
  </conditionalFormatting>
  <conditionalFormatting sqref="D42">
    <cfRule type="duplicateValues" priority="96" aboveAverage="0" equalAverage="0" bottom="0" percent="0" rank="0" text="" dxfId="100"/>
  </conditionalFormatting>
  <conditionalFormatting sqref="D42">
    <cfRule type="duplicateValues" priority="97" aboveAverage="0" equalAverage="0" bottom="0" percent="0" rank="0" text="" dxfId="101"/>
  </conditionalFormatting>
  <conditionalFormatting sqref="B42">
    <cfRule type="duplicateValues" priority="98" aboveAverage="0" equalAverage="0" bottom="0" percent="0" rank="0" text="" dxfId="102"/>
  </conditionalFormatting>
  <conditionalFormatting sqref="D43">
    <cfRule type="duplicateValues" priority="99" aboveAverage="0" equalAverage="0" bottom="0" percent="0" rank="0" text="" dxfId="103"/>
  </conditionalFormatting>
  <conditionalFormatting sqref="D43">
    <cfRule type="duplicateValues" priority="100" aboveAverage="0" equalAverage="0" bottom="0" percent="0" rank="0" text="" dxfId="104"/>
  </conditionalFormatting>
  <conditionalFormatting sqref="D44">
    <cfRule type="duplicateValues" priority="101" aboveAverage="0" equalAverage="0" bottom="0" percent="0" rank="0" text="" dxfId="105"/>
  </conditionalFormatting>
  <conditionalFormatting sqref="D44">
    <cfRule type="duplicateValues" priority="102" aboveAverage="0" equalAverage="0" bottom="0" percent="0" rank="0" text="" dxfId="106"/>
  </conditionalFormatting>
  <conditionalFormatting sqref="D45">
    <cfRule type="duplicateValues" priority="103" aboveAverage="0" equalAverage="0" bottom="0" percent="0" rank="0" text="" dxfId="107"/>
  </conditionalFormatting>
  <conditionalFormatting sqref="D45">
    <cfRule type="duplicateValues" priority="104" aboveAverage="0" equalAverage="0" bottom="0" percent="0" rank="0" text="" dxfId="108"/>
  </conditionalFormatting>
  <conditionalFormatting sqref="D46">
    <cfRule type="duplicateValues" priority="105" aboveAverage="0" equalAverage="0" bottom="0" percent="0" rank="0" text="" dxfId="109"/>
  </conditionalFormatting>
  <conditionalFormatting sqref="D46">
    <cfRule type="duplicateValues" priority="106" aboveAverage="0" equalAverage="0" bottom="0" percent="0" rank="0" text="" dxfId="110"/>
  </conditionalFormatting>
  <conditionalFormatting sqref="D47">
    <cfRule type="duplicateValues" priority="107" aboveAverage="0" equalAverage="0" bottom="0" percent="0" rank="0" text="" dxfId="111"/>
  </conditionalFormatting>
  <conditionalFormatting sqref="D47">
    <cfRule type="duplicateValues" priority="108" aboveAverage="0" equalAverage="0" bottom="0" percent="0" rank="0" text="" dxfId="112"/>
  </conditionalFormatting>
  <conditionalFormatting sqref="D48">
    <cfRule type="duplicateValues" priority="109" aboveAverage="0" equalAverage="0" bottom="0" percent="0" rank="0" text="" dxfId="113"/>
  </conditionalFormatting>
  <conditionalFormatting sqref="D48">
    <cfRule type="duplicateValues" priority="110" aboveAverage="0" equalAverage="0" bottom="0" percent="0" rank="0" text="" dxfId="114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true" tabSelected="false" showOutlineSymbols="true" defaultGridColor="true" view="normal" topLeftCell="A14" colorId="64" zoomScale="45" zoomScaleNormal="45" zoomScalePageLayoutView="100" workbookViewId="0">
      <selection pane="topLeft" activeCell="F15" activeCellId="0" sqref="F15"/>
    </sheetView>
  </sheetViews>
  <sheetFormatPr defaultColWidth="8.59765625" defaultRowHeight="18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5.86"/>
    <col collapsed="false" customWidth="true" hidden="false" outlineLevel="0" max="3" min="3" style="1" width="13.43"/>
    <col collapsed="false" customWidth="true" hidden="false" outlineLevel="0" max="4" min="4" style="1" width="19.57"/>
    <col collapsed="false" customWidth="true" hidden="false" outlineLevel="0" max="5" min="5" style="1" width="7.86"/>
    <col collapsed="false" customWidth="true" hidden="false" outlineLevel="0" max="6" min="6" style="1" width="63.15"/>
    <col collapsed="false" customWidth="true" hidden="false" outlineLevel="0" max="7" min="7" style="47" width="12.14"/>
    <col collapsed="false" customWidth="true" hidden="false" outlineLevel="0" max="8" min="8" style="1" width="62.86"/>
    <col collapsed="false" customWidth="true" hidden="false" outlineLevel="0" max="9" min="9" style="1" width="16.86"/>
  </cols>
  <sheetData>
    <row r="1" customFormat="false" ht="30" hidden="false" customHeight="true" outlineLevel="0" collapsed="false">
      <c r="A1" s="48" t="s">
        <v>338</v>
      </c>
      <c r="B1" s="48" t="s">
        <v>339</v>
      </c>
      <c r="C1" s="48" t="s">
        <v>340</v>
      </c>
      <c r="D1" s="48" t="s">
        <v>341</v>
      </c>
      <c r="E1" s="48" t="s">
        <v>189</v>
      </c>
      <c r="F1" s="48" t="s">
        <v>190</v>
      </c>
      <c r="G1" s="49" t="s">
        <v>342</v>
      </c>
      <c r="H1" s="48" t="s">
        <v>343</v>
      </c>
      <c r="I1" s="50" t="s">
        <v>344</v>
      </c>
    </row>
    <row r="2" customFormat="false" ht="18" hidden="false" customHeight="false" outlineLevel="0" collapsed="false">
      <c r="A2" s="51" t="s">
        <v>345</v>
      </c>
      <c r="B2" s="51" t="s">
        <v>346</v>
      </c>
      <c r="C2" s="51" t="s">
        <v>347</v>
      </c>
      <c r="D2" s="51" t="s">
        <v>348</v>
      </c>
      <c r="E2" s="52" t="n">
        <v>22198163</v>
      </c>
      <c r="F2" s="51" t="s">
        <v>187</v>
      </c>
      <c r="G2" s="52" t="n">
        <v>7102049800039</v>
      </c>
      <c r="H2" s="51" t="s">
        <v>349</v>
      </c>
      <c r="I2" s="53" t="n">
        <v>200000000.000001</v>
      </c>
    </row>
    <row r="3" customFormat="false" ht="18" hidden="false" customHeight="false" outlineLevel="0" collapsed="false">
      <c r="A3" s="54" t="s">
        <v>345</v>
      </c>
      <c r="B3" s="54" t="s">
        <v>346</v>
      </c>
      <c r="C3" s="54" t="s">
        <v>350</v>
      </c>
      <c r="D3" s="54" t="s">
        <v>348</v>
      </c>
      <c r="E3" s="55" t="n">
        <v>32798008</v>
      </c>
      <c r="F3" s="54" t="s">
        <v>183</v>
      </c>
      <c r="G3" s="55" t="n">
        <v>7498000000014</v>
      </c>
      <c r="H3" s="54" t="s">
        <v>351</v>
      </c>
      <c r="I3" s="56" t="n">
        <v>250000000.000001</v>
      </c>
    </row>
    <row r="4" customFormat="false" ht="18" hidden="false" customHeight="false" outlineLevel="0" collapsed="false">
      <c r="A4" s="51" t="s">
        <v>345</v>
      </c>
      <c r="B4" s="51" t="s">
        <v>346</v>
      </c>
      <c r="C4" s="51" t="s">
        <v>347</v>
      </c>
      <c r="D4" s="51" t="s">
        <v>348</v>
      </c>
      <c r="E4" s="52" t="n">
        <v>32998019</v>
      </c>
      <c r="F4" s="51" t="s">
        <v>172</v>
      </c>
      <c r="G4" s="52" t="n">
        <v>7102019800043</v>
      </c>
      <c r="H4" s="51" t="s">
        <v>172</v>
      </c>
      <c r="I4" s="53" t="n">
        <v>100000000</v>
      </c>
    </row>
    <row r="5" customFormat="false" ht="18" hidden="false" customHeight="false" outlineLevel="0" collapsed="false">
      <c r="A5" s="51" t="s">
        <v>345</v>
      </c>
      <c r="B5" s="51" t="s">
        <v>346</v>
      </c>
      <c r="C5" s="51" t="s">
        <v>347</v>
      </c>
      <c r="D5" s="51" t="s">
        <v>348</v>
      </c>
      <c r="E5" s="52" t="n">
        <v>33198021</v>
      </c>
      <c r="F5" s="51" t="s">
        <v>150</v>
      </c>
      <c r="G5" s="52" t="n">
        <v>7102010198008</v>
      </c>
      <c r="H5" s="51" t="s">
        <v>352</v>
      </c>
      <c r="I5" s="53" t="n">
        <v>80000000.0000001</v>
      </c>
    </row>
    <row r="6" customFormat="false" ht="18" hidden="false" customHeight="false" outlineLevel="0" collapsed="false">
      <c r="A6" s="54" t="s">
        <v>345</v>
      </c>
      <c r="B6" s="54" t="s">
        <v>346</v>
      </c>
      <c r="C6" s="54" t="s">
        <v>353</v>
      </c>
      <c r="D6" s="54" t="s">
        <v>348</v>
      </c>
      <c r="E6" s="55" t="n">
        <v>33798033</v>
      </c>
      <c r="F6" s="54" t="s">
        <v>354</v>
      </c>
      <c r="G6" s="55" t="n">
        <v>7303980000122</v>
      </c>
      <c r="H6" s="54" t="s">
        <v>355</v>
      </c>
      <c r="I6" s="56" t="n">
        <v>16666666.6666667</v>
      </c>
    </row>
    <row r="7" customFormat="false" ht="18" hidden="false" customHeight="false" outlineLevel="0" collapsed="false">
      <c r="A7" s="54" t="s">
        <v>345</v>
      </c>
      <c r="B7" s="54" t="s">
        <v>346</v>
      </c>
      <c r="C7" s="54" t="s">
        <v>356</v>
      </c>
      <c r="D7" s="54" t="s">
        <v>348</v>
      </c>
      <c r="E7" s="55" t="n">
        <v>33798033</v>
      </c>
      <c r="F7" s="54" t="s">
        <v>354</v>
      </c>
      <c r="G7" s="55" t="n">
        <v>7303980000123</v>
      </c>
      <c r="H7" s="54" t="s">
        <v>357</v>
      </c>
      <c r="I7" s="56" t="n">
        <v>16666666.6666667</v>
      </c>
    </row>
    <row r="8" customFormat="false" ht="18" hidden="false" customHeight="false" outlineLevel="0" collapsed="false">
      <c r="A8" s="51" t="s">
        <v>345</v>
      </c>
      <c r="B8" s="51" t="s">
        <v>346</v>
      </c>
      <c r="C8" s="51" t="s">
        <v>358</v>
      </c>
      <c r="D8" s="51" t="s">
        <v>348</v>
      </c>
      <c r="E8" s="52" t="n">
        <v>33798033</v>
      </c>
      <c r="F8" s="51" t="s">
        <v>354</v>
      </c>
      <c r="G8" s="52" t="n">
        <v>7303980000124</v>
      </c>
      <c r="H8" s="51" t="s">
        <v>359</v>
      </c>
      <c r="I8" s="53" t="n">
        <v>16666666.6666667</v>
      </c>
    </row>
    <row r="9" customFormat="false" ht="18" hidden="false" customHeight="false" outlineLevel="0" collapsed="false">
      <c r="A9" s="51" t="s">
        <v>345</v>
      </c>
      <c r="B9" s="51" t="s">
        <v>346</v>
      </c>
      <c r="C9" s="51" t="s">
        <v>360</v>
      </c>
      <c r="D9" s="51" t="s">
        <v>348</v>
      </c>
      <c r="E9" s="52" t="n">
        <v>33798033</v>
      </c>
      <c r="F9" s="51" t="s">
        <v>354</v>
      </c>
      <c r="G9" s="52" t="n">
        <v>7303980000125</v>
      </c>
      <c r="H9" s="51" t="s">
        <v>361</v>
      </c>
      <c r="I9" s="53" t="n">
        <v>16666666.6666667</v>
      </c>
    </row>
    <row r="10" customFormat="false" ht="18" hidden="false" customHeight="false" outlineLevel="0" collapsed="false">
      <c r="A10" s="54" t="s">
        <v>345</v>
      </c>
      <c r="B10" s="54" t="s">
        <v>346</v>
      </c>
      <c r="C10" s="54" t="s">
        <v>362</v>
      </c>
      <c r="D10" s="54" t="s">
        <v>348</v>
      </c>
      <c r="E10" s="55" t="n">
        <v>33798033</v>
      </c>
      <c r="F10" s="54" t="s">
        <v>354</v>
      </c>
      <c r="G10" s="55" t="n">
        <v>7303980000126</v>
      </c>
      <c r="H10" s="54" t="s">
        <v>363</v>
      </c>
      <c r="I10" s="56" t="n">
        <v>16666666.6666667</v>
      </c>
    </row>
    <row r="11" customFormat="false" ht="13.8" hidden="false" customHeight="false" outlineLevel="0" collapsed="false">
      <c r="A11" s="51" t="s">
        <v>345</v>
      </c>
      <c r="B11" s="51" t="s">
        <v>346</v>
      </c>
      <c r="C11" s="51" t="s">
        <v>364</v>
      </c>
      <c r="D11" s="51" t="s">
        <v>348</v>
      </c>
      <c r="E11" s="52" t="n">
        <v>33798033</v>
      </c>
      <c r="F11" s="51" t="s">
        <v>354</v>
      </c>
      <c r="G11" s="52" t="n">
        <v>7303980000127</v>
      </c>
      <c r="H11" s="51" t="s">
        <v>365</v>
      </c>
      <c r="I11" s="53" t="n">
        <v>16666666.6666667</v>
      </c>
    </row>
    <row r="12" customFormat="false" ht="13.8" hidden="false" customHeight="false" outlineLevel="0" collapsed="false">
      <c r="A12" s="51" t="s">
        <v>345</v>
      </c>
      <c r="B12" s="51" t="s">
        <v>346</v>
      </c>
      <c r="C12" s="51" t="s">
        <v>366</v>
      </c>
      <c r="D12" s="51" t="s">
        <v>348</v>
      </c>
      <c r="E12" s="52" t="n">
        <v>33798036</v>
      </c>
      <c r="F12" s="51" t="s">
        <v>367</v>
      </c>
      <c r="G12" s="52" t="n">
        <v>7303980000018</v>
      </c>
      <c r="H12" s="51" t="s">
        <v>368</v>
      </c>
      <c r="I12" s="53" t="n">
        <v>10000000</v>
      </c>
    </row>
    <row r="13" customFormat="false" ht="18" hidden="false" customHeight="false" outlineLevel="0" collapsed="false">
      <c r="A13" s="54" t="s">
        <v>345</v>
      </c>
      <c r="B13" s="54" t="s">
        <v>346</v>
      </c>
      <c r="C13" s="54" t="s">
        <v>364</v>
      </c>
      <c r="D13" s="54" t="s">
        <v>348</v>
      </c>
      <c r="E13" s="55" t="n">
        <v>33798036</v>
      </c>
      <c r="F13" s="54" t="s">
        <v>367</v>
      </c>
      <c r="G13" s="55" t="n">
        <v>7303980000145</v>
      </c>
      <c r="H13" s="54" t="s">
        <v>369</v>
      </c>
      <c r="I13" s="56" t="n">
        <v>10000000</v>
      </c>
    </row>
    <row r="14" customFormat="false" ht="18" hidden="false" customHeight="false" outlineLevel="0" collapsed="false">
      <c r="A14" s="54" t="s">
        <v>345</v>
      </c>
      <c r="B14" s="54" t="s">
        <v>346</v>
      </c>
      <c r="C14" s="54" t="s">
        <v>358</v>
      </c>
      <c r="D14" s="54" t="s">
        <v>348</v>
      </c>
      <c r="E14" s="55" t="n">
        <v>33798037</v>
      </c>
      <c r="F14" s="54" t="s">
        <v>370</v>
      </c>
      <c r="G14" s="55" t="n">
        <v>7303980000148</v>
      </c>
      <c r="H14" s="54" t="s">
        <v>371</v>
      </c>
      <c r="I14" s="56" t="n">
        <v>16666666.6666667</v>
      </c>
    </row>
    <row r="15" customFormat="false" ht="18" hidden="false" customHeight="false" outlineLevel="0" collapsed="false">
      <c r="A15" s="51" t="s">
        <v>345</v>
      </c>
      <c r="B15" s="51" t="s">
        <v>346</v>
      </c>
      <c r="C15" s="51" t="s">
        <v>364</v>
      </c>
      <c r="D15" s="51" t="s">
        <v>348</v>
      </c>
      <c r="E15" s="52" t="n">
        <v>33798037</v>
      </c>
      <c r="F15" s="51" t="s">
        <v>370</v>
      </c>
      <c r="G15" s="52" t="n">
        <v>7303980000151</v>
      </c>
      <c r="H15" s="51" t="s">
        <v>372</v>
      </c>
      <c r="I15" s="53" t="n">
        <v>16666666.6666667</v>
      </c>
    </row>
    <row r="16" customFormat="false" ht="18" hidden="false" customHeight="false" outlineLevel="0" collapsed="false">
      <c r="A16" s="54" t="s">
        <v>345</v>
      </c>
      <c r="B16" s="54" t="s">
        <v>346</v>
      </c>
      <c r="C16" s="54" t="s">
        <v>356</v>
      </c>
      <c r="D16" s="54" t="s">
        <v>348</v>
      </c>
      <c r="E16" s="55" t="n">
        <v>33798037</v>
      </c>
      <c r="F16" s="54" t="s">
        <v>370</v>
      </c>
      <c r="G16" s="55" t="n">
        <v>7303980000147</v>
      </c>
      <c r="H16" s="54" t="s">
        <v>373</v>
      </c>
      <c r="I16" s="56" t="n">
        <v>16666666.6666667</v>
      </c>
    </row>
    <row r="17" customFormat="false" ht="18" hidden="false" customHeight="false" outlineLevel="0" collapsed="false">
      <c r="A17" s="51" t="s">
        <v>345</v>
      </c>
      <c r="B17" s="51" t="s">
        <v>346</v>
      </c>
      <c r="C17" s="51" t="s">
        <v>360</v>
      </c>
      <c r="D17" s="51" t="s">
        <v>348</v>
      </c>
      <c r="E17" s="52" t="n">
        <v>33798037</v>
      </c>
      <c r="F17" s="51" t="s">
        <v>370</v>
      </c>
      <c r="G17" s="52" t="n">
        <v>7303980000149</v>
      </c>
      <c r="H17" s="51" t="s">
        <v>374</v>
      </c>
      <c r="I17" s="53" t="n">
        <v>16666666.6666667</v>
      </c>
    </row>
    <row r="18" customFormat="false" ht="18" hidden="false" customHeight="false" outlineLevel="0" collapsed="false">
      <c r="A18" s="54" t="s">
        <v>345</v>
      </c>
      <c r="B18" s="54" t="s">
        <v>346</v>
      </c>
      <c r="C18" s="54" t="s">
        <v>353</v>
      </c>
      <c r="D18" s="54" t="s">
        <v>348</v>
      </c>
      <c r="E18" s="55" t="n">
        <v>33798037</v>
      </c>
      <c r="F18" s="54" t="s">
        <v>370</v>
      </c>
      <c r="G18" s="55" t="n">
        <v>7303980000146</v>
      </c>
      <c r="H18" s="54" t="s">
        <v>375</v>
      </c>
      <c r="I18" s="56" t="n">
        <v>16666666.6666667</v>
      </c>
    </row>
    <row r="19" customFormat="false" ht="18" hidden="false" customHeight="false" outlineLevel="0" collapsed="false">
      <c r="A19" s="51" t="s">
        <v>345</v>
      </c>
      <c r="B19" s="51" t="s">
        <v>346</v>
      </c>
      <c r="C19" s="51" t="s">
        <v>362</v>
      </c>
      <c r="D19" s="51" t="s">
        <v>348</v>
      </c>
      <c r="E19" s="52" t="n">
        <v>33798037</v>
      </c>
      <c r="F19" s="51" t="s">
        <v>370</v>
      </c>
      <c r="G19" s="52" t="n">
        <v>7303980000150</v>
      </c>
      <c r="H19" s="51" t="s">
        <v>376</v>
      </c>
      <c r="I19" s="53" t="n">
        <v>16666666.6666667</v>
      </c>
    </row>
    <row r="20" customFormat="false" ht="18" hidden="false" customHeight="false" outlineLevel="0" collapsed="false">
      <c r="A20" s="54" t="s">
        <v>345</v>
      </c>
      <c r="B20" s="54" t="s">
        <v>346</v>
      </c>
      <c r="C20" s="54" t="s">
        <v>377</v>
      </c>
      <c r="D20" s="54" t="s">
        <v>348</v>
      </c>
      <c r="E20" s="55" t="n">
        <v>33798039</v>
      </c>
      <c r="F20" s="54" t="s">
        <v>133</v>
      </c>
      <c r="G20" s="55" t="n">
        <v>7102020698010</v>
      </c>
      <c r="H20" s="54" t="s">
        <v>378</v>
      </c>
      <c r="I20" s="56" t="n">
        <v>50000000.0000002</v>
      </c>
    </row>
    <row r="21" customFormat="false" ht="18" hidden="false" customHeight="false" outlineLevel="0" collapsed="false">
      <c r="A21" s="51" t="s">
        <v>345</v>
      </c>
      <c r="B21" s="51" t="s">
        <v>346</v>
      </c>
      <c r="C21" s="51" t="s">
        <v>364</v>
      </c>
      <c r="D21" s="51" t="s">
        <v>348</v>
      </c>
      <c r="E21" s="52" t="n">
        <v>33798108</v>
      </c>
      <c r="F21" s="51" t="s">
        <v>124</v>
      </c>
      <c r="G21" s="52" t="n">
        <v>7303980000102</v>
      </c>
      <c r="H21" s="51" t="s">
        <v>379</v>
      </c>
      <c r="I21" s="53" t="n">
        <v>800000000.000001</v>
      </c>
    </row>
    <row r="22" customFormat="false" ht="18" hidden="false" customHeight="false" outlineLevel="0" collapsed="false">
      <c r="A22" s="54" t="s">
        <v>345</v>
      </c>
      <c r="B22" s="54" t="s">
        <v>346</v>
      </c>
      <c r="C22" s="54" t="s">
        <v>380</v>
      </c>
      <c r="D22" s="54" t="s">
        <v>348</v>
      </c>
      <c r="E22" s="55" t="n">
        <v>33898002</v>
      </c>
      <c r="F22" s="54" t="s">
        <v>381</v>
      </c>
      <c r="G22" s="55" t="n">
        <v>7201160201004</v>
      </c>
      <c r="H22" s="54" t="s">
        <v>382</v>
      </c>
      <c r="I22" s="56" t="n">
        <v>2000000000.00001</v>
      </c>
    </row>
    <row r="23" customFormat="false" ht="18" hidden="false" customHeight="false" outlineLevel="0" collapsed="false">
      <c r="A23" s="54" t="s">
        <v>345</v>
      </c>
      <c r="B23" s="54" t="s">
        <v>346</v>
      </c>
      <c r="C23" s="54" t="s">
        <v>380</v>
      </c>
      <c r="D23" s="54" t="s">
        <v>348</v>
      </c>
      <c r="E23" s="55" t="n">
        <v>33898003</v>
      </c>
      <c r="F23" s="54" t="s">
        <v>383</v>
      </c>
      <c r="G23" s="55" t="n">
        <v>7201160201006</v>
      </c>
      <c r="H23" s="54" t="s">
        <v>384</v>
      </c>
      <c r="I23" s="56" t="n">
        <v>2000000000.00001</v>
      </c>
    </row>
    <row r="24" customFormat="false" ht="18" hidden="false" customHeight="false" outlineLevel="0" collapsed="false">
      <c r="A24" s="54" t="s">
        <v>345</v>
      </c>
      <c r="B24" s="54" t="s">
        <v>346</v>
      </c>
      <c r="C24" s="54" t="s">
        <v>380</v>
      </c>
      <c r="D24" s="54" t="s">
        <v>348</v>
      </c>
      <c r="E24" s="55" t="n">
        <v>33898004</v>
      </c>
      <c r="F24" s="54" t="s">
        <v>385</v>
      </c>
      <c r="G24" s="55" t="n">
        <v>7201160201007</v>
      </c>
      <c r="H24" s="54" t="s">
        <v>386</v>
      </c>
      <c r="I24" s="56" t="n">
        <v>2000000000.00001</v>
      </c>
    </row>
    <row r="25" customFormat="false" ht="18" hidden="false" customHeight="false" outlineLevel="0" collapsed="false">
      <c r="A25" s="54" t="s">
        <v>345</v>
      </c>
      <c r="B25" s="54" t="s">
        <v>346</v>
      </c>
      <c r="C25" s="54" t="s">
        <v>380</v>
      </c>
      <c r="D25" s="54" t="s">
        <v>348</v>
      </c>
      <c r="E25" s="55" t="n">
        <v>33898016</v>
      </c>
      <c r="F25" s="54" t="s">
        <v>119</v>
      </c>
      <c r="G25" s="55" t="n">
        <v>7201080298004</v>
      </c>
      <c r="H25" s="54" t="s">
        <v>387</v>
      </c>
      <c r="I25" s="56" t="n">
        <v>300000000.000001</v>
      </c>
    </row>
    <row r="26" customFormat="false" ht="18" hidden="false" customHeight="false" outlineLevel="0" collapsed="false">
      <c r="A26" s="51" t="s">
        <v>345</v>
      </c>
      <c r="B26" s="51" t="s">
        <v>346</v>
      </c>
      <c r="C26" s="51" t="s">
        <v>388</v>
      </c>
      <c r="D26" s="51" t="s">
        <v>348</v>
      </c>
      <c r="E26" s="52" t="n">
        <v>33998002</v>
      </c>
      <c r="F26" s="51" t="s">
        <v>389</v>
      </c>
      <c r="G26" s="52" t="n">
        <v>7202140202004</v>
      </c>
      <c r="H26" s="51" t="s">
        <v>390</v>
      </c>
      <c r="I26" s="53" t="n">
        <v>3000000000.00001</v>
      </c>
    </row>
    <row r="27" customFormat="false" ht="18" hidden="false" customHeight="false" outlineLevel="0" collapsed="false">
      <c r="A27" s="51" t="s">
        <v>345</v>
      </c>
      <c r="B27" s="51" t="s">
        <v>346</v>
      </c>
      <c r="C27" s="51" t="s">
        <v>388</v>
      </c>
      <c r="D27" s="51" t="s">
        <v>348</v>
      </c>
      <c r="E27" s="52" t="n">
        <v>33998003</v>
      </c>
      <c r="F27" s="51" t="s">
        <v>391</v>
      </c>
      <c r="G27" s="52" t="n">
        <v>7202140202005</v>
      </c>
      <c r="H27" s="51" t="s">
        <v>392</v>
      </c>
      <c r="I27" s="53" t="n">
        <v>3000000000.00001</v>
      </c>
    </row>
    <row r="28" customFormat="false" ht="18" hidden="false" customHeight="false" outlineLevel="0" collapsed="false">
      <c r="A28" s="54" t="s">
        <v>345</v>
      </c>
      <c r="B28" s="54" t="s">
        <v>346</v>
      </c>
      <c r="C28" s="54" t="s">
        <v>388</v>
      </c>
      <c r="D28" s="54" t="s">
        <v>348</v>
      </c>
      <c r="E28" s="55" t="n">
        <v>33998004</v>
      </c>
      <c r="F28" s="54" t="s">
        <v>393</v>
      </c>
      <c r="G28" s="55" t="n">
        <v>7202140202006</v>
      </c>
      <c r="H28" s="54" t="s">
        <v>394</v>
      </c>
      <c r="I28" s="56" t="n">
        <v>3000000000.00001</v>
      </c>
    </row>
    <row r="29" customFormat="false" ht="18" hidden="false" customHeight="false" outlineLevel="0" collapsed="false">
      <c r="A29" s="54" t="s">
        <v>345</v>
      </c>
      <c r="B29" s="54" t="s">
        <v>346</v>
      </c>
      <c r="C29" s="54" t="s">
        <v>388</v>
      </c>
      <c r="D29" s="54" t="s">
        <v>348</v>
      </c>
      <c r="E29" s="55" t="n">
        <v>33998015</v>
      </c>
      <c r="F29" s="54" t="s">
        <v>113</v>
      </c>
      <c r="G29" s="55" t="n">
        <v>7202100198005</v>
      </c>
      <c r="H29" s="54" t="s">
        <v>395</v>
      </c>
      <c r="I29" s="56" t="n">
        <v>200000000.000001</v>
      </c>
    </row>
    <row r="30" customFormat="false" ht="18" hidden="false" customHeight="false" outlineLevel="0" collapsed="false">
      <c r="A30" s="54" t="s">
        <v>345</v>
      </c>
      <c r="B30" s="54" t="s">
        <v>346</v>
      </c>
      <c r="C30" s="54" t="s">
        <v>396</v>
      </c>
      <c r="D30" s="54" t="s">
        <v>348</v>
      </c>
      <c r="E30" s="55" t="n">
        <v>34098035</v>
      </c>
      <c r="F30" s="54" t="s">
        <v>109</v>
      </c>
      <c r="G30" s="55" t="n">
        <v>7201149800021</v>
      </c>
      <c r="H30" s="54" t="s">
        <v>397</v>
      </c>
      <c r="I30" s="56" t="n">
        <v>300000000.000001</v>
      </c>
    </row>
    <row r="31" customFormat="false" ht="18" hidden="false" customHeight="false" outlineLevel="0" collapsed="false">
      <c r="A31" s="51" t="s">
        <v>345</v>
      </c>
      <c r="B31" s="51" t="s">
        <v>346</v>
      </c>
      <c r="C31" s="51" t="s">
        <v>398</v>
      </c>
      <c r="D31" s="51" t="s">
        <v>348</v>
      </c>
      <c r="E31" s="52" t="n">
        <v>39800059</v>
      </c>
      <c r="F31" s="51" t="s">
        <v>98</v>
      </c>
      <c r="G31" s="52" t="n">
        <v>7498000000010</v>
      </c>
      <c r="H31" s="51" t="s">
        <v>399</v>
      </c>
      <c r="I31" s="53" t="n">
        <v>400000000.000002</v>
      </c>
    </row>
    <row r="32" customFormat="false" ht="18" hidden="false" customHeight="false" outlineLevel="0" collapsed="false">
      <c r="A32" s="54" t="s">
        <v>345</v>
      </c>
      <c r="B32" s="54" t="s">
        <v>346</v>
      </c>
      <c r="C32" s="54" t="s">
        <v>400</v>
      </c>
      <c r="D32" s="54" t="s">
        <v>348</v>
      </c>
      <c r="E32" s="55" t="n">
        <v>39800236</v>
      </c>
      <c r="F32" s="54" t="s">
        <v>401</v>
      </c>
      <c r="G32" s="55" t="n">
        <v>7303980000207</v>
      </c>
      <c r="H32" s="54" t="s">
        <v>402</v>
      </c>
      <c r="I32" s="56" t="n">
        <v>3000000000.00001</v>
      </c>
    </row>
    <row r="33" customFormat="false" ht="18" hidden="false" customHeight="false" outlineLevel="0" collapsed="false">
      <c r="A33" s="54" t="s">
        <v>345</v>
      </c>
      <c r="B33" s="54" t="s">
        <v>346</v>
      </c>
      <c r="C33" s="54" t="s">
        <v>364</v>
      </c>
      <c r="D33" s="54" t="s">
        <v>348</v>
      </c>
      <c r="E33" s="55" t="n">
        <v>39800284</v>
      </c>
      <c r="F33" s="54" t="s">
        <v>41</v>
      </c>
      <c r="G33" s="55" t="n">
        <v>7303980000233</v>
      </c>
      <c r="H33" s="54" t="s">
        <v>403</v>
      </c>
      <c r="I33" s="56" t="n">
        <v>400000000.000002</v>
      </c>
    </row>
    <row r="34" customFormat="false" ht="18" hidden="false" customHeight="false" outlineLevel="0" collapsed="false">
      <c r="A34" s="54" t="s">
        <v>345</v>
      </c>
      <c r="B34" s="54" t="s">
        <v>346</v>
      </c>
      <c r="C34" s="54" t="s">
        <v>364</v>
      </c>
      <c r="D34" s="54" t="s">
        <v>348</v>
      </c>
      <c r="E34" s="55" t="n">
        <v>39800299</v>
      </c>
      <c r="F34" s="54" t="s">
        <v>38</v>
      </c>
      <c r="G34" s="55" t="n">
        <v>7303980000248</v>
      </c>
      <c r="H34" s="54" t="s">
        <v>404</v>
      </c>
      <c r="I34" s="56" t="n">
        <v>500000000.000002</v>
      </c>
    </row>
    <row r="35" customFormat="false" ht="18" hidden="false" customHeight="false" outlineLevel="0" collapsed="false">
      <c r="A35" s="54" t="s">
        <v>345</v>
      </c>
      <c r="B35" s="54" t="s">
        <v>346</v>
      </c>
      <c r="C35" s="54" t="s">
        <v>405</v>
      </c>
      <c r="D35" s="54" t="s">
        <v>348</v>
      </c>
      <c r="E35" s="55" t="n">
        <v>39800301</v>
      </c>
      <c r="F35" s="54" t="s">
        <v>406</v>
      </c>
      <c r="G35" s="55" t="n">
        <v>9999999999999</v>
      </c>
      <c r="H35" s="54" t="s">
        <v>407</v>
      </c>
      <c r="I35" s="56" t="n">
        <v>500000000.000002</v>
      </c>
    </row>
    <row r="36" customFormat="false" ht="18" hidden="false" customHeight="false" outlineLevel="0" collapsed="false">
      <c r="A36" s="54" t="s">
        <v>345</v>
      </c>
      <c r="B36" s="54" t="s">
        <v>346</v>
      </c>
      <c r="C36" s="54" t="s">
        <v>364</v>
      </c>
      <c r="D36" s="54" t="s">
        <v>348</v>
      </c>
      <c r="E36" s="55" t="n">
        <v>39800308</v>
      </c>
      <c r="F36" s="54" t="s">
        <v>33</v>
      </c>
      <c r="G36" s="55" t="n">
        <v>7303980000256</v>
      </c>
      <c r="H36" s="54" t="s">
        <v>408</v>
      </c>
      <c r="I36" s="56" t="n">
        <v>800000000.000001</v>
      </c>
    </row>
    <row r="37" customFormat="false" ht="18" hidden="false" customHeight="false" outlineLevel="0" collapsed="false">
      <c r="A37" s="51" t="s">
        <v>345</v>
      </c>
      <c r="B37" s="51" t="s">
        <v>346</v>
      </c>
      <c r="C37" s="51" t="s">
        <v>409</v>
      </c>
      <c r="D37" s="51" t="s">
        <v>348</v>
      </c>
      <c r="E37" s="52" t="n">
        <v>42901042</v>
      </c>
      <c r="F37" s="51" t="s">
        <v>32</v>
      </c>
      <c r="G37" s="52" t="n">
        <v>7504010200040</v>
      </c>
      <c r="H37" s="51" t="s">
        <v>32</v>
      </c>
      <c r="I37" s="53" t="n">
        <v>150000000</v>
      </c>
    </row>
    <row r="38" customFormat="false" ht="18" hidden="false" customHeight="false" outlineLevel="0" collapsed="false">
      <c r="A38" s="54" t="s">
        <v>345</v>
      </c>
      <c r="B38" s="54" t="s">
        <v>346</v>
      </c>
      <c r="C38" s="54" t="s">
        <v>410</v>
      </c>
      <c r="D38" s="54" t="s">
        <v>348</v>
      </c>
      <c r="E38" s="55" t="n">
        <v>42901081</v>
      </c>
      <c r="F38" s="54" t="s">
        <v>31</v>
      </c>
      <c r="G38" s="55" t="n">
        <v>7504010200078</v>
      </c>
      <c r="H38" s="54" t="s">
        <v>31</v>
      </c>
      <c r="I38" s="56" t="n">
        <v>573160997.000001</v>
      </c>
    </row>
    <row r="39" customFormat="false" ht="18" hidden="false" customHeight="false" outlineLevel="0" collapsed="false">
      <c r="A39" s="51" t="s">
        <v>345</v>
      </c>
      <c r="B39" s="51" t="s">
        <v>346</v>
      </c>
      <c r="C39" s="51" t="s">
        <v>410</v>
      </c>
      <c r="D39" s="51" t="s">
        <v>348</v>
      </c>
      <c r="E39" s="52" t="n">
        <v>42901085</v>
      </c>
      <c r="F39" s="51" t="s">
        <v>29</v>
      </c>
      <c r="G39" s="52" t="n">
        <v>7504010200082</v>
      </c>
      <c r="H39" s="51" t="s">
        <v>29</v>
      </c>
      <c r="I39" s="53" t="n">
        <v>400000000.000002</v>
      </c>
    </row>
    <row r="40" customFormat="false" ht="18" hidden="false" customHeight="false" outlineLevel="0" collapsed="false">
      <c r="A40" s="54" t="s">
        <v>345</v>
      </c>
      <c r="B40" s="54" t="s">
        <v>346</v>
      </c>
      <c r="C40" s="54" t="s">
        <v>411</v>
      </c>
      <c r="D40" s="54" t="s">
        <v>348</v>
      </c>
      <c r="E40" s="55" t="n">
        <v>42902002</v>
      </c>
      <c r="F40" s="54" t="s">
        <v>28</v>
      </c>
      <c r="G40" s="55" t="n">
        <v>7504010100003</v>
      </c>
      <c r="H40" s="54" t="s">
        <v>412</v>
      </c>
      <c r="I40" s="56" t="n">
        <v>700000000.000001</v>
      </c>
    </row>
    <row r="41" customFormat="false" ht="18" hidden="false" customHeight="false" outlineLevel="0" collapsed="false">
      <c r="A41" s="51" t="s">
        <v>345</v>
      </c>
      <c r="B41" s="51" t="s">
        <v>346</v>
      </c>
      <c r="C41" s="51" t="s">
        <v>398</v>
      </c>
      <c r="D41" s="51" t="s">
        <v>348</v>
      </c>
      <c r="E41" s="52" t="n">
        <v>52598001</v>
      </c>
      <c r="F41" s="51" t="s">
        <v>413</v>
      </c>
      <c r="G41" s="52" t="n">
        <v>7798000000001</v>
      </c>
      <c r="H41" s="51" t="s">
        <v>414</v>
      </c>
      <c r="I41" s="53" t="n">
        <v>13299024515.0381</v>
      </c>
    </row>
    <row r="42" customFormat="false" ht="18" hidden="false" customHeight="false" outlineLevel="0" collapsed="false">
      <c r="A42" s="51" t="s">
        <v>345</v>
      </c>
      <c r="B42" s="51" t="s">
        <v>346</v>
      </c>
      <c r="C42" s="51" t="s">
        <v>398</v>
      </c>
      <c r="D42" s="51" t="s">
        <v>348</v>
      </c>
      <c r="E42" s="52" t="n">
        <v>52698001</v>
      </c>
      <c r="F42" s="51" t="s">
        <v>415</v>
      </c>
      <c r="G42" s="52" t="n">
        <v>7798000000001</v>
      </c>
      <c r="H42" s="51" t="s">
        <v>414</v>
      </c>
      <c r="I42" s="53" t="n">
        <v>103084637603.915</v>
      </c>
    </row>
    <row r="43" customFormat="false" ht="18" hidden="false" customHeight="false" outlineLevel="0" collapsed="false">
      <c r="A43" s="51" t="s">
        <v>345</v>
      </c>
      <c r="B43" s="51" t="s">
        <v>346</v>
      </c>
      <c r="C43" s="51" t="s">
        <v>398</v>
      </c>
      <c r="D43" s="51" t="s">
        <v>348</v>
      </c>
      <c r="E43" s="52" t="n">
        <v>52698002</v>
      </c>
      <c r="F43" s="51" t="s">
        <v>416</v>
      </c>
      <c r="G43" s="52" t="n">
        <v>7798000000001</v>
      </c>
      <c r="H43" s="51" t="s">
        <v>414</v>
      </c>
      <c r="I43" s="53" t="n">
        <v>875451537.499877</v>
      </c>
    </row>
    <row r="44" customFormat="false" ht="18" hidden="false" customHeight="false" outlineLevel="0" collapsed="false">
      <c r="A44" s="54" t="s">
        <v>345</v>
      </c>
      <c r="B44" s="54" t="s">
        <v>346</v>
      </c>
      <c r="C44" s="54" t="s">
        <v>398</v>
      </c>
      <c r="D44" s="54" t="s">
        <v>348</v>
      </c>
      <c r="E44" s="55" t="n">
        <v>52798003</v>
      </c>
      <c r="F44" s="54" t="s">
        <v>417</v>
      </c>
      <c r="G44" s="55" t="n">
        <v>7798000000001</v>
      </c>
      <c r="H44" s="54" t="s">
        <v>414</v>
      </c>
      <c r="I44" s="56" t="n">
        <v>972999999.999864</v>
      </c>
    </row>
    <row r="45" customFormat="false" ht="18" hidden="false" customHeight="false" outlineLevel="0" collapsed="false">
      <c r="A45" s="51" t="s">
        <v>345</v>
      </c>
      <c r="B45" s="51" t="s">
        <v>346</v>
      </c>
      <c r="C45" s="51" t="s">
        <v>398</v>
      </c>
      <c r="D45" s="51" t="s">
        <v>348</v>
      </c>
      <c r="E45" s="52" t="n">
        <v>52998001</v>
      </c>
      <c r="F45" s="51" t="s">
        <v>418</v>
      </c>
      <c r="G45" s="52" t="n">
        <v>7798000000001</v>
      </c>
      <c r="H45" s="51" t="s">
        <v>414</v>
      </c>
      <c r="I45" s="53" t="n">
        <v>20293999999.9972</v>
      </c>
    </row>
    <row r="46" customFormat="false" ht="18" hidden="false" customHeight="false" outlineLevel="0" collapsed="false">
      <c r="A46" s="51" t="s">
        <v>345</v>
      </c>
      <c r="B46" s="51" t="s">
        <v>346</v>
      </c>
      <c r="C46" s="51" t="s">
        <v>398</v>
      </c>
      <c r="D46" s="51" t="s">
        <v>348</v>
      </c>
      <c r="E46" s="52" t="n">
        <v>59800009</v>
      </c>
      <c r="F46" s="51" t="s">
        <v>16</v>
      </c>
      <c r="G46" s="52" t="n">
        <v>7601980000001</v>
      </c>
      <c r="H46" s="51" t="s">
        <v>16</v>
      </c>
      <c r="I46" s="53" t="n">
        <v>987654320.987517</v>
      </c>
    </row>
    <row r="47" customFormat="false" ht="18" hidden="false" customHeight="false" outlineLevel="0" collapsed="false">
      <c r="A47" s="54" t="s">
        <v>345</v>
      </c>
      <c r="B47" s="54" t="s">
        <v>346</v>
      </c>
      <c r="C47" s="54" t="s">
        <v>398</v>
      </c>
      <c r="D47" s="54" t="s">
        <v>348</v>
      </c>
      <c r="E47" s="55" t="n">
        <v>59800010</v>
      </c>
      <c r="F47" s="54" t="s">
        <v>419</v>
      </c>
      <c r="G47" s="55" t="n">
        <v>7601980000002</v>
      </c>
      <c r="H47" s="54" t="s">
        <v>419</v>
      </c>
      <c r="I47" s="56" t="n">
        <v>150000000</v>
      </c>
    </row>
    <row r="48" customFormat="false" ht="18" hidden="false" customHeight="false" outlineLevel="0" collapsed="false">
      <c r="A48" s="54" t="s">
        <v>345</v>
      </c>
      <c r="B48" s="54" t="s">
        <v>346</v>
      </c>
      <c r="C48" s="54" t="s">
        <v>398</v>
      </c>
      <c r="D48" s="54" t="s">
        <v>348</v>
      </c>
      <c r="E48" s="55" t="n">
        <v>59800011</v>
      </c>
      <c r="F48" s="54" t="s">
        <v>420</v>
      </c>
      <c r="G48" s="55" t="n">
        <v>7602980000001</v>
      </c>
      <c r="H48" s="54" t="s">
        <v>420</v>
      </c>
      <c r="I48" s="56" t="n">
        <v>18500000000</v>
      </c>
    </row>
    <row r="49" customFormat="false" ht="18" hidden="false" customHeight="false" outlineLevel="0" collapsed="false">
      <c r="A49" s="54" t="s">
        <v>345</v>
      </c>
      <c r="B49" s="54" t="s">
        <v>346</v>
      </c>
      <c r="C49" s="54" t="s">
        <v>398</v>
      </c>
      <c r="D49" s="54" t="s">
        <v>348</v>
      </c>
      <c r="E49" s="55" t="n">
        <v>59800012</v>
      </c>
      <c r="F49" s="54" t="s">
        <v>11</v>
      </c>
      <c r="G49" s="55" t="n">
        <v>7798000000002</v>
      </c>
      <c r="H49" s="54" t="s">
        <v>421</v>
      </c>
      <c r="I49" s="56" t="n">
        <v>5708475039.99916</v>
      </c>
    </row>
    <row r="50" customFormat="false" ht="18" hidden="false" customHeight="false" outlineLevel="0" collapsed="false">
      <c r="A50" s="51" t="s">
        <v>345</v>
      </c>
      <c r="B50" s="51" t="s">
        <v>346</v>
      </c>
      <c r="C50" s="51" t="s">
        <v>398</v>
      </c>
      <c r="D50" s="51" t="s">
        <v>348</v>
      </c>
      <c r="E50" s="52" t="n">
        <v>59800056</v>
      </c>
      <c r="F50" s="51" t="s">
        <v>9</v>
      </c>
      <c r="G50" s="52" t="n">
        <v>7602980000008</v>
      </c>
      <c r="H50" s="51" t="s">
        <v>422</v>
      </c>
      <c r="I50" s="53" t="n">
        <v>3800700000.00001</v>
      </c>
    </row>
    <row r="51" customFormat="false" ht="18" hidden="false" customHeight="false" outlineLevel="0" collapsed="false">
      <c r="A51" s="51" t="s">
        <v>345</v>
      </c>
      <c r="B51" s="51" t="s">
        <v>346</v>
      </c>
      <c r="C51" s="51" t="s">
        <v>398</v>
      </c>
      <c r="D51" s="51" t="s">
        <v>348</v>
      </c>
      <c r="E51" s="52" t="n">
        <v>59800057</v>
      </c>
      <c r="F51" s="51" t="s">
        <v>7</v>
      </c>
      <c r="G51" s="52" t="n">
        <v>7602980000008</v>
      </c>
      <c r="H51" s="51" t="s">
        <v>422</v>
      </c>
      <c r="I51" s="53" t="n">
        <v>200000000.000001</v>
      </c>
    </row>
    <row r="52" customFormat="false" ht="18" hidden="false" customHeight="false" outlineLevel="0" collapsed="false">
      <c r="A52" s="51" t="s">
        <v>345</v>
      </c>
      <c r="B52" s="51" t="s">
        <v>346</v>
      </c>
      <c r="C52" s="51" t="s">
        <v>398</v>
      </c>
      <c r="D52" s="51" t="s">
        <v>348</v>
      </c>
      <c r="E52" s="52" t="n">
        <v>59800058</v>
      </c>
      <c r="F52" s="51" t="s">
        <v>5</v>
      </c>
      <c r="G52" s="52" t="n">
        <v>7602980000008</v>
      </c>
      <c r="H52" s="51" t="s">
        <v>422</v>
      </c>
      <c r="I52" s="53" t="n">
        <v>886999502.000003</v>
      </c>
    </row>
    <row r="53" customFormat="false" ht="18" hidden="false" customHeight="false" outlineLevel="0" collapsed="false">
      <c r="A53" s="51" t="s">
        <v>345</v>
      </c>
      <c r="B53" s="51" t="s">
        <v>346</v>
      </c>
      <c r="C53" s="51" t="s">
        <v>398</v>
      </c>
      <c r="D53" s="51" t="s">
        <v>348</v>
      </c>
      <c r="E53" s="52" t="n">
        <v>59800059</v>
      </c>
      <c r="F53" s="51" t="s">
        <v>0</v>
      </c>
      <c r="G53" s="52" t="n">
        <v>7602980000008</v>
      </c>
      <c r="H53" s="51" t="s">
        <v>422</v>
      </c>
      <c r="I53" s="53" t="n">
        <v>100000000</v>
      </c>
    </row>
  </sheetData>
  <autoFilter ref="A1:I53">
    <sortState ref="A2:I53">
      <sortCondition ref="A2:A53" customList=""/>
    </sortState>
  </autoFilter>
  <conditionalFormatting sqref="G3:H3">
    <cfRule type="duplicateValues" priority="2" aboveAverage="0" equalAverage="0" bottom="0" percent="0" rank="0" text="" dxfId="119"/>
  </conditionalFormatting>
  <conditionalFormatting sqref="E2:E53">
    <cfRule type="duplicateValues" priority="3" aboveAverage="0" equalAverage="0" bottom="0" percent="0" rank="0" text="" dxfId="12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42"/>
  <sheetViews>
    <sheetView showFormulas="false" showGridLines="true" showRowColHeaders="true" showZeros="true" rightToLeft="true" tabSelected="false" showOutlineSymbols="true" defaultGridColor="true" view="normal" topLeftCell="A1" colorId="64" zoomScale="45" zoomScaleNormal="45" zoomScalePageLayoutView="100" workbookViewId="0">
      <pane xSplit="0" ySplit="1" topLeftCell="A23" activePane="bottomLeft" state="frozen"/>
      <selection pane="topLeft" activeCell="A1" activeCellId="0" sqref="A1"/>
      <selection pane="bottomLeft" activeCell="H38" activeCellId="0" sqref="H38"/>
    </sheetView>
  </sheetViews>
  <sheetFormatPr defaultColWidth="8.59765625" defaultRowHeight="18" zeroHeight="false" outlineLevelRow="0" outlineLevelCol="0"/>
  <cols>
    <col collapsed="false" customWidth="true" hidden="false" outlineLevel="0" max="5" min="5" style="1" width="27.57"/>
    <col collapsed="false" customWidth="true" hidden="false" outlineLevel="0" max="6" min="6" style="1" width="14.43"/>
    <col collapsed="false" customWidth="true" hidden="false" outlineLevel="0" max="8" min="8" style="1" width="15.43"/>
    <col collapsed="false" customWidth="true" hidden="false" outlineLevel="0" max="18" min="18" style="1" width="15.43"/>
    <col collapsed="false" customWidth="true" hidden="false" outlineLevel="0" max="19" min="19" style="1" width="14.43"/>
  </cols>
  <sheetData>
    <row r="1" customFormat="false" ht="18" hidden="false" customHeight="false" outlineLevel="0" collapsed="false">
      <c r="A1" s="57" t="s">
        <v>423</v>
      </c>
      <c r="B1" s="57" t="s">
        <v>339</v>
      </c>
      <c r="C1" s="57" t="s">
        <v>424</v>
      </c>
      <c r="D1" s="57" t="s">
        <v>189</v>
      </c>
      <c r="E1" s="57" t="s">
        <v>190</v>
      </c>
      <c r="F1" s="57" t="s">
        <v>425</v>
      </c>
      <c r="G1" s="57" t="s">
        <v>426</v>
      </c>
      <c r="H1" s="57" t="s">
        <v>427</v>
      </c>
      <c r="I1" s="57" t="s">
        <v>428</v>
      </c>
      <c r="J1" s="57" t="s">
        <v>429</v>
      </c>
      <c r="K1" s="57" t="s">
        <v>430</v>
      </c>
      <c r="L1" s="57" t="s">
        <v>431</v>
      </c>
      <c r="M1" s="57" t="s">
        <v>432</v>
      </c>
      <c r="N1" s="57" t="s">
        <v>433</v>
      </c>
      <c r="O1" s="57" t="s">
        <v>434</v>
      </c>
      <c r="P1" s="57" t="s">
        <v>435</v>
      </c>
      <c r="Q1" s="57" t="s">
        <v>436</v>
      </c>
      <c r="R1" s="57" t="s">
        <v>437</v>
      </c>
      <c r="S1" s="57" t="s">
        <v>438</v>
      </c>
    </row>
    <row r="2" customFormat="false" ht="18" hidden="false" customHeight="false" outlineLevel="0" collapsed="false">
      <c r="A2" s="57" t="s">
        <v>439</v>
      </c>
      <c r="B2" s="1" t="s">
        <v>440</v>
      </c>
      <c r="C2" s="57" t="s">
        <v>348</v>
      </c>
      <c r="D2" s="1" t="n">
        <v>22198163</v>
      </c>
      <c r="E2" s="57" t="s">
        <v>187</v>
      </c>
      <c r="F2" s="58" t="n">
        <v>200000000.000001</v>
      </c>
      <c r="G2" s="1" t="n">
        <v>0</v>
      </c>
      <c r="H2" s="1" t="n">
        <v>0</v>
      </c>
      <c r="I2" s="1" t="n">
        <v>1396</v>
      </c>
      <c r="J2" s="57" t="s">
        <v>2</v>
      </c>
      <c r="K2" s="57" t="s">
        <v>6</v>
      </c>
      <c r="L2" s="57" t="s">
        <v>95</v>
      </c>
      <c r="N2" s="1" t="n">
        <v>0</v>
      </c>
      <c r="O2" s="1" t="n">
        <v>0</v>
      </c>
      <c r="P2" s="57" t="s">
        <v>441</v>
      </c>
      <c r="Q2" s="57" t="s">
        <v>441</v>
      </c>
      <c r="R2" s="58" t="n">
        <v>0</v>
      </c>
      <c r="S2" s="58"/>
    </row>
    <row r="3" customFormat="false" ht="18" hidden="false" customHeight="false" outlineLevel="0" collapsed="false">
      <c r="A3" s="57" t="s">
        <v>439</v>
      </c>
      <c r="B3" s="1" t="s">
        <v>440</v>
      </c>
      <c r="C3" s="57" t="s">
        <v>348</v>
      </c>
      <c r="D3" s="1" t="n">
        <v>32798008</v>
      </c>
      <c r="E3" s="57" t="s">
        <v>183</v>
      </c>
      <c r="F3" s="58" t="n">
        <v>250000000.000001</v>
      </c>
      <c r="G3" s="1" t="n">
        <v>0</v>
      </c>
      <c r="H3" s="1" t="n">
        <v>0</v>
      </c>
      <c r="J3" s="57" t="s">
        <v>13</v>
      </c>
      <c r="N3" s="1" t="n">
        <v>0</v>
      </c>
      <c r="O3" s="1" t="n">
        <v>0</v>
      </c>
      <c r="P3" s="57" t="s">
        <v>441</v>
      </c>
      <c r="Q3" s="57" t="s">
        <v>441</v>
      </c>
      <c r="R3" s="58" t="n">
        <v>0</v>
      </c>
      <c r="S3" s="58"/>
    </row>
    <row r="4" customFormat="false" ht="18" hidden="false" customHeight="false" outlineLevel="0" collapsed="false">
      <c r="A4" s="57" t="s">
        <v>439</v>
      </c>
      <c r="B4" s="1" t="s">
        <v>440</v>
      </c>
      <c r="C4" s="57" t="s">
        <v>348</v>
      </c>
      <c r="D4" s="1" t="n">
        <v>32998019</v>
      </c>
      <c r="E4" s="57" t="s">
        <v>172</v>
      </c>
      <c r="F4" s="58" t="n">
        <v>100000000</v>
      </c>
      <c r="G4" s="1" t="n">
        <v>0</v>
      </c>
      <c r="H4" s="1" t="n">
        <v>0</v>
      </c>
      <c r="I4" s="1" t="n">
        <v>1395</v>
      </c>
      <c r="J4" s="57" t="s">
        <v>2</v>
      </c>
      <c r="K4" s="57" t="s">
        <v>10</v>
      </c>
      <c r="L4" s="57" t="s">
        <v>93</v>
      </c>
      <c r="N4" s="1" t="n">
        <v>0</v>
      </c>
      <c r="O4" s="1" t="n">
        <v>0</v>
      </c>
      <c r="P4" s="57" t="s">
        <v>441</v>
      </c>
      <c r="Q4" s="57" t="s">
        <v>441</v>
      </c>
      <c r="R4" s="58" t="n">
        <v>14680000</v>
      </c>
      <c r="S4" s="58" t="n">
        <v>14680000</v>
      </c>
    </row>
    <row r="5" customFormat="false" ht="18" hidden="false" customHeight="false" outlineLevel="0" collapsed="false">
      <c r="A5" s="57" t="s">
        <v>439</v>
      </c>
      <c r="B5" s="1" t="s">
        <v>440</v>
      </c>
      <c r="C5" s="57" t="s">
        <v>348</v>
      </c>
      <c r="D5" s="1" t="n">
        <v>33198021</v>
      </c>
      <c r="E5" s="57" t="s">
        <v>150</v>
      </c>
      <c r="F5" s="58" t="n">
        <v>80000000.0000001</v>
      </c>
      <c r="G5" s="1" t="n">
        <v>0</v>
      </c>
      <c r="H5" s="1" t="n">
        <v>0</v>
      </c>
      <c r="I5" s="1" t="n">
        <v>1395</v>
      </c>
      <c r="J5" s="57" t="s">
        <v>2</v>
      </c>
      <c r="K5" s="57" t="s">
        <v>10</v>
      </c>
      <c r="L5" s="57" t="s">
        <v>93</v>
      </c>
      <c r="N5" s="1" t="n">
        <v>0</v>
      </c>
      <c r="O5" s="1" t="n">
        <v>0</v>
      </c>
      <c r="P5" s="57" t="s">
        <v>441</v>
      </c>
      <c r="Q5" s="57" t="s">
        <v>441</v>
      </c>
      <c r="R5" s="58" t="n">
        <v>0</v>
      </c>
      <c r="S5" s="58"/>
    </row>
    <row r="6" customFormat="false" ht="18" hidden="false" customHeight="false" outlineLevel="0" collapsed="false">
      <c r="A6" s="57" t="s">
        <v>439</v>
      </c>
      <c r="B6" s="1" t="s">
        <v>440</v>
      </c>
      <c r="C6" s="57" t="s">
        <v>348</v>
      </c>
      <c r="D6" s="1" t="n">
        <v>33798033</v>
      </c>
      <c r="E6" s="57" t="s">
        <v>138</v>
      </c>
      <c r="F6" s="58" t="n">
        <v>100000000</v>
      </c>
      <c r="G6" s="1" t="n">
        <v>0</v>
      </c>
      <c r="H6" s="1" t="n">
        <v>0</v>
      </c>
      <c r="I6" s="1" t="n">
        <v>1398</v>
      </c>
      <c r="J6" s="57" t="s">
        <v>2</v>
      </c>
      <c r="K6" s="57" t="s">
        <v>6</v>
      </c>
      <c r="L6" s="57" t="s">
        <v>139</v>
      </c>
      <c r="N6" s="1" t="n">
        <v>0</v>
      </c>
      <c r="O6" s="1" t="n">
        <v>0</v>
      </c>
      <c r="P6" s="57" t="s">
        <v>441</v>
      </c>
      <c r="Q6" s="57" t="s">
        <v>441</v>
      </c>
      <c r="R6" s="58" t="n">
        <v>0</v>
      </c>
      <c r="S6" s="58"/>
    </row>
    <row r="7" customFormat="false" ht="18" hidden="false" customHeight="false" outlineLevel="0" collapsed="false">
      <c r="A7" s="57" t="s">
        <v>439</v>
      </c>
      <c r="B7" s="1" t="s">
        <v>440</v>
      </c>
      <c r="C7" s="57" t="s">
        <v>348</v>
      </c>
      <c r="D7" s="1" t="n">
        <v>33798036</v>
      </c>
      <c r="E7" s="57" t="s">
        <v>135</v>
      </c>
      <c r="F7" s="58" t="n">
        <v>20000000.0000001</v>
      </c>
      <c r="G7" s="1" t="n">
        <v>0</v>
      </c>
      <c r="H7" s="1" t="n">
        <v>0</v>
      </c>
      <c r="I7" s="1" t="n">
        <v>1401</v>
      </c>
      <c r="J7" s="57" t="s">
        <v>2</v>
      </c>
      <c r="K7" s="57" t="s">
        <v>3</v>
      </c>
      <c r="L7" s="57" t="s">
        <v>136</v>
      </c>
      <c r="N7" s="1" t="n">
        <v>0</v>
      </c>
      <c r="O7" s="1" t="n">
        <v>0</v>
      </c>
      <c r="P7" s="57" t="s">
        <v>441</v>
      </c>
      <c r="Q7" s="57" t="s">
        <v>441</v>
      </c>
      <c r="R7" s="58" t="n">
        <v>0</v>
      </c>
      <c r="S7" s="58"/>
    </row>
    <row r="8" customFormat="false" ht="18" hidden="false" customHeight="false" outlineLevel="0" collapsed="false">
      <c r="A8" s="57" t="s">
        <v>439</v>
      </c>
      <c r="B8" s="1" t="s">
        <v>440</v>
      </c>
      <c r="C8" s="57" t="s">
        <v>348</v>
      </c>
      <c r="D8" s="1" t="n">
        <v>33798037</v>
      </c>
      <c r="E8" s="57" t="s">
        <v>134</v>
      </c>
      <c r="F8" s="58" t="n">
        <v>100000000</v>
      </c>
      <c r="G8" s="1" t="n">
        <v>0</v>
      </c>
      <c r="H8" s="1" t="n">
        <v>0</v>
      </c>
      <c r="I8" s="1" t="n">
        <v>1398</v>
      </c>
      <c r="J8" s="57" t="s">
        <v>2</v>
      </c>
      <c r="K8" s="57" t="s">
        <v>6</v>
      </c>
      <c r="L8" s="57" t="s">
        <v>95</v>
      </c>
      <c r="N8" s="1" t="n">
        <v>0</v>
      </c>
      <c r="O8" s="1" t="n">
        <v>0</v>
      </c>
      <c r="P8" s="57" t="s">
        <v>441</v>
      </c>
      <c r="Q8" s="57" t="s">
        <v>441</v>
      </c>
      <c r="R8" s="58" t="n">
        <v>0</v>
      </c>
      <c r="S8" s="58"/>
    </row>
    <row r="9" customFormat="false" ht="18" hidden="false" customHeight="false" outlineLevel="0" collapsed="false">
      <c r="A9" s="57" t="s">
        <v>439</v>
      </c>
      <c r="B9" s="1" t="s">
        <v>440</v>
      </c>
      <c r="C9" s="57" t="s">
        <v>348</v>
      </c>
      <c r="D9" s="1" t="n">
        <v>33798039</v>
      </c>
      <c r="E9" s="57" t="s">
        <v>133</v>
      </c>
      <c r="F9" s="58" t="n">
        <v>50000000.0000002</v>
      </c>
      <c r="G9" s="1" t="n">
        <v>0</v>
      </c>
      <c r="H9" s="1" t="n">
        <v>0</v>
      </c>
      <c r="I9" s="1" t="n">
        <v>1398</v>
      </c>
      <c r="J9" s="57" t="s">
        <v>2</v>
      </c>
      <c r="K9" s="57" t="s">
        <v>6</v>
      </c>
      <c r="L9" s="57" t="s">
        <v>132</v>
      </c>
      <c r="N9" s="1" t="n">
        <v>0</v>
      </c>
      <c r="O9" s="1" t="n">
        <v>0</v>
      </c>
      <c r="P9" s="57" t="s">
        <v>441</v>
      </c>
      <c r="Q9" s="57" t="s">
        <v>441</v>
      </c>
      <c r="R9" s="58" t="n">
        <v>0</v>
      </c>
      <c r="S9" s="58"/>
    </row>
    <row r="10" customFormat="false" ht="18" hidden="false" customHeight="false" outlineLevel="0" collapsed="false">
      <c r="A10" s="57" t="s">
        <v>439</v>
      </c>
      <c r="B10" s="1" t="s">
        <v>440</v>
      </c>
      <c r="C10" s="57" t="s">
        <v>348</v>
      </c>
      <c r="D10" s="1" t="n">
        <v>33798108</v>
      </c>
      <c r="E10" s="57" t="s">
        <v>124</v>
      </c>
      <c r="F10" s="58" t="n">
        <v>800000000.000001</v>
      </c>
      <c r="G10" s="1" t="n">
        <v>0</v>
      </c>
      <c r="H10" s="1" t="n">
        <v>0</v>
      </c>
      <c r="I10" s="1" t="n">
        <v>1396</v>
      </c>
      <c r="J10" s="57" t="s">
        <v>2</v>
      </c>
      <c r="K10" s="57" t="s">
        <v>8</v>
      </c>
      <c r="L10" s="57" t="s">
        <v>125</v>
      </c>
      <c r="N10" s="1" t="n">
        <v>0</v>
      </c>
      <c r="O10" s="1" t="n">
        <v>0</v>
      </c>
      <c r="P10" s="57" t="s">
        <v>441</v>
      </c>
      <c r="Q10" s="57" t="s">
        <v>441</v>
      </c>
      <c r="R10" s="58" t="n">
        <v>0</v>
      </c>
      <c r="S10" s="58"/>
    </row>
    <row r="11" customFormat="false" ht="18" hidden="false" customHeight="false" outlineLevel="0" collapsed="false">
      <c r="A11" s="57" t="s">
        <v>439</v>
      </c>
      <c r="B11" s="1" t="s">
        <v>440</v>
      </c>
      <c r="C11" s="57" t="s">
        <v>348</v>
      </c>
      <c r="D11" s="1" t="n">
        <v>33898002</v>
      </c>
      <c r="E11" s="57" t="s">
        <v>122</v>
      </c>
      <c r="F11" s="58" t="n">
        <v>2000000000.00001</v>
      </c>
      <c r="G11" s="1" t="n">
        <v>0</v>
      </c>
      <c r="H11" s="1" t="n">
        <v>0</v>
      </c>
      <c r="J11" s="57" t="s">
        <v>13</v>
      </c>
      <c r="N11" s="1" t="n">
        <v>0</v>
      </c>
      <c r="O11" s="1" t="n">
        <v>0</v>
      </c>
      <c r="P11" s="57" t="s">
        <v>441</v>
      </c>
      <c r="Q11" s="57" t="s">
        <v>441</v>
      </c>
      <c r="R11" s="58" t="n">
        <v>246000000</v>
      </c>
      <c r="S11" s="58" t="n">
        <v>246000000</v>
      </c>
    </row>
    <row r="12" customFormat="false" ht="18" hidden="false" customHeight="false" outlineLevel="0" collapsed="false">
      <c r="A12" s="57" t="s">
        <v>439</v>
      </c>
      <c r="B12" s="1" t="s">
        <v>440</v>
      </c>
      <c r="C12" s="57" t="s">
        <v>348</v>
      </c>
      <c r="D12" s="1" t="n">
        <v>33898003</v>
      </c>
      <c r="E12" s="57" t="s">
        <v>121</v>
      </c>
      <c r="F12" s="58" t="n">
        <v>2000000000.00001</v>
      </c>
      <c r="G12" s="1" t="n">
        <v>0</v>
      </c>
      <c r="H12" s="1" t="n">
        <v>0</v>
      </c>
      <c r="J12" s="57" t="s">
        <v>13</v>
      </c>
      <c r="N12" s="1" t="n">
        <v>0</v>
      </c>
      <c r="O12" s="1" t="n">
        <v>0</v>
      </c>
      <c r="P12" s="57" t="s">
        <v>441</v>
      </c>
      <c r="Q12" s="57" t="s">
        <v>441</v>
      </c>
      <c r="R12" s="58" t="n">
        <v>0</v>
      </c>
      <c r="S12" s="58"/>
    </row>
    <row r="13" customFormat="false" ht="18" hidden="false" customHeight="false" outlineLevel="0" collapsed="false">
      <c r="A13" s="57" t="s">
        <v>439</v>
      </c>
      <c r="B13" s="1" t="s">
        <v>440</v>
      </c>
      <c r="C13" s="57" t="s">
        <v>348</v>
      </c>
      <c r="D13" s="1" t="n">
        <v>33898004</v>
      </c>
      <c r="E13" s="57" t="s">
        <v>120</v>
      </c>
      <c r="F13" s="58" t="n">
        <v>2000000000.00001</v>
      </c>
      <c r="G13" s="1" t="n">
        <v>0</v>
      </c>
      <c r="H13" s="1" t="n">
        <v>0</v>
      </c>
      <c r="J13" s="57" t="s">
        <v>13</v>
      </c>
      <c r="N13" s="1" t="n">
        <v>0</v>
      </c>
      <c r="O13" s="1" t="n">
        <v>0</v>
      </c>
      <c r="P13" s="57" t="s">
        <v>441</v>
      </c>
      <c r="Q13" s="57" t="s">
        <v>441</v>
      </c>
      <c r="R13" s="58" t="n">
        <v>1162500000</v>
      </c>
      <c r="S13" s="58" t="n">
        <v>1162500000</v>
      </c>
    </row>
    <row r="14" customFormat="false" ht="18" hidden="false" customHeight="false" outlineLevel="0" collapsed="false">
      <c r="A14" s="57" t="s">
        <v>439</v>
      </c>
      <c r="B14" s="1" t="s">
        <v>440</v>
      </c>
      <c r="C14" s="57" t="s">
        <v>348</v>
      </c>
      <c r="D14" s="1" t="n">
        <v>33898016</v>
      </c>
      <c r="E14" s="57" t="s">
        <v>119</v>
      </c>
      <c r="F14" s="58" t="n">
        <v>300000000.000001</v>
      </c>
      <c r="G14" s="1" t="n">
        <v>0</v>
      </c>
      <c r="H14" s="1" t="n">
        <v>0</v>
      </c>
      <c r="I14" s="1" t="n">
        <v>1401</v>
      </c>
      <c r="J14" s="57" t="s">
        <v>2</v>
      </c>
      <c r="K14" s="57" t="s">
        <v>6</v>
      </c>
      <c r="L14" s="57" t="s">
        <v>95</v>
      </c>
      <c r="N14" s="1" t="n">
        <v>0</v>
      </c>
      <c r="O14" s="1" t="n">
        <v>0</v>
      </c>
      <c r="P14" s="57" t="s">
        <v>441</v>
      </c>
      <c r="Q14" s="57" t="s">
        <v>441</v>
      </c>
      <c r="R14" s="58" t="n">
        <v>0</v>
      </c>
      <c r="S14" s="58"/>
    </row>
    <row r="15" customFormat="false" ht="18" hidden="false" customHeight="false" outlineLevel="0" collapsed="false">
      <c r="A15" s="57" t="s">
        <v>439</v>
      </c>
      <c r="B15" s="1" t="s">
        <v>440</v>
      </c>
      <c r="C15" s="57" t="s">
        <v>348</v>
      </c>
      <c r="D15" s="1" t="n">
        <v>33998002</v>
      </c>
      <c r="E15" s="57" t="s">
        <v>116</v>
      </c>
      <c r="F15" s="58" t="n">
        <v>3000000000.00001</v>
      </c>
      <c r="G15" s="1" t="n">
        <v>0</v>
      </c>
      <c r="H15" s="1" t="n">
        <v>0</v>
      </c>
      <c r="J15" s="57" t="s">
        <v>13</v>
      </c>
      <c r="N15" s="1" t="n">
        <v>0</v>
      </c>
      <c r="O15" s="1" t="n">
        <v>0</v>
      </c>
      <c r="P15" s="57" t="s">
        <v>441</v>
      </c>
      <c r="Q15" s="57" t="s">
        <v>441</v>
      </c>
      <c r="R15" s="58" t="n">
        <v>0</v>
      </c>
      <c r="S15" s="58"/>
    </row>
    <row r="16" customFormat="false" ht="18" hidden="false" customHeight="false" outlineLevel="0" collapsed="false">
      <c r="A16" s="57" t="s">
        <v>439</v>
      </c>
      <c r="B16" s="1" t="s">
        <v>440</v>
      </c>
      <c r="C16" s="57" t="s">
        <v>348</v>
      </c>
      <c r="D16" s="1" t="n">
        <v>33998003</v>
      </c>
      <c r="E16" s="57" t="s">
        <v>115</v>
      </c>
      <c r="F16" s="58" t="n">
        <v>3000000000.00001</v>
      </c>
      <c r="G16" s="1" t="n">
        <v>0</v>
      </c>
      <c r="H16" s="1" t="n">
        <v>0</v>
      </c>
      <c r="J16" s="57" t="s">
        <v>13</v>
      </c>
      <c r="N16" s="1" t="n">
        <v>0</v>
      </c>
      <c r="O16" s="1" t="n">
        <v>0</v>
      </c>
      <c r="P16" s="57" t="s">
        <v>441</v>
      </c>
      <c r="Q16" s="57" t="s">
        <v>441</v>
      </c>
      <c r="R16" s="58" t="n">
        <v>0</v>
      </c>
      <c r="S16" s="58"/>
    </row>
    <row r="17" customFormat="false" ht="18" hidden="false" customHeight="false" outlineLevel="0" collapsed="false">
      <c r="A17" s="57" t="s">
        <v>439</v>
      </c>
      <c r="B17" s="1" t="s">
        <v>440</v>
      </c>
      <c r="C17" s="57" t="s">
        <v>348</v>
      </c>
      <c r="D17" s="1" t="n">
        <v>33998004</v>
      </c>
      <c r="E17" s="57" t="s">
        <v>114</v>
      </c>
      <c r="F17" s="58" t="n">
        <v>3000000000.00001</v>
      </c>
      <c r="G17" s="1" t="n">
        <v>0</v>
      </c>
      <c r="H17" s="1" t="n">
        <v>0</v>
      </c>
      <c r="J17" s="57" t="s">
        <v>13</v>
      </c>
      <c r="N17" s="1" t="n">
        <v>0</v>
      </c>
      <c r="O17" s="1" t="n">
        <v>0</v>
      </c>
      <c r="P17" s="57" t="s">
        <v>441</v>
      </c>
      <c r="Q17" s="57" t="s">
        <v>441</v>
      </c>
      <c r="R17" s="58" t="n">
        <v>0</v>
      </c>
      <c r="S17" s="58"/>
    </row>
    <row r="18" customFormat="false" ht="18" hidden="false" customHeight="false" outlineLevel="0" collapsed="false">
      <c r="A18" s="57" t="s">
        <v>439</v>
      </c>
      <c r="B18" s="1" t="s">
        <v>440</v>
      </c>
      <c r="C18" s="57" t="s">
        <v>348</v>
      </c>
      <c r="D18" s="1" t="n">
        <v>33998015</v>
      </c>
      <c r="E18" s="57" t="s">
        <v>113</v>
      </c>
      <c r="F18" s="58" t="n">
        <v>200000000.000001</v>
      </c>
      <c r="G18" s="1" t="n">
        <v>0</v>
      </c>
      <c r="H18" s="1" t="n">
        <v>0</v>
      </c>
      <c r="I18" s="1" t="n">
        <v>1401</v>
      </c>
      <c r="J18" s="57" t="s">
        <v>2</v>
      </c>
      <c r="K18" s="57" t="s">
        <v>6</v>
      </c>
      <c r="L18" s="57" t="s">
        <v>95</v>
      </c>
      <c r="N18" s="1" t="n">
        <v>0</v>
      </c>
      <c r="O18" s="1" t="n">
        <v>0</v>
      </c>
      <c r="P18" s="57" t="s">
        <v>441</v>
      </c>
      <c r="Q18" s="57" t="s">
        <v>441</v>
      </c>
      <c r="R18" s="58" t="n">
        <v>0</v>
      </c>
      <c r="S18" s="58"/>
    </row>
    <row r="19" customFormat="false" ht="18" hidden="false" customHeight="false" outlineLevel="0" collapsed="false">
      <c r="A19" s="57" t="s">
        <v>439</v>
      </c>
      <c r="B19" s="1" t="s">
        <v>440</v>
      </c>
      <c r="C19" s="57" t="s">
        <v>348</v>
      </c>
      <c r="D19" s="1" t="n">
        <v>34098035</v>
      </c>
      <c r="E19" s="57" t="s">
        <v>109</v>
      </c>
      <c r="F19" s="58" t="n">
        <v>300000000.000001</v>
      </c>
      <c r="G19" s="1" t="n">
        <v>0</v>
      </c>
      <c r="H19" s="1" t="n">
        <v>0</v>
      </c>
      <c r="I19" s="1" t="n">
        <v>1401</v>
      </c>
      <c r="J19" s="57" t="s">
        <v>2</v>
      </c>
      <c r="K19" s="57" t="s">
        <v>10</v>
      </c>
      <c r="L19" s="57" t="s">
        <v>42</v>
      </c>
      <c r="N19" s="1" t="n">
        <v>0</v>
      </c>
      <c r="O19" s="1" t="n">
        <v>0</v>
      </c>
      <c r="P19" s="57" t="s">
        <v>441</v>
      </c>
      <c r="Q19" s="57" t="s">
        <v>441</v>
      </c>
      <c r="R19" s="58" t="n">
        <v>0</v>
      </c>
      <c r="S19" s="58"/>
    </row>
    <row r="20" customFormat="false" ht="18" hidden="false" customHeight="false" outlineLevel="0" collapsed="false">
      <c r="A20" s="57" t="s">
        <v>439</v>
      </c>
      <c r="B20" s="1" t="s">
        <v>440</v>
      </c>
      <c r="C20" s="57" t="s">
        <v>348</v>
      </c>
      <c r="D20" s="1" t="n">
        <v>39800059</v>
      </c>
      <c r="E20" s="57" t="s">
        <v>98</v>
      </c>
      <c r="F20" s="58" t="n">
        <v>400000000.000002</v>
      </c>
      <c r="G20" s="1" t="n">
        <v>0</v>
      </c>
      <c r="H20" s="1" t="n">
        <v>0</v>
      </c>
      <c r="J20" s="57" t="s">
        <v>13</v>
      </c>
      <c r="N20" s="1" t="n">
        <v>0</v>
      </c>
      <c r="O20" s="1" t="n">
        <v>0</v>
      </c>
      <c r="P20" s="57" t="s">
        <v>441</v>
      </c>
      <c r="Q20" s="57" t="s">
        <v>441</v>
      </c>
      <c r="R20" s="58" t="n">
        <v>0</v>
      </c>
      <c r="S20" s="58"/>
    </row>
    <row r="21" customFormat="false" ht="18" hidden="false" customHeight="false" outlineLevel="0" collapsed="false">
      <c r="A21" s="57" t="s">
        <v>439</v>
      </c>
      <c r="B21" s="1" t="s">
        <v>440</v>
      </c>
      <c r="C21" s="57" t="s">
        <v>348</v>
      </c>
      <c r="D21" s="1" t="n">
        <v>39800236</v>
      </c>
      <c r="E21" s="57" t="s">
        <v>72</v>
      </c>
      <c r="F21" s="58" t="n">
        <v>3000000000.00001</v>
      </c>
      <c r="G21" s="1" t="n">
        <v>0</v>
      </c>
      <c r="H21" s="1" t="n">
        <v>0</v>
      </c>
      <c r="J21" s="57" t="s">
        <v>13</v>
      </c>
      <c r="N21" s="1" t="n">
        <v>0</v>
      </c>
      <c r="O21" s="1" t="n">
        <v>0</v>
      </c>
      <c r="P21" s="57" t="s">
        <v>441</v>
      </c>
      <c r="Q21" s="57" t="s">
        <v>441</v>
      </c>
      <c r="R21" s="58" t="n">
        <v>0</v>
      </c>
      <c r="S21" s="58"/>
    </row>
    <row r="22" customFormat="false" ht="18" hidden="false" customHeight="false" outlineLevel="0" collapsed="false">
      <c r="A22" s="57" t="s">
        <v>439</v>
      </c>
      <c r="B22" s="1" t="s">
        <v>440</v>
      </c>
      <c r="C22" s="57" t="s">
        <v>348</v>
      </c>
      <c r="D22" s="1" t="n">
        <v>39800284</v>
      </c>
      <c r="E22" s="57" t="s">
        <v>41</v>
      </c>
      <c r="F22" s="58" t="n">
        <v>400000000.000002</v>
      </c>
      <c r="G22" s="1" t="n">
        <v>0</v>
      </c>
      <c r="H22" s="1" t="n">
        <v>0</v>
      </c>
      <c r="I22" s="1" t="n">
        <v>1400</v>
      </c>
      <c r="J22" s="57" t="s">
        <v>2</v>
      </c>
      <c r="K22" s="57" t="s">
        <v>10</v>
      </c>
      <c r="L22" s="57" t="s">
        <v>42</v>
      </c>
      <c r="N22" s="1" t="n">
        <v>0</v>
      </c>
      <c r="O22" s="1" t="n">
        <v>0</v>
      </c>
      <c r="P22" s="57" t="s">
        <v>441</v>
      </c>
      <c r="Q22" s="57" t="s">
        <v>441</v>
      </c>
      <c r="R22" s="58" t="n">
        <v>0</v>
      </c>
      <c r="S22" s="58"/>
    </row>
    <row r="23" customFormat="false" ht="18" hidden="false" customHeight="false" outlineLevel="0" collapsed="false">
      <c r="A23" s="57" t="s">
        <v>439</v>
      </c>
      <c r="B23" s="1" t="s">
        <v>440</v>
      </c>
      <c r="C23" s="57" t="s">
        <v>348</v>
      </c>
      <c r="D23" s="1" t="n">
        <v>39800299</v>
      </c>
      <c r="E23" s="57" t="s">
        <v>38</v>
      </c>
      <c r="F23" s="58" t="n">
        <v>500000000.000002</v>
      </c>
      <c r="G23" s="1" t="n">
        <v>0</v>
      </c>
      <c r="H23" s="1" t="n">
        <v>0</v>
      </c>
      <c r="I23" s="1" t="n">
        <v>1401</v>
      </c>
      <c r="J23" s="57" t="s">
        <v>2</v>
      </c>
      <c r="K23" s="57" t="s">
        <v>10</v>
      </c>
      <c r="L23" s="57" t="s">
        <v>37</v>
      </c>
      <c r="N23" s="1" t="n">
        <v>0</v>
      </c>
      <c r="O23" s="1" t="n">
        <v>0</v>
      </c>
      <c r="P23" s="57" t="s">
        <v>441</v>
      </c>
      <c r="Q23" s="57" t="s">
        <v>441</v>
      </c>
      <c r="R23" s="58" t="n">
        <v>0</v>
      </c>
      <c r="S23" s="58"/>
    </row>
    <row r="24" customFormat="false" ht="18" hidden="false" customHeight="false" outlineLevel="0" collapsed="false">
      <c r="A24" s="57" t="s">
        <v>439</v>
      </c>
      <c r="B24" s="1" t="s">
        <v>440</v>
      </c>
      <c r="C24" s="57" t="s">
        <v>348</v>
      </c>
      <c r="D24" s="1" t="n">
        <v>39800301</v>
      </c>
      <c r="E24" s="57" t="s">
        <v>35</v>
      </c>
      <c r="F24" s="58" t="n">
        <v>500000000.000002</v>
      </c>
      <c r="G24" s="1" t="n">
        <v>0</v>
      </c>
      <c r="H24" s="1" t="n">
        <v>0</v>
      </c>
      <c r="I24" s="1" t="n">
        <v>1401</v>
      </c>
      <c r="J24" s="57" t="s">
        <v>2</v>
      </c>
      <c r="K24" s="57" t="s">
        <v>10</v>
      </c>
      <c r="L24" s="57" t="s">
        <v>37</v>
      </c>
      <c r="N24" s="1" t="n">
        <v>0</v>
      </c>
      <c r="O24" s="1" t="n">
        <v>0</v>
      </c>
      <c r="P24" s="57" t="s">
        <v>441</v>
      </c>
      <c r="Q24" s="57" t="s">
        <v>441</v>
      </c>
      <c r="R24" s="58" t="n">
        <v>0</v>
      </c>
      <c r="S24" s="58"/>
    </row>
    <row r="25" customFormat="false" ht="18" hidden="false" customHeight="false" outlineLevel="0" collapsed="false">
      <c r="A25" s="57" t="s">
        <v>439</v>
      </c>
      <c r="B25" s="1" t="s">
        <v>440</v>
      </c>
      <c r="C25" s="57" t="s">
        <v>348</v>
      </c>
      <c r="D25" s="1" t="n">
        <v>39800308</v>
      </c>
      <c r="E25" s="57" t="s">
        <v>33</v>
      </c>
      <c r="F25" s="58" t="n">
        <v>800000000.000001</v>
      </c>
      <c r="G25" s="1" t="n">
        <v>0</v>
      </c>
      <c r="H25" s="1" t="n">
        <v>0</v>
      </c>
      <c r="I25" s="1" t="n">
        <v>1401</v>
      </c>
      <c r="J25" s="57" t="s">
        <v>2</v>
      </c>
      <c r="K25" s="57" t="s">
        <v>8</v>
      </c>
      <c r="L25" s="57" t="s">
        <v>34</v>
      </c>
      <c r="N25" s="1" t="n">
        <v>0</v>
      </c>
      <c r="O25" s="1" t="n">
        <v>0</v>
      </c>
      <c r="P25" s="57" t="s">
        <v>441</v>
      </c>
      <c r="Q25" s="57" t="s">
        <v>441</v>
      </c>
      <c r="R25" s="58" t="n">
        <v>0</v>
      </c>
      <c r="S25" s="58"/>
    </row>
    <row r="26" customFormat="false" ht="18" hidden="false" customHeight="false" outlineLevel="0" collapsed="false">
      <c r="A26" s="57" t="s">
        <v>439</v>
      </c>
      <c r="B26" s="1" t="s">
        <v>440</v>
      </c>
      <c r="C26" s="57" t="s">
        <v>348</v>
      </c>
      <c r="D26" s="1" t="n">
        <v>42901042</v>
      </c>
      <c r="E26" s="57" t="s">
        <v>32</v>
      </c>
      <c r="F26" s="58" t="n">
        <v>150000000</v>
      </c>
      <c r="G26" s="1" t="n">
        <v>0</v>
      </c>
      <c r="H26" s="1" t="n">
        <v>0</v>
      </c>
      <c r="J26" s="57" t="s">
        <v>13</v>
      </c>
      <c r="N26" s="1" t="n">
        <v>0</v>
      </c>
      <c r="O26" s="1" t="n">
        <v>0</v>
      </c>
      <c r="P26" s="57" t="s">
        <v>441</v>
      </c>
      <c r="Q26" s="57" t="s">
        <v>441</v>
      </c>
      <c r="R26" s="58" t="n">
        <v>0</v>
      </c>
      <c r="S26" s="58"/>
    </row>
    <row r="27" customFormat="false" ht="18" hidden="false" customHeight="false" outlineLevel="0" collapsed="false">
      <c r="A27" s="57" t="s">
        <v>439</v>
      </c>
      <c r="B27" s="1" t="s">
        <v>440</v>
      </c>
      <c r="C27" s="57" t="s">
        <v>348</v>
      </c>
      <c r="D27" s="1" t="n">
        <v>42901081</v>
      </c>
      <c r="E27" s="57" t="s">
        <v>31</v>
      </c>
      <c r="F27" s="58" t="n">
        <v>573160997.000001</v>
      </c>
      <c r="G27" s="1" t="n">
        <v>0</v>
      </c>
      <c r="H27" s="1" t="n">
        <v>0</v>
      </c>
      <c r="J27" s="57" t="s">
        <v>13</v>
      </c>
      <c r="N27" s="1" t="n">
        <v>0</v>
      </c>
      <c r="O27" s="1" t="n">
        <v>0</v>
      </c>
      <c r="P27" s="57" t="s">
        <v>441</v>
      </c>
      <c r="Q27" s="57" t="s">
        <v>441</v>
      </c>
      <c r="R27" s="58" t="n">
        <v>0</v>
      </c>
      <c r="S27" s="58"/>
    </row>
    <row r="28" customFormat="false" ht="18" hidden="false" customHeight="false" outlineLevel="0" collapsed="false">
      <c r="A28" s="57" t="s">
        <v>439</v>
      </c>
      <c r="B28" s="1" t="s">
        <v>440</v>
      </c>
      <c r="C28" s="57" t="s">
        <v>348</v>
      </c>
      <c r="D28" s="1" t="n">
        <v>42901085</v>
      </c>
      <c r="E28" s="57" t="s">
        <v>29</v>
      </c>
      <c r="F28" s="58" t="n">
        <v>400000000.000002</v>
      </c>
      <c r="G28" s="1" t="n">
        <v>0</v>
      </c>
      <c r="H28" s="1" t="n">
        <v>0</v>
      </c>
      <c r="J28" s="57" t="s">
        <v>13</v>
      </c>
      <c r="N28" s="1" t="n">
        <v>0</v>
      </c>
      <c r="O28" s="1" t="n">
        <v>0</v>
      </c>
      <c r="P28" s="57" t="s">
        <v>441</v>
      </c>
      <c r="Q28" s="57" t="s">
        <v>441</v>
      </c>
      <c r="R28" s="58" t="n">
        <v>0</v>
      </c>
      <c r="S28" s="58"/>
    </row>
    <row r="29" customFormat="false" ht="18" hidden="false" customHeight="false" outlineLevel="0" collapsed="false">
      <c r="A29" s="57" t="s">
        <v>439</v>
      </c>
      <c r="B29" s="1" t="s">
        <v>440</v>
      </c>
      <c r="C29" s="57" t="s">
        <v>348</v>
      </c>
      <c r="D29" s="1" t="n">
        <v>42902002</v>
      </c>
      <c r="E29" s="57" t="s">
        <v>28</v>
      </c>
      <c r="F29" s="58" t="n">
        <v>700000000.000001</v>
      </c>
      <c r="G29" s="1" t="n">
        <v>0</v>
      </c>
      <c r="H29" s="1" t="n">
        <v>0</v>
      </c>
      <c r="J29" s="57" t="s">
        <v>13</v>
      </c>
      <c r="N29" s="1" t="n">
        <v>0</v>
      </c>
      <c r="O29" s="1" t="n">
        <v>0</v>
      </c>
      <c r="P29" s="57" t="s">
        <v>441</v>
      </c>
      <c r="Q29" s="57" t="s">
        <v>441</v>
      </c>
      <c r="R29" s="58" t="n">
        <v>191925192</v>
      </c>
      <c r="S29" s="58" t="n">
        <v>90010192</v>
      </c>
    </row>
    <row r="30" customFormat="false" ht="18" hidden="false" customHeight="false" outlineLevel="0" collapsed="false">
      <c r="A30" s="57" t="s">
        <v>439</v>
      </c>
      <c r="B30" s="1" t="s">
        <v>440</v>
      </c>
      <c r="C30" s="57" t="s">
        <v>348</v>
      </c>
      <c r="D30" s="1" t="n">
        <v>59800009</v>
      </c>
      <c r="E30" s="57" t="s">
        <v>16</v>
      </c>
      <c r="F30" s="58" t="n">
        <v>987654320.987517</v>
      </c>
      <c r="G30" s="1" t="n">
        <v>0</v>
      </c>
      <c r="H30" s="1" t="n">
        <v>0</v>
      </c>
      <c r="J30" s="57" t="s">
        <v>13</v>
      </c>
      <c r="N30" s="1" t="n">
        <v>0</v>
      </c>
      <c r="O30" s="1" t="n">
        <v>0</v>
      </c>
      <c r="P30" s="57" t="s">
        <v>441</v>
      </c>
      <c r="Q30" s="57" t="s">
        <v>442</v>
      </c>
      <c r="R30" s="58" t="n">
        <v>159232810</v>
      </c>
      <c r="S30" s="58" t="n">
        <v>159232810</v>
      </c>
    </row>
    <row r="31" customFormat="false" ht="18" hidden="false" customHeight="false" outlineLevel="0" collapsed="false">
      <c r="A31" s="57" t="s">
        <v>439</v>
      </c>
      <c r="B31" s="1" t="s">
        <v>440</v>
      </c>
      <c r="C31" s="57" t="s">
        <v>348</v>
      </c>
      <c r="D31" s="1" t="n">
        <v>59800010</v>
      </c>
      <c r="E31" s="57" t="s">
        <v>15</v>
      </c>
      <c r="F31" s="58" t="n">
        <v>150000000</v>
      </c>
      <c r="G31" s="1" t="n">
        <v>0</v>
      </c>
      <c r="H31" s="1" t="n">
        <v>0</v>
      </c>
      <c r="I31" s="1" t="n">
        <v>1402</v>
      </c>
      <c r="J31" s="57" t="s">
        <v>13</v>
      </c>
      <c r="N31" s="1" t="n">
        <v>0</v>
      </c>
      <c r="O31" s="1" t="n">
        <v>0</v>
      </c>
      <c r="P31" s="57" t="s">
        <v>443</v>
      </c>
      <c r="Q31" s="57" t="s">
        <v>444</v>
      </c>
      <c r="R31" s="58" t="n">
        <v>0</v>
      </c>
      <c r="S31" s="58"/>
    </row>
    <row r="32" customFormat="false" ht="18" hidden="false" customHeight="false" outlineLevel="0" collapsed="false">
      <c r="A32" s="57" t="s">
        <v>439</v>
      </c>
      <c r="B32" s="1" t="s">
        <v>440</v>
      </c>
      <c r="C32" s="57" t="s">
        <v>348</v>
      </c>
      <c r="D32" s="1" t="n">
        <v>59800011</v>
      </c>
      <c r="E32" s="57" t="s">
        <v>14</v>
      </c>
      <c r="F32" s="58" t="n">
        <v>18500000000</v>
      </c>
      <c r="G32" s="1" t="n">
        <v>0</v>
      </c>
      <c r="H32" s="1" t="n">
        <v>0</v>
      </c>
      <c r="J32" s="57" t="s">
        <v>13</v>
      </c>
      <c r="N32" s="1" t="n">
        <v>0</v>
      </c>
      <c r="O32" s="1" t="n">
        <v>0</v>
      </c>
      <c r="P32" s="57" t="s">
        <v>441</v>
      </c>
      <c r="Q32" s="57" t="s">
        <v>445</v>
      </c>
      <c r="R32" s="58" t="n">
        <v>0</v>
      </c>
      <c r="S32" s="58"/>
    </row>
    <row r="33" customFormat="false" ht="18" hidden="false" customHeight="false" outlineLevel="0" collapsed="false">
      <c r="A33" s="57" t="s">
        <v>439</v>
      </c>
      <c r="B33" s="1" t="s">
        <v>440</v>
      </c>
      <c r="C33" s="57" t="s">
        <v>348</v>
      </c>
      <c r="D33" s="1" t="n">
        <v>59800012</v>
      </c>
      <c r="E33" s="57" t="s">
        <v>11</v>
      </c>
      <c r="F33" s="58" t="n">
        <v>5708475039.99916</v>
      </c>
      <c r="G33" s="1" t="n">
        <v>0</v>
      </c>
      <c r="H33" s="1" t="n">
        <v>0</v>
      </c>
      <c r="J33" s="57" t="s">
        <v>13</v>
      </c>
      <c r="N33" s="1" t="n">
        <v>0</v>
      </c>
      <c r="O33" s="1" t="n">
        <v>0</v>
      </c>
      <c r="P33" s="57" t="s">
        <v>446</v>
      </c>
      <c r="Q33" s="57" t="s">
        <v>446</v>
      </c>
      <c r="R33" s="58" t="n">
        <v>637870000</v>
      </c>
      <c r="S33" s="58" t="n">
        <v>646587021.14074</v>
      </c>
    </row>
    <row r="34" customFormat="false" ht="18" hidden="false" customHeight="false" outlineLevel="0" collapsed="false">
      <c r="A34" s="57" t="s">
        <v>439</v>
      </c>
      <c r="B34" s="1" t="s">
        <v>440</v>
      </c>
      <c r="C34" s="57" t="s">
        <v>348</v>
      </c>
      <c r="D34" s="1" t="n">
        <v>59800056</v>
      </c>
      <c r="E34" s="57" t="s">
        <v>9</v>
      </c>
      <c r="F34" s="58" t="n">
        <v>3800700000.00001</v>
      </c>
      <c r="G34" s="1" t="n">
        <v>0</v>
      </c>
      <c r="H34" s="1" t="n">
        <v>0</v>
      </c>
      <c r="J34" s="57" t="s">
        <v>2</v>
      </c>
      <c r="K34" s="57" t="s">
        <v>10</v>
      </c>
      <c r="L34" s="57" t="s">
        <v>4</v>
      </c>
      <c r="N34" s="1" t="n">
        <v>0</v>
      </c>
      <c r="O34" s="1" t="n">
        <v>0</v>
      </c>
      <c r="P34" s="57" t="s">
        <v>441</v>
      </c>
      <c r="Q34" s="57" t="s">
        <v>447</v>
      </c>
      <c r="R34" s="58" t="n">
        <v>0</v>
      </c>
      <c r="S34" s="58"/>
    </row>
    <row r="35" customFormat="false" ht="18" hidden="false" customHeight="false" outlineLevel="0" collapsed="false">
      <c r="A35" s="57" t="s">
        <v>439</v>
      </c>
      <c r="B35" s="1" t="s">
        <v>440</v>
      </c>
      <c r="C35" s="57" t="s">
        <v>348</v>
      </c>
      <c r="D35" s="1" t="n">
        <v>59800057</v>
      </c>
      <c r="E35" s="57" t="s">
        <v>7</v>
      </c>
      <c r="F35" s="58" t="n">
        <v>200000000.000001</v>
      </c>
      <c r="G35" s="1" t="n">
        <v>0</v>
      </c>
      <c r="H35" s="1" t="n">
        <v>0</v>
      </c>
      <c r="J35" s="57" t="s">
        <v>2</v>
      </c>
      <c r="K35" s="57" t="s">
        <v>8</v>
      </c>
      <c r="L35" s="57" t="s">
        <v>4</v>
      </c>
      <c r="N35" s="1" t="n">
        <v>0</v>
      </c>
      <c r="O35" s="1" t="n">
        <v>0</v>
      </c>
      <c r="P35" s="57" t="s">
        <v>441</v>
      </c>
      <c r="Q35" s="57" t="s">
        <v>447</v>
      </c>
      <c r="R35" s="58" t="n">
        <v>0</v>
      </c>
      <c r="S35" s="58"/>
    </row>
    <row r="36" customFormat="false" ht="18" hidden="false" customHeight="false" outlineLevel="0" collapsed="false">
      <c r="A36" s="57" t="s">
        <v>439</v>
      </c>
      <c r="B36" s="1" t="s">
        <v>440</v>
      </c>
      <c r="C36" s="57" t="s">
        <v>348</v>
      </c>
      <c r="D36" s="1" t="n">
        <v>59800058</v>
      </c>
      <c r="E36" s="57" t="s">
        <v>5</v>
      </c>
      <c r="F36" s="58" t="n">
        <v>886999502.000003</v>
      </c>
      <c r="G36" s="1" t="n">
        <v>0</v>
      </c>
      <c r="H36" s="1" t="n">
        <v>0</v>
      </c>
      <c r="J36" s="57" t="s">
        <v>2</v>
      </c>
      <c r="K36" s="57" t="s">
        <v>6</v>
      </c>
      <c r="L36" s="57" t="s">
        <v>4</v>
      </c>
      <c r="N36" s="1" t="n">
        <v>0</v>
      </c>
      <c r="O36" s="1" t="n">
        <v>0</v>
      </c>
      <c r="P36" s="57" t="s">
        <v>441</v>
      </c>
      <c r="Q36" s="57" t="s">
        <v>447</v>
      </c>
      <c r="R36" s="58" t="n">
        <v>0</v>
      </c>
      <c r="S36" s="58"/>
    </row>
    <row r="37" customFormat="false" ht="18" hidden="false" customHeight="false" outlineLevel="0" collapsed="false">
      <c r="A37" s="57" t="s">
        <v>439</v>
      </c>
      <c r="B37" s="1" t="s">
        <v>440</v>
      </c>
      <c r="C37" s="57" t="s">
        <v>348</v>
      </c>
      <c r="D37" s="1" t="n">
        <v>59800059</v>
      </c>
      <c r="E37" s="57" t="s">
        <v>0</v>
      </c>
      <c r="F37" s="58" t="n">
        <v>100000000</v>
      </c>
      <c r="G37" s="1" t="n">
        <v>0</v>
      </c>
      <c r="H37" s="1" t="n">
        <v>0</v>
      </c>
      <c r="J37" s="57" t="s">
        <v>2</v>
      </c>
      <c r="K37" s="57" t="s">
        <v>3</v>
      </c>
      <c r="L37" s="57" t="s">
        <v>4</v>
      </c>
      <c r="N37" s="1" t="n">
        <v>0</v>
      </c>
      <c r="O37" s="1" t="n">
        <v>0</v>
      </c>
      <c r="P37" s="57" t="s">
        <v>441</v>
      </c>
      <c r="Q37" s="57" t="s">
        <v>447</v>
      </c>
      <c r="R37" s="58" t="n">
        <v>0</v>
      </c>
      <c r="S37" s="58"/>
    </row>
    <row r="38" customFormat="false" ht="18" hidden="false" customHeight="false" outlineLevel="0" collapsed="false">
      <c r="A38" s="57" t="s">
        <v>439</v>
      </c>
      <c r="B38" s="1" t="s">
        <v>440</v>
      </c>
      <c r="C38" s="57" t="s">
        <v>348</v>
      </c>
      <c r="D38" s="1" t="n">
        <v>52598001</v>
      </c>
      <c r="E38" s="57" t="s">
        <v>413</v>
      </c>
      <c r="F38" s="58" t="n">
        <v>13299024515.0381</v>
      </c>
      <c r="G38" s="1" t="n">
        <v>0</v>
      </c>
      <c r="H38" s="1" t="n">
        <v>0</v>
      </c>
      <c r="J38" s="57" t="s">
        <v>13</v>
      </c>
      <c r="N38" s="1" t="n">
        <v>0</v>
      </c>
      <c r="O38" s="1" t="n">
        <v>0</v>
      </c>
      <c r="P38" s="57" t="s">
        <v>414</v>
      </c>
      <c r="Q38" s="57" t="s">
        <v>414</v>
      </c>
      <c r="R38" s="58" t="n">
        <v>2932983253</v>
      </c>
      <c r="S38" s="58" t="n">
        <v>2964507343.64117</v>
      </c>
    </row>
    <row r="39" customFormat="false" ht="18" hidden="false" customHeight="false" outlineLevel="0" collapsed="false">
      <c r="A39" s="57" t="s">
        <v>439</v>
      </c>
      <c r="B39" s="1" t="s">
        <v>440</v>
      </c>
      <c r="C39" s="57" t="s">
        <v>348</v>
      </c>
      <c r="D39" s="1" t="n">
        <v>52698001</v>
      </c>
      <c r="E39" s="57" t="s">
        <v>415</v>
      </c>
      <c r="F39" s="58" t="n">
        <v>103084637603.915</v>
      </c>
      <c r="G39" s="1" t="n">
        <v>0</v>
      </c>
      <c r="H39" s="1" t="n">
        <v>0</v>
      </c>
      <c r="J39" s="57" t="s">
        <v>13</v>
      </c>
      <c r="N39" s="1" t="n">
        <v>0</v>
      </c>
      <c r="O39" s="1" t="n">
        <v>0</v>
      </c>
      <c r="P39" s="57" t="s">
        <v>414</v>
      </c>
      <c r="Q39" s="57" t="s">
        <v>414</v>
      </c>
      <c r="R39" s="58" t="n">
        <v>24385840995</v>
      </c>
      <c r="S39" s="58" t="n">
        <v>24351564731.9405</v>
      </c>
    </row>
    <row r="40" customFormat="false" ht="18" hidden="false" customHeight="false" outlineLevel="0" collapsed="false">
      <c r="A40" s="57" t="s">
        <v>439</v>
      </c>
      <c r="B40" s="1" t="s">
        <v>440</v>
      </c>
      <c r="C40" s="57" t="s">
        <v>348</v>
      </c>
      <c r="D40" s="1" t="n">
        <v>52698002</v>
      </c>
      <c r="E40" s="57" t="s">
        <v>448</v>
      </c>
      <c r="F40" s="58" t="n">
        <v>875451537.499877</v>
      </c>
      <c r="G40" s="1" t="n">
        <v>0</v>
      </c>
      <c r="H40" s="1" t="n">
        <v>0</v>
      </c>
      <c r="J40" s="57" t="s">
        <v>13</v>
      </c>
      <c r="N40" s="1" t="n">
        <v>0</v>
      </c>
      <c r="O40" s="1" t="n">
        <v>0</v>
      </c>
      <c r="P40" s="57" t="s">
        <v>414</v>
      </c>
      <c r="Q40" s="57" t="s">
        <v>414</v>
      </c>
      <c r="R40" s="58" t="n">
        <v>0</v>
      </c>
      <c r="S40" s="58"/>
    </row>
    <row r="41" customFormat="false" ht="18" hidden="false" customHeight="false" outlineLevel="0" collapsed="false">
      <c r="A41" s="57" t="s">
        <v>439</v>
      </c>
      <c r="B41" s="1" t="s">
        <v>440</v>
      </c>
      <c r="C41" s="57" t="s">
        <v>348</v>
      </c>
      <c r="D41" s="1" t="n">
        <v>52798003</v>
      </c>
      <c r="E41" s="57" t="s">
        <v>417</v>
      </c>
      <c r="F41" s="58" t="n">
        <v>972999999.999864</v>
      </c>
      <c r="G41" s="1" t="n">
        <v>0</v>
      </c>
      <c r="H41" s="1" t="n">
        <v>0</v>
      </c>
      <c r="J41" s="57" t="s">
        <v>13</v>
      </c>
      <c r="N41" s="1" t="n">
        <v>0</v>
      </c>
      <c r="O41" s="1" t="n">
        <v>0</v>
      </c>
      <c r="P41" s="57" t="s">
        <v>414</v>
      </c>
      <c r="Q41" s="57" t="s">
        <v>414</v>
      </c>
      <c r="R41" s="58" t="n">
        <v>1134509055</v>
      </c>
      <c r="S41" s="58" t="n">
        <v>1134468861.17624</v>
      </c>
    </row>
    <row r="42" customFormat="false" ht="18" hidden="false" customHeight="false" outlineLevel="0" collapsed="false">
      <c r="A42" s="57" t="s">
        <v>439</v>
      </c>
      <c r="B42" s="1" t="s">
        <v>440</v>
      </c>
      <c r="C42" s="57" t="s">
        <v>348</v>
      </c>
      <c r="D42" s="1" t="n">
        <v>52998001</v>
      </c>
      <c r="E42" s="57" t="s">
        <v>418</v>
      </c>
      <c r="F42" s="58" t="n">
        <v>20293999999.9972</v>
      </c>
      <c r="G42" s="1" t="n">
        <v>0</v>
      </c>
      <c r="H42" s="1" t="n">
        <v>0</v>
      </c>
      <c r="J42" s="57" t="s">
        <v>13</v>
      </c>
      <c r="N42" s="1" t="n">
        <v>0</v>
      </c>
      <c r="O42" s="1" t="n">
        <v>0</v>
      </c>
      <c r="P42" s="57" t="s">
        <v>414</v>
      </c>
      <c r="Q42" s="57" t="s">
        <v>414</v>
      </c>
      <c r="R42" s="58" t="n">
        <v>3758870000</v>
      </c>
      <c r="S42" s="58" t="n">
        <v>3758870000</v>
      </c>
    </row>
  </sheetData>
  <autoFilter ref="A1:S3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O141"/>
  <sheetViews>
    <sheetView showFormulas="false" showGridLines="true" showRowColHeaders="true" showZeros="true" rightToLeft="true" tabSelected="false" showOutlineSymbols="true" defaultGridColor="true" view="normal" topLeftCell="E46" colorId="64" zoomScale="45" zoomScaleNormal="45" zoomScalePageLayoutView="100" workbookViewId="0">
      <selection pane="topLeft" activeCell="H56" activeCellId="0" sqref="H56"/>
    </sheetView>
  </sheetViews>
  <sheetFormatPr defaultColWidth="9.14453125" defaultRowHeight="14.25" zeroHeight="false" outlineLevelRow="0" outlineLevelCol="0"/>
  <cols>
    <col collapsed="false" customWidth="true" hidden="false" outlineLevel="0" max="1" min="1" style="11" width="5.57"/>
    <col collapsed="false" customWidth="true" hidden="false" outlineLevel="0" max="2" min="2" style="11" width="10.7"/>
    <col collapsed="false" customWidth="true" hidden="false" outlineLevel="0" max="3" min="3" style="59" width="65.71"/>
    <col collapsed="false" customWidth="true" hidden="false" outlineLevel="0" max="6" min="4" style="11" width="36"/>
    <col collapsed="false" customWidth="true" hidden="false" outlineLevel="0" max="7" min="7" style="11" width="11.43"/>
    <col collapsed="false" customWidth="true" hidden="false" outlineLevel="0" max="8" min="8" style="11" width="40.86"/>
    <col collapsed="false" customWidth="true" hidden="false" outlineLevel="0" max="9" min="9" style="11" width="37.43"/>
    <col collapsed="false" customWidth="true" hidden="false" outlineLevel="0" max="10" min="10" style="11" width="12.86"/>
    <col collapsed="false" customWidth="true" hidden="false" outlineLevel="0" max="11" min="11" style="11" width="13"/>
    <col collapsed="false" customWidth="true" hidden="false" outlineLevel="0" max="12" min="12" style="11" width="13.71"/>
    <col collapsed="false" customWidth="true" hidden="false" outlineLevel="0" max="13" min="13" style="11" width="14.29"/>
    <col collapsed="false" customWidth="true" hidden="false" outlineLevel="0" max="14" min="14" style="11" width="14.86"/>
    <col collapsed="false" customWidth="false" hidden="false" outlineLevel="0" max="16384" min="15" style="11" width="9.14"/>
  </cols>
  <sheetData>
    <row r="1" customFormat="false" ht="24" hidden="false" customHeight="false" outlineLevel="0" collapsed="false">
      <c r="A1" s="60" t="s">
        <v>449</v>
      </c>
      <c r="B1" s="61" t="s">
        <v>189</v>
      </c>
      <c r="C1" s="62" t="s">
        <v>190</v>
      </c>
      <c r="D1" s="63" t="s">
        <v>450</v>
      </c>
      <c r="E1" s="63" t="s">
        <v>451</v>
      </c>
      <c r="F1" s="63" t="s">
        <v>452</v>
      </c>
      <c r="G1" s="63" t="s">
        <v>429</v>
      </c>
      <c r="H1" s="63" t="s">
        <v>453</v>
      </c>
      <c r="I1" s="63" t="s">
        <v>454</v>
      </c>
      <c r="J1" s="63" t="s">
        <v>455</v>
      </c>
      <c r="K1" s="64" t="s">
        <v>456</v>
      </c>
      <c r="L1" s="64" t="s">
        <v>457</v>
      </c>
      <c r="M1" s="64" t="s">
        <v>458</v>
      </c>
      <c r="N1" s="64" t="s">
        <v>199</v>
      </c>
    </row>
    <row r="2" customFormat="false" ht="21" hidden="false" customHeight="false" outlineLevel="0" collapsed="false">
      <c r="A2" s="65" t="n">
        <f aca="false">ROW(B2)-1</f>
        <v>1</v>
      </c>
      <c r="B2" s="66" t="n">
        <v>39800239</v>
      </c>
      <c r="C2" s="67" t="s">
        <v>70</v>
      </c>
      <c r="D2" s="25" t="str">
        <f aca="false">IFERROR(VLOOKUP(B2,'[2]سناریو لایحه 1402 پنکو'!B$2:E$140,3,),"")</f>
        <v>اداره کل فضای مجازی</v>
      </c>
      <c r="E2" s="68" t="s">
        <v>52</v>
      </c>
      <c r="F2" s="25" t="str">
        <f aca="false">IFERROR(VLOOKUP(B2,'[2]سناریو لایحه 1402 پنکو'!B$2:E$140,4,),"")</f>
        <v>اداره پایش و رصد فضای مجازی</v>
      </c>
      <c r="G2" s="68" t="s">
        <v>13</v>
      </c>
      <c r="H2" s="25"/>
      <c r="I2" s="25"/>
      <c r="J2" s="69" t="n">
        <f aca="false">VLOOKUP(B2,[2]دیتا!A$9:B$147,2,)</f>
        <v>0</v>
      </c>
      <c r="K2" s="69" t="str">
        <f aca="false">IFERROR(VLOOKUP(B2,[2]دیتا!I$9:J$72,2,),"")</f>
        <v/>
      </c>
      <c r="L2" s="70" t="n">
        <f aca="false">IFERROR(VLOOKUP($B2,'[2]داده 1401'!$A$2:$I$181,8,),"")</f>
        <v>235099999.999967</v>
      </c>
      <c r="M2" s="70" t="n">
        <f aca="false">IFERROR(VLOOKUP($B2,'[2]داده 1401'!$A$2:$I$181,9,),"")</f>
        <v>235702000</v>
      </c>
      <c r="N2" s="70"/>
    </row>
    <row r="3" customFormat="false" ht="21" hidden="false" customHeight="false" outlineLevel="0" collapsed="false">
      <c r="A3" s="65" t="n">
        <f aca="false">ROW(B3)-1</f>
        <v>2</v>
      </c>
      <c r="B3" s="66" t="n">
        <v>32998026</v>
      </c>
      <c r="C3" s="67" t="s">
        <v>165</v>
      </c>
      <c r="D3" s="25" t="str">
        <f aca="false">IFERROR(VLOOKUP(B3,'[2]سناریو لایحه 1402 پنکو'!B$2:E$140,3,),"")</f>
        <v>اداره کل فضای مجازی</v>
      </c>
      <c r="E3" s="68" t="s">
        <v>76</v>
      </c>
      <c r="F3" s="25" t="str">
        <f aca="false">IFERROR(VLOOKUP(B3,'[2]سناریو لایحه 1402 پنکو'!B$2:E$140,4,),"")</f>
        <v>اداره تولید و تامین برنامه و محتوای فضای مجازی</v>
      </c>
      <c r="G3" s="68" t="s">
        <v>13</v>
      </c>
      <c r="H3" s="25"/>
      <c r="I3" s="25"/>
      <c r="J3" s="69" t="n">
        <f aca="false">VLOOKUP(B3,[2]دیتا!A$9:B$147,2,)</f>
        <v>0</v>
      </c>
      <c r="K3" s="69" t="str">
        <f aca="false">IFERROR(VLOOKUP(B3,[2]دیتا!I$9:J$72,2,),"")</f>
        <v/>
      </c>
      <c r="L3" s="70" t="n">
        <f aca="false">IFERROR(VLOOKUP($B3,'[2]داده 1401'!$A$2:$I$181,8,),"")</f>
        <v>59999999.9999914</v>
      </c>
      <c r="M3" s="70" t="n">
        <f aca="false">IFERROR(VLOOKUP($B3,'[2]داده 1401'!$A$2:$I$181,9,),"")</f>
        <v>60000000</v>
      </c>
      <c r="N3" s="70"/>
    </row>
    <row r="4" customFormat="false" ht="21" hidden="false" customHeight="false" outlineLevel="0" collapsed="false">
      <c r="A4" s="65" t="n">
        <f aca="false">ROW(B4)-1</f>
        <v>3</v>
      </c>
      <c r="B4" s="66" t="n">
        <v>33098187</v>
      </c>
      <c r="C4" s="67" t="s">
        <v>459</v>
      </c>
      <c r="D4" s="25" t="str">
        <f aca="false">IFERROR(VLOOKUP(B4,'[2]سناریو لایحه 1402 پنکو'!B$2:E$140,3,),"")</f>
        <v>اداره کل فضای مجازی</v>
      </c>
      <c r="E4" s="68" t="s">
        <v>76</v>
      </c>
      <c r="F4" s="25" t="str">
        <f aca="false">IFERROR(VLOOKUP(B4,'[2]سناریو لایحه 1402 پنکو'!B$2:E$140,4,),"")</f>
        <v>اداره تولید و تامین برنامه و محتوای فضای مجازی</v>
      </c>
      <c r="G4" s="68" t="s">
        <v>2</v>
      </c>
      <c r="H4" s="68" t="s">
        <v>10</v>
      </c>
      <c r="I4" s="68" t="s">
        <v>42</v>
      </c>
      <c r="J4" s="69" t="n">
        <f aca="false">VLOOKUP(B4,[2]دیتا!A$9:B$147,2,)</f>
        <v>100000</v>
      </c>
      <c r="K4" s="69" t="n">
        <f aca="false">IFERROR(VLOOKUP(B4,[2]دیتا!I$9:J$72,2,),"")</f>
        <v>0</v>
      </c>
      <c r="L4" s="70" t="n">
        <f aca="false">IFERROR(VLOOKUP($B4,'[2]داده 1401'!$A$2:$I$181,8,),"")</f>
        <v>899999999.999872</v>
      </c>
      <c r="M4" s="70" t="n">
        <f aca="false">IFERROR(VLOOKUP($B4,'[2]داده 1401'!$A$2:$I$181,9,),"")</f>
        <v>895662500</v>
      </c>
      <c r="N4" s="70"/>
    </row>
    <row r="5" customFormat="false" ht="21" hidden="false" customHeight="false" outlineLevel="0" collapsed="false">
      <c r="A5" s="65" t="n">
        <f aca="false">ROW(B5)-1</f>
        <v>4</v>
      </c>
      <c r="B5" s="66" t="n">
        <v>33198024</v>
      </c>
      <c r="C5" s="67" t="s">
        <v>148</v>
      </c>
      <c r="D5" s="25" t="str">
        <f aca="false">IFERROR(VLOOKUP(B5,'[2]سناریو لایحه 1402 پنکو'!B$2:E$140,3,),"")</f>
        <v>اداره کل فضای مجازی</v>
      </c>
      <c r="E5" s="68" t="s">
        <v>76</v>
      </c>
      <c r="F5" s="25" t="str">
        <f aca="false">IFERROR(VLOOKUP(B5,'[2]سناریو لایحه 1402 پنکو'!B$2:E$140,4,),"")</f>
        <v>اداره تولید و تامین برنامه و محتوای فضای مجازی</v>
      </c>
      <c r="G5" s="68" t="s">
        <v>13</v>
      </c>
      <c r="H5" s="25"/>
      <c r="I5" s="25"/>
      <c r="J5" s="69" t="n">
        <f aca="false">VLOOKUP(B5,[2]دیتا!A$9:B$147,2,)</f>
        <v>0</v>
      </c>
      <c r="K5" s="69" t="str">
        <f aca="false">IFERROR(VLOOKUP(B5,[2]دیتا!I$9:J$72,2,),"")</f>
        <v/>
      </c>
      <c r="L5" s="70" t="n">
        <f aca="false">IFERROR(VLOOKUP($B5,'[2]داده 1401'!$A$2:$I$181,8,),"")</f>
        <v>229999999.999967</v>
      </c>
      <c r="M5" s="70" t="n">
        <f aca="false">IFERROR(VLOOKUP($B5,'[2]داده 1401'!$A$2:$I$181,9,),"")</f>
        <v>258250000</v>
      </c>
      <c r="N5" s="70"/>
    </row>
    <row r="6" customFormat="false" ht="21" hidden="false" customHeight="false" outlineLevel="0" collapsed="false">
      <c r="A6" s="65" t="n">
        <f aca="false">ROW(B6)-1</f>
        <v>5</v>
      </c>
      <c r="B6" s="66" t="n">
        <v>33798029</v>
      </c>
      <c r="C6" s="67" t="s">
        <v>460</v>
      </c>
      <c r="D6" s="25" t="str">
        <f aca="false">IFERROR(VLOOKUP(B6,'[2]سناریو لایحه 1402 پنکو'!B$2:E$140,3,),"")</f>
        <v>اداره کل فضای مجازی</v>
      </c>
      <c r="E6" s="68" t="s">
        <v>76</v>
      </c>
      <c r="F6" s="25" t="str">
        <f aca="false">IFERROR(VLOOKUP(B6,'[2]سناریو لایحه 1402 پنکو'!B$2:E$140,4,),"")</f>
        <v>اداره تولید و تامین برنامه و محتوای فضای مجازی</v>
      </c>
      <c r="G6" s="68" t="s">
        <v>2</v>
      </c>
      <c r="H6" s="68" t="s">
        <v>6</v>
      </c>
      <c r="I6" s="68" t="s">
        <v>132</v>
      </c>
      <c r="J6" s="69" t="n">
        <f aca="false">VLOOKUP(B6,[2]دیتا!A$9:B$147,2,)</f>
        <v>100000</v>
      </c>
      <c r="K6" s="69" t="n">
        <f aca="false">IFERROR(VLOOKUP(B6,[2]دیتا!I$9:J$72,2,),"")</f>
        <v>0</v>
      </c>
      <c r="L6" s="70" t="n">
        <f aca="false">IFERROR(VLOOKUP($B6,'[2]داده 1401'!$A$2:$I$181,8,),"")</f>
        <v>29999999.9999958</v>
      </c>
      <c r="M6" s="70" t="n">
        <f aca="false">IFERROR(VLOOKUP($B6,'[2]داده 1401'!$A$2:$I$181,9,),"")</f>
        <v>30000000</v>
      </c>
      <c r="N6" s="70"/>
    </row>
    <row r="7" customFormat="false" ht="21" hidden="false" customHeight="false" outlineLevel="0" collapsed="false">
      <c r="A7" s="65" t="n">
        <f aca="false">ROW(B7)-1</f>
        <v>6</v>
      </c>
      <c r="B7" s="66" t="n">
        <v>59800009</v>
      </c>
      <c r="C7" s="67" t="s">
        <v>16</v>
      </c>
      <c r="D7" s="25" t="str">
        <f aca="false">IFERROR(VLOOKUP(B7,'[2]سناریو لایحه 1402 پنکو'!B$2:E$140,3,),"")</f>
        <v>مدیریت امور اجرایی</v>
      </c>
      <c r="E7" s="68" t="s">
        <v>17</v>
      </c>
      <c r="F7" s="25" t="str">
        <f aca="false">IFERROR(VLOOKUP(B7,'[2]سناریو لایحه 1402 پنکو'!B$2:E$140,4,),"")</f>
        <v>واحد کتابخانه</v>
      </c>
      <c r="G7" s="68" t="s">
        <v>13</v>
      </c>
      <c r="H7" s="25"/>
      <c r="I7" s="25"/>
      <c r="J7" s="69" t="n">
        <f aca="false">VLOOKUP(B7,[2]دیتا!A$9:B$147,2,)</f>
        <v>0</v>
      </c>
      <c r="K7" s="69" t="n">
        <f aca="false">IFERROR(VLOOKUP(B7,[2]دیتا!I$9:J$72,2,),"")</f>
        <v>987654321</v>
      </c>
      <c r="L7" s="70" t="n">
        <f aca="false">IFERROR(VLOOKUP($B7,'[2]داده 1401'!$A$2:$I$181,8,),"")</f>
        <v>399999999.999943</v>
      </c>
      <c r="M7" s="70" t="n">
        <f aca="false">IFERROR(VLOOKUP($B7,'[2]داده 1401'!$A$2:$I$181,9,),"")</f>
        <v>399307000</v>
      </c>
      <c r="N7" s="70"/>
      <c r="O7" s="11" t="str">
        <f aca="false">VLOOKUP(B7,'برنامه ای'!A:B,2,)</f>
        <v>خريد كتاب و نشريات</v>
      </c>
    </row>
    <row r="8" customFormat="false" ht="21" hidden="false" customHeight="false" outlineLevel="0" collapsed="false">
      <c r="A8" s="65" t="n">
        <f aca="false">ROW(B8)-1</f>
        <v>7</v>
      </c>
      <c r="B8" s="66" t="n">
        <v>33798035</v>
      </c>
      <c r="C8" s="67" t="s">
        <v>461</v>
      </c>
      <c r="D8" s="25" t="str">
        <f aca="false">IFERROR(VLOOKUP(B8,'[2]سناریو لایحه 1402 پنکو'!B$2:E$140,3,),"")</f>
        <v>اداره کل فضای مجازی</v>
      </c>
      <c r="E8" s="68" t="s">
        <v>76</v>
      </c>
      <c r="F8" s="25" t="str">
        <f aca="false">IFERROR(VLOOKUP(B8,'[2]سناریو لایحه 1402 پنکو'!B$2:E$140,4,),"")</f>
        <v>اداره تولید و تامین برنامه و محتوای فضای مجازی</v>
      </c>
      <c r="G8" s="68" t="s">
        <v>2</v>
      </c>
      <c r="H8" s="68" t="s">
        <v>10</v>
      </c>
      <c r="I8" s="68" t="s">
        <v>93</v>
      </c>
      <c r="J8" s="69" t="n">
        <f aca="false">VLOOKUP(B8,[2]دیتا!A$9:B$147,2,)</f>
        <v>100000</v>
      </c>
      <c r="K8" s="69" t="n">
        <f aca="false">IFERROR(VLOOKUP(B8,[2]دیتا!I$9:J$72,2,),"")</f>
        <v>0</v>
      </c>
      <c r="L8" s="70" t="n">
        <f aca="false">IFERROR(VLOOKUP($B8,'[2]داده 1401'!$A$2:$I$181,8,),"")</f>
        <v>521000000.999926</v>
      </c>
      <c r="M8" s="70" t="n">
        <f aca="false">IFERROR(VLOOKUP($B8,'[2]داده 1401'!$A$2:$I$181,9,),"")</f>
        <v>155400000</v>
      </c>
      <c r="N8" s="70"/>
    </row>
    <row r="9" customFormat="false" ht="21" hidden="false" customHeight="false" outlineLevel="0" collapsed="false">
      <c r="A9" s="65" t="n">
        <f aca="false">ROW(B9)-1</f>
        <v>8</v>
      </c>
      <c r="B9" s="66" t="n">
        <v>42902002</v>
      </c>
      <c r="C9" s="67" t="s">
        <v>28</v>
      </c>
      <c r="D9" s="25" t="str">
        <f aca="false">IFERROR(VLOOKUP(B9,'[2]سناریو لایحه 1402 پنکو'!B$2:E$140,3,),"")</f>
        <v>مدیریت امور اجرایی</v>
      </c>
      <c r="E9" s="68" t="s">
        <v>27</v>
      </c>
      <c r="F9" s="25" t="str">
        <f aca="false">IFERROR(VLOOKUP(B9,'[2]سناریو لایحه 1402 پنکو'!B$2:E$140,4,),"")</f>
        <v>اداره فناوری اطلاعات</v>
      </c>
      <c r="G9" s="68" t="s">
        <v>13</v>
      </c>
      <c r="H9" s="25"/>
      <c r="I9" s="25"/>
      <c r="J9" s="69" t="n">
        <f aca="false">VLOOKUP(B9,[2]دیتا!A$9:B$147,2,)</f>
        <v>700000000</v>
      </c>
      <c r="K9" s="69" t="n">
        <f aca="false">IFERROR(VLOOKUP(B9,[2]دیتا!I$9:J$72,2,),"")</f>
        <v>700000000</v>
      </c>
      <c r="L9" s="70" t="n">
        <f aca="false">IFERROR(VLOOKUP($B9,'[2]داده 1401'!$A$2:$I$181,8,),"")</f>
        <v>1319999999.99981</v>
      </c>
      <c r="M9" s="70" t="n">
        <f aca="false">IFERROR(VLOOKUP($B9,'[2]داده 1401'!$A$2:$I$181,9,),"")</f>
        <v>1796254598</v>
      </c>
      <c r="N9" s="70"/>
      <c r="O9" s="11" t="str">
        <f aca="false">VLOOKUP(B9,'برنامه ای'!A:B,2,)</f>
        <v>امور مربوط به ارتباطات و شبكه</v>
      </c>
    </row>
    <row r="10" customFormat="false" ht="21" hidden="false" customHeight="false" outlineLevel="0" collapsed="false">
      <c r="A10" s="65" t="n">
        <f aca="false">ROW(B10)-1</f>
        <v>9</v>
      </c>
      <c r="B10" s="66" t="n">
        <v>42901085</v>
      </c>
      <c r="C10" s="67" t="s">
        <v>29</v>
      </c>
      <c r="D10" s="25" t="str">
        <f aca="false">IFERROR(VLOOKUP(B10,'[2]سناریو لایحه 1402 پنکو'!B$2:E$140,3,),"")</f>
        <v>مدیریت امور اجرایی</v>
      </c>
      <c r="E10" s="68" t="s">
        <v>27</v>
      </c>
      <c r="F10" s="25" t="str">
        <f aca="false">IFERROR(VLOOKUP(B10,'[2]سناریو لایحه 1402 پنکو'!B$2:E$140,4,),"")</f>
        <v>اداره فناوری اطلاعات</v>
      </c>
      <c r="G10" s="68" t="s">
        <v>13</v>
      </c>
      <c r="H10" s="25"/>
      <c r="I10" s="25"/>
      <c r="J10" s="69" t="n">
        <f aca="false">VLOOKUP(B10,[2]دیتا!A$9:B$147,2,)</f>
        <v>400000000</v>
      </c>
      <c r="K10" s="69" t="n">
        <f aca="false">IFERROR(VLOOKUP(B10,[2]دیتا!I$9:J$72,2,),"")</f>
        <v>400000000</v>
      </c>
      <c r="L10" s="70" t="n">
        <f aca="false">IFERROR(VLOOKUP($B10,'[2]داده 1401'!$A$2:$I$181,8,),"")</f>
        <v>659999999.999906</v>
      </c>
      <c r="M10" s="70" t="n">
        <f aca="false">IFERROR(VLOOKUP($B10,'[2]داده 1401'!$A$2:$I$181,9,),"")</f>
        <v>1052000000</v>
      </c>
      <c r="N10" s="70"/>
      <c r="O10" s="11" t="str">
        <f aca="false">VLOOKUP(B10,'برنامه ای'!A:B,2,)</f>
        <v>توليد و توسعه سامانه وب اشراق</v>
      </c>
    </row>
    <row r="11" customFormat="false" ht="21" hidden="false" customHeight="false" outlineLevel="0" collapsed="false">
      <c r="A11" s="65" t="n">
        <f aca="false">ROW(B11)-1</f>
        <v>10</v>
      </c>
      <c r="B11" s="66" t="n">
        <v>42901081</v>
      </c>
      <c r="C11" s="67" t="s">
        <v>31</v>
      </c>
      <c r="D11" s="25" t="str">
        <f aca="false">IFERROR(VLOOKUP(B11,'[2]سناریو لایحه 1402 پنکو'!B$2:E$140,3,),"")</f>
        <v>مدیریت امور اجرایی</v>
      </c>
      <c r="E11" s="68" t="s">
        <v>27</v>
      </c>
      <c r="F11" s="25" t="str">
        <f aca="false">IFERROR(VLOOKUP(B11,'[2]سناریو لایحه 1402 پنکو'!B$2:E$140,4,),"")</f>
        <v>اداره فناوری اطلاعات</v>
      </c>
      <c r="G11" s="68" t="s">
        <v>13</v>
      </c>
      <c r="H11" s="25"/>
      <c r="I11" s="25"/>
      <c r="J11" s="69" t="n">
        <f aca="false">VLOOKUP(B11,[2]دیتا!A$9:B$147,2,)</f>
        <v>573160997</v>
      </c>
      <c r="K11" s="69" t="n">
        <f aca="false">IFERROR(VLOOKUP(B11,[2]دیتا!I$9:J$72,2,),"")</f>
        <v>573160997</v>
      </c>
      <c r="L11" s="70" t="n">
        <f aca="false">IFERROR(VLOOKUP($B11,'[2]داده 1401'!$A$2:$I$181,8,),"")</f>
        <v>299999999.999958</v>
      </c>
      <c r="M11" s="70" t="n">
        <f aca="false">IFERROR(VLOOKUP($B11,'[2]داده 1401'!$A$2:$I$181,9,),"")</f>
        <v>783634700</v>
      </c>
      <c r="N11" s="70"/>
      <c r="O11" s="11" t="str">
        <f aca="false">VLOOKUP(B11,'برنامه ای'!A:B,2,)</f>
        <v>توليد و توسعه پورتال تجميع كننده اشراق</v>
      </c>
    </row>
    <row r="12" customFormat="false" ht="21" hidden="false" customHeight="false" outlineLevel="0" collapsed="false">
      <c r="A12" s="65" t="n">
        <f aca="false">ROW(B12)-1</f>
        <v>11</v>
      </c>
      <c r="B12" s="66" t="n">
        <v>33798040</v>
      </c>
      <c r="C12" s="67" t="s">
        <v>131</v>
      </c>
      <c r="D12" s="25" t="str">
        <f aca="false">IFERROR(VLOOKUP(B12,'[2]سناریو لایحه 1402 پنکو'!B$2:E$140,3,),"")</f>
        <v>اداره کل فضای مجازی</v>
      </c>
      <c r="E12" s="68" t="s">
        <v>76</v>
      </c>
      <c r="F12" s="25" t="str">
        <f aca="false">IFERROR(VLOOKUP(B12,'[2]سناریو لایحه 1402 پنکو'!B$2:E$140,4,),"")</f>
        <v>اداره تولید و تامین برنامه و محتوای فضای مجازی</v>
      </c>
      <c r="G12" s="68" t="s">
        <v>2</v>
      </c>
      <c r="H12" s="68" t="s">
        <v>6</v>
      </c>
      <c r="I12" s="68" t="s">
        <v>132</v>
      </c>
      <c r="J12" s="69" t="n">
        <f aca="false">VLOOKUP(B12,[2]دیتا!A$9:B$147,2,)</f>
        <v>100000</v>
      </c>
      <c r="K12" s="69" t="n">
        <f aca="false">IFERROR(VLOOKUP(B12,[2]دیتا!I$9:J$72,2,),"")</f>
        <v>0</v>
      </c>
      <c r="L12" s="70" t="n">
        <f aca="false">IFERROR(VLOOKUP($B12,'[2]داده 1401'!$A$2:$I$181,8,),"")</f>
        <v>34999999.999995</v>
      </c>
      <c r="M12" s="70" t="n">
        <f aca="false">IFERROR(VLOOKUP($B12,'[2]داده 1401'!$A$2:$I$181,9,),"")</f>
        <v>35000000</v>
      </c>
      <c r="N12" s="70"/>
    </row>
    <row r="13" customFormat="false" ht="37.5" hidden="false" customHeight="false" outlineLevel="0" collapsed="false">
      <c r="A13" s="65" t="n">
        <f aca="false">ROW(B13)-1</f>
        <v>12</v>
      </c>
      <c r="B13" s="66" t="n">
        <v>33798072</v>
      </c>
      <c r="C13" s="67" t="s">
        <v>462</v>
      </c>
      <c r="D13" s="25" t="str">
        <f aca="false">IFERROR(VLOOKUP(B13,'[2]سناریو لایحه 1402 پنکو'!B$2:E$140,3,),"")</f>
        <v>اداره کل فضای مجازی</v>
      </c>
      <c r="E13" s="68" t="s">
        <v>76</v>
      </c>
      <c r="F13" s="25" t="str">
        <f aca="false">IFERROR(VLOOKUP(B13,'[2]سناریو لایحه 1402 پنکو'!B$2:E$140,4,),"")</f>
        <v>اداره تولید و تامین برنامه و محتوای فضای مجازی</v>
      </c>
      <c r="G13" s="68" t="s">
        <v>2</v>
      </c>
      <c r="H13" s="68" t="s">
        <v>10</v>
      </c>
      <c r="I13" s="68" t="s">
        <v>42</v>
      </c>
      <c r="J13" s="69" t="n">
        <f aca="false">VLOOKUP(B13,[2]دیتا!A$9:B$147,2,)</f>
        <v>1000000000</v>
      </c>
      <c r="K13" s="69" t="n">
        <f aca="false">IFERROR(VLOOKUP(B13,[2]دیتا!I$9:J$72,2,),"")</f>
        <v>0</v>
      </c>
      <c r="L13" s="70" t="n">
        <f aca="false">IFERROR(VLOOKUP($B13,'[2]داده 1401'!$A$2:$I$181,8,),"")</f>
        <v>739999999.999895</v>
      </c>
      <c r="M13" s="70" t="n">
        <f aca="false">IFERROR(VLOOKUP($B13,'[2]داده 1401'!$A$2:$I$181,9,),"")</f>
        <v>222000000</v>
      </c>
      <c r="N13" s="70"/>
    </row>
    <row r="14" customFormat="false" ht="21" hidden="false" customHeight="false" outlineLevel="0" collapsed="false">
      <c r="A14" s="65" t="n">
        <f aca="false">ROW(B14)-1</f>
        <v>13</v>
      </c>
      <c r="B14" s="66" t="n">
        <v>39800225</v>
      </c>
      <c r="C14" s="67" t="s">
        <v>84</v>
      </c>
      <c r="D14" s="25" t="str">
        <f aca="false">IFERROR(VLOOKUP(B14,'[2]سناریو لایحه 1402 پنکو'!B$2:E$140,3,),"")</f>
        <v>اداره کل فضای مجازی</v>
      </c>
      <c r="E14" s="68" t="s">
        <v>76</v>
      </c>
      <c r="F14" s="25" t="str">
        <f aca="false">IFERROR(VLOOKUP(B14,'[2]سناریو لایحه 1402 پنکو'!B$2:E$140,4,),"")</f>
        <v>اداره تولید و تامین برنامه و محتوای فضای مجازی</v>
      </c>
      <c r="G14" s="68" t="s">
        <v>13</v>
      </c>
      <c r="H14" s="25"/>
      <c r="I14" s="25"/>
      <c r="J14" s="69" t="n">
        <f aca="false">VLOOKUP(B14,[2]دیتا!A$9:B$147,2,)</f>
        <v>0</v>
      </c>
      <c r="K14" s="69" t="str">
        <f aca="false">IFERROR(VLOOKUP(B14,[2]دیتا!I$9:J$72,2,),"")</f>
        <v/>
      </c>
      <c r="L14" s="70" t="n">
        <f aca="false">IFERROR(VLOOKUP($B14,'[2]داده 1401'!$A$2:$I$181,8,),"")</f>
        <v>229999999.999967</v>
      </c>
      <c r="M14" s="70" t="n">
        <f aca="false">IFERROR(VLOOKUP($B14,'[2]داده 1401'!$A$2:$I$181,9,),"")</f>
        <v>71740000</v>
      </c>
      <c r="N14" s="70"/>
    </row>
    <row r="15" customFormat="false" ht="21" hidden="false" customHeight="false" outlineLevel="0" collapsed="false">
      <c r="A15" s="65" t="n">
        <f aca="false">ROW(B15)-1</f>
        <v>14</v>
      </c>
      <c r="B15" s="66" t="n">
        <v>39800226</v>
      </c>
      <c r="C15" s="67" t="s">
        <v>83</v>
      </c>
      <c r="D15" s="25" t="str">
        <f aca="false">IFERROR(VLOOKUP(B15,'[2]سناریو لایحه 1402 پنکو'!B$2:E$140,3,),"")</f>
        <v>اداره کل فضای مجازی</v>
      </c>
      <c r="E15" s="68" t="s">
        <v>76</v>
      </c>
      <c r="F15" s="25" t="str">
        <f aca="false">IFERROR(VLOOKUP(B15,'[2]سناریو لایحه 1402 پنکو'!B$2:E$140,4,),"")</f>
        <v>اداره تولید و تامین برنامه و محتوای فضای مجازی</v>
      </c>
      <c r="G15" s="68" t="s">
        <v>13</v>
      </c>
      <c r="H15" s="25"/>
      <c r="I15" s="25"/>
      <c r="J15" s="69" t="n">
        <f aca="false">VLOOKUP(B15,[2]دیتا!A$9:B$147,2,)</f>
        <v>0</v>
      </c>
      <c r="K15" s="69" t="str">
        <f aca="false">IFERROR(VLOOKUP(B15,[2]دیتا!I$9:J$72,2,),"")</f>
        <v/>
      </c>
      <c r="L15" s="70" t="n">
        <f aca="false">IFERROR(VLOOKUP($B15,'[2]داده 1401'!$A$2:$I$181,8,),"")</f>
        <v>59999999.9999914</v>
      </c>
      <c r="M15" s="70" t="n">
        <f aca="false">IFERROR(VLOOKUP($B15,'[2]داده 1401'!$A$2:$I$181,9,),"")</f>
        <v>60000000</v>
      </c>
      <c r="N15" s="70"/>
    </row>
    <row r="16" customFormat="false" ht="21" hidden="false" customHeight="false" outlineLevel="0" collapsed="false">
      <c r="A16" s="65" t="n">
        <f aca="false">ROW(B16)-1</f>
        <v>15</v>
      </c>
      <c r="B16" s="66" t="n">
        <v>39800227</v>
      </c>
      <c r="C16" s="67" t="s">
        <v>82</v>
      </c>
      <c r="D16" s="25" t="str">
        <f aca="false">IFERROR(VLOOKUP(B16,'[2]سناریو لایحه 1402 پنکو'!B$2:E$140,3,),"")</f>
        <v>اداره کل فضای مجازی</v>
      </c>
      <c r="E16" s="68" t="s">
        <v>76</v>
      </c>
      <c r="F16" s="25" t="str">
        <f aca="false">IFERROR(VLOOKUP(B16,'[2]سناریو لایحه 1402 پنکو'!B$2:E$140,4,),"")</f>
        <v>اداره تولید و تامین برنامه و محتوای فضای مجازی</v>
      </c>
      <c r="G16" s="68" t="s">
        <v>13</v>
      </c>
      <c r="H16" s="25"/>
      <c r="I16" s="25"/>
      <c r="J16" s="69" t="n">
        <f aca="false">VLOOKUP(B16,[2]دیتا!A$9:B$147,2,)</f>
        <v>0</v>
      </c>
      <c r="K16" s="69" t="str">
        <f aca="false">IFERROR(VLOOKUP(B16,[2]دیتا!I$9:J$72,2,),"")</f>
        <v/>
      </c>
      <c r="L16" s="70" t="n">
        <f aca="false">IFERROR(VLOOKUP($B16,'[2]داده 1401'!$A$2:$I$181,8,),"")</f>
        <v>399999999.999943</v>
      </c>
      <c r="M16" s="70" t="n">
        <f aca="false">IFERROR(VLOOKUP($B16,'[2]داده 1401'!$A$2:$I$181,9,),"")</f>
        <v>276480000</v>
      </c>
      <c r="N16" s="70"/>
    </row>
    <row r="17" customFormat="false" ht="21" hidden="false" customHeight="false" outlineLevel="0" collapsed="false">
      <c r="A17" s="65" t="n">
        <f aca="false">ROW(B17)-1</f>
        <v>16</v>
      </c>
      <c r="B17" s="66" t="n">
        <v>39800228</v>
      </c>
      <c r="C17" s="67" t="s">
        <v>81</v>
      </c>
      <c r="D17" s="25" t="str">
        <f aca="false">IFERROR(VLOOKUP(B17,'[2]سناریو لایحه 1402 پنکو'!B$2:E$140,3,),"")</f>
        <v>اداره کل فضای مجازی</v>
      </c>
      <c r="E17" s="68" t="s">
        <v>76</v>
      </c>
      <c r="F17" s="25" t="str">
        <f aca="false">IFERROR(VLOOKUP(B17,'[2]سناریو لایحه 1402 پنکو'!B$2:E$140,4,),"")</f>
        <v>اداره تولید و تامین برنامه و محتوای فضای مجازی</v>
      </c>
      <c r="G17" s="68" t="s">
        <v>13</v>
      </c>
      <c r="H17" s="25"/>
      <c r="I17" s="25"/>
      <c r="J17" s="69" t="n">
        <f aca="false">VLOOKUP(B17,[2]دیتا!A$9:B$147,2,)</f>
        <v>0</v>
      </c>
      <c r="K17" s="69" t="str">
        <f aca="false">IFERROR(VLOOKUP(B17,[2]دیتا!I$9:J$72,2,),"")</f>
        <v/>
      </c>
      <c r="L17" s="70" t="n">
        <f aca="false">IFERROR(VLOOKUP($B17,'[2]داده 1401'!$A$2:$I$181,8,),"")</f>
        <v>9999999.99999859</v>
      </c>
      <c r="M17" s="70" t="n">
        <f aca="false">IFERROR(VLOOKUP($B17,'[2]داده 1401'!$A$2:$I$181,9,),"")</f>
        <v>3600000</v>
      </c>
      <c r="N17" s="70"/>
    </row>
    <row r="18" customFormat="false" ht="21" hidden="false" customHeight="false" outlineLevel="0" collapsed="false">
      <c r="A18" s="65" t="n">
        <f aca="false">ROW(B18)-1</f>
        <v>17</v>
      </c>
      <c r="B18" s="66" t="n">
        <v>39800230</v>
      </c>
      <c r="C18" s="67" t="s">
        <v>79</v>
      </c>
      <c r="D18" s="25" t="str">
        <f aca="false">IFERROR(VLOOKUP(B18,'[2]سناریو لایحه 1402 پنکو'!B$2:E$140,3,),"")</f>
        <v>اداره کل فضای مجازی</v>
      </c>
      <c r="E18" s="68" t="s">
        <v>76</v>
      </c>
      <c r="F18" s="25" t="str">
        <f aca="false">IFERROR(VLOOKUP(B18,'[2]سناریو لایحه 1402 پنکو'!B$2:E$140,4,),"")</f>
        <v>اداره تولید و تامین برنامه و محتوای فضای مجازی</v>
      </c>
      <c r="G18" s="68" t="s">
        <v>13</v>
      </c>
      <c r="H18" s="25"/>
      <c r="I18" s="25"/>
      <c r="J18" s="69" t="n">
        <f aca="false">VLOOKUP(B18,[2]دیتا!A$9:B$147,2,)</f>
        <v>0</v>
      </c>
      <c r="K18" s="69" t="str">
        <f aca="false">IFERROR(VLOOKUP(B18,[2]دیتا!I$9:J$72,2,),"")</f>
        <v/>
      </c>
      <c r="L18" s="70" t="n">
        <f aca="false">IFERROR(VLOOKUP($B18,'[2]داده 1401'!$A$2:$I$181,8,),"")</f>
        <v>1199999999.99983</v>
      </c>
      <c r="M18" s="70" t="n">
        <f aca="false">IFERROR(VLOOKUP($B18,'[2]داده 1401'!$A$2:$I$181,9,),"")</f>
        <v>828310000</v>
      </c>
      <c r="N18" s="70"/>
    </row>
    <row r="19" customFormat="false" ht="21" hidden="false" customHeight="false" outlineLevel="0" collapsed="false">
      <c r="A19" s="65" t="n">
        <f aca="false">ROW(B19)-1</f>
        <v>18</v>
      </c>
      <c r="B19" s="66" t="n">
        <v>39800231</v>
      </c>
      <c r="C19" s="67" t="s">
        <v>78</v>
      </c>
      <c r="D19" s="25" t="str">
        <f aca="false">IFERROR(VLOOKUP(B19,'[2]سناریو لایحه 1402 پنکو'!B$2:E$140,3,),"")</f>
        <v>اداره کل فضای مجازی</v>
      </c>
      <c r="E19" s="68" t="s">
        <v>76</v>
      </c>
      <c r="F19" s="25" t="str">
        <f aca="false">IFERROR(VLOOKUP(B19,'[2]سناریو لایحه 1402 پنکو'!B$2:E$140,4,),"")</f>
        <v>اداره تولید و تامین برنامه و محتوای فضای مجازی</v>
      </c>
      <c r="G19" s="68" t="s">
        <v>13</v>
      </c>
      <c r="H19" s="25"/>
      <c r="I19" s="25"/>
      <c r="J19" s="69" t="n">
        <f aca="false">VLOOKUP(B19,[2]دیتا!A$9:B$147,2,)</f>
        <v>0</v>
      </c>
      <c r="K19" s="69" t="str">
        <f aca="false">IFERROR(VLOOKUP(B19,[2]دیتا!I$9:J$72,2,),"")</f>
        <v/>
      </c>
      <c r="L19" s="70" t="n">
        <f aca="false">IFERROR(VLOOKUP($B19,'[2]داده 1401'!$A$2:$I$181,8,),"")</f>
        <v>1319999999.99981</v>
      </c>
      <c r="M19" s="70" t="n">
        <f aca="false">IFERROR(VLOOKUP($B19,'[2]داده 1401'!$A$2:$I$181,9,),"")</f>
        <v>703720000</v>
      </c>
      <c r="N19" s="70"/>
    </row>
    <row r="20" customFormat="false" ht="21" hidden="false" customHeight="false" outlineLevel="0" collapsed="false">
      <c r="A20" s="65" t="n">
        <f aca="false">ROW(B20)-1</f>
        <v>19</v>
      </c>
      <c r="B20" s="66" t="n">
        <v>39800232</v>
      </c>
      <c r="C20" s="67" t="s">
        <v>77</v>
      </c>
      <c r="D20" s="25" t="str">
        <f aca="false">IFERROR(VLOOKUP(B20,'[2]سناریو لایحه 1402 پنکو'!B$2:E$140,3,),"")</f>
        <v>اداره کل فضای مجازی</v>
      </c>
      <c r="E20" s="68" t="s">
        <v>76</v>
      </c>
      <c r="F20" s="25" t="str">
        <f aca="false">IFERROR(VLOOKUP(B20,'[2]سناریو لایحه 1402 پنکو'!B$2:E$140,4,),"")</f>
        <v>اداره تولید و تامین برنامه و محتوای فضای مجازی</v>
      </c>
      <c r="G20" s="68" t="s">
        <v>13</v>
      </c>
      <c r="H20" s="25"/>
      <c r="I20" s="25"/>
      <c r="J20" s="69" t="n">
        <f aca="false">VLOOKUP(B20,[2]دیتا!A$9:B$147,2,)</f>
        <v>0</v>
      </c>
      <c r="K20" s="69" t="str">
        <f aca="false">IFERROR(VLOOKUP(B20,[2]دیتا!I$9:J$72,2,),"")</f>
        <v/>
      </c>
      <c r="L20" s="70" t="n">
        <f aca="false">IFERROR(VLOOKUP($B20,'[2]داده 1401'!$A$2:$I$181,8,),"")</f>
        <v>2269999999.99968</v>
      </c>
      <c r="M20" s="70" t="n">
        <f aca="false">IFERROR(VLOOKUP($B20,'[2]داده 1401'!$A$2:$I$181,9,),"")</f>
        <v>909380000</v>
      </c>
      <c r="N20" s="70"/>
    </row>
    <row r="21" customFormat="false" ht="21" hidden="false" customHeight="false" outlineLevel="0" collapsed="false">
      <c r="A21" s="65" t="n">
        <f aca="false">ROW(B21)-1</f>
        <v>20</v>
      </c>
      <c r="B21" s="66" t="n">
        <v>39800233</v>
      </c>
      <c r="C21" s="67" t="s">
        <v>75</v>
      </c>
      <c r="D21" s="25" t="str">
        <f aca="false">IFERROR(VLOOKUP(B21,'[2]سناریو لایحه 1402 پنکو'!B$2:E$140,3,),"")</f>
        <v>اداره کل فضای مجازی</v>
      </c>
      <c r="E21" s="68" t="s">
        <v>76</v>
      </c>
      <c r="F21" s="25" t="str">
        <f aca="false">IFERROR(VLOOKUP(B21,'[2]سناریو لایحه 1402 پنکو'!B$2:E$140,4,),"")</f>
        <v>اداره تولید و تامین برنامه و محتوای فضای مجازی</v>
      </c>
      <c r="G21" s="68" t="s">
        <v>13</v>
      </c>
      <c r="H21" s="25"/>
      <c r="I21" s="25"/>
      <c r="J21" s="69" t="n">
        <f aca="false">VLOOKUP(B21,[2]دیتا!A$9:B$147,2,)</f>
        <v>0</v>
      </c>
      <c r="K21" s="69" t="str">
        <f aca="false">IFERROR(VLOOKUP(B21,[2]دیتا!I$9:J$72,2,),"")</f>
        <v/>
      </c>
      <c r="L21" s="70" t="n">
        <f aca="false">IFERROR(VLOOKUP($B21,'[2]داده 1401'!$A$2:$I$181,8,),"")</f>
        <v>1029999999.99985</v>
      </c>
      <c r="M21" s="70" t="n">
        <f aca="false">IFERROR(VLOOKUP($B21,'[2]داده 1401'!$A$2:$I$181,9,),"")</f>
        <v>316890000</v>
      </c>
      <c r="N21" s="70"/>
    </row>
    <row r="22" customFormat="false" ht="21" hidden="false" customHeight="false" outlineLevel="0" collapsed="false">
      <c r="A22" s="65" t="n">
        <f aca="false">ROW(B22)-1</f>
        <v>21</v>
      </c>
      <c r="B22" s="66" t="n">
        <v>42901042</v>
      </c>
      <c r="C22" s="67" t="s">
        <v>32</v>
      </c>
      <c r="D22" s="25" t="str">
        <f aca="false">IFERROR(VLOOKUP(B22,'[2]سناریو لایحه 1402 پنکو'!B$2:E$140,3,),"")</f>
        <v>مدیریت امور اجرایی</v>
      </c>
      <c r="E22" s="68" t="s">
        <v>27</v>
      </c>
      <c r="F22" s="25" t="str">
        <f aca="false">IFERROR(VLOOKUP(B22,'[2]سناریو لایحه 1402 پنکو'!B$2:E$140,4,),"")</f>
        <v>اداره فناوری اطلاعات</v>
      </c>
      <c r="G22" s="68" t="s">
        <v>13</v>
      </c>
      <c r="H22" s="25"/>
      <c r="I22" s="25"/>
      <c r="J22" s="69" t="n">
        <f aca="false">VLOOKUP(B22,[2]دیتا!A$9:B$147,2,)</f>
        <v>150000000</v>
      </c>
      <c r="K22" s="69" t="n">
        <f aca="false">IFERROR(VLOOKUP(B22,[2]دیتا!I$9:J$72,2,),"")</f>
        <v>150000000</v>
      </c>
      <c r="L22" s="70" t="n">
        <f aca="false">IFERROR(VLOOKUP($B22,'[2]داده 1401'!$A$2:$I$181,8,),"")</f>
        <v>259999999.999963</v>
      </c>
      <c r="M22" s="70" t="n">
        <f aca="false">IFERROR(VLOOKUP($B22,'[2]داده 1401'!$A$2:$I$181,9,),"")</f>
        <v>230021000</v>
      </c>
      <c r="N22" s="70"/>
      <c r="O22" s="11" t="str">
        <f aca="false">VLOOKUP(B22,'برنامه ای'!A:B,2,)</f>
        <v>پشتيباني از سامانه مديريت ارسال پيامك</v>
      </c>
    </row>
    <row r="23" customFormat="false" ht="21" hidden="false" customHeight="false" outlineLevel="0" collapsed="false">
      <c r="A23" s="65" t="n">
        <f aca="false">ROW(B23)-1</f>
        <v>22</v>
      </c>
      <c r="B23" s="66" t="n">
        <v>39800308</v>
      </c>
      <c r="C23" s="67" t="s">
        <v>33</v>
      </c>
      <c r="D23" s="25" t="str">
        <f aca="false">IFERROR(VLOOKUP(B23,'[2]سناریو لایحه 1402 پنکو'!B$2:E$140,3,),"")</f>
        <v/>
      </c>
      <c r="E23" s="71"/>
      <c r="F23" s="71" t="str">
        <f aca="false">IFERROR(VLOOKUP(B23,'[2]سناریو لایحه 1402 پنکو'!B$2:E$140,4,),"")</f>
        <v/>
      </c>
      <c r="G23" s="68" t="s">
        <v>2</v>
      </c>
      <c r="H23" s="68" t="s">
        <v>8</v>
      </c>
      <c r="I23" s="25"/>
      <c r="J23" s="69"/>
      <c r="K23" s="69" t="n">
        <v>800000000</v>
      </c>
      <c r="L23" s="70" t="str">
        <f aca="false">IFERROR(VLOOKUP($B23,'[2]داده 1401'!$A$2:$I$181,8,),"")</f>
        <v/>
      </c>
      <c r="M23" s="70" t="str">
        <f aca="false">IFERROR(VLOOKUP($B23,'[2]داده 1401'!$A$2:$I$181,9,),"")</f>
        <v/>
      </c>
      <c r="N23" s="72" t="s">
        <v>463</v>
      </c>
      <c r="O23" s="11" t="str">
        <f aca="false">VLOOKUP(B23,'برنامه ای'!A:B,2,)</f>
        <v>امور مربوط به توليد مستند تاريخ شفاهي تحول علوم انساني در ايران</v>
      </c>
    </row>
    <row r="24" customFormat="false" ht="21" hidden="false" customHeight="false" outlineLevel="0" collapsed="false">
      <c r="A24" s="65" t="n">
        <f aca="false">ROW(B24)-1</f>
        <v>23</v>
      </c>
      <c r="B24" s="66" t="n">
        <v>33198025</v>
      </c>
      <c r="C24" s="67" t="s">
        <v>464</v>
      </c>
      <c r="D24" s="25" t="str">
        <f aca="false">IFERROR(VLOOKUP(B24,'[2]سناریو لایحه 1402 پنکو'!B$2:E$140,3,),"")</f>
        <v>اداره کل فضای مجازی</v>
      </c>
      <c r="E24" s="68" t="s">
        <v>60</v>
      </c>
      <c r="F24" s="25" t="str">
        <f aca="false">IFERROR(VLOOKUP(B24,'[2]سناریو لایحه 1402 پنکو'!B$2:E$140,4,),"")</f>
        <v>اداره همکاری های فضای مجازی</v>
      </c>
      <c r="G24" s="68" t="s">
        <v>13</v>
      </c>
      <c r="H24" s="25"/>
      <c r="I24" s="25"/>
      <c r="J24" s="69" t="n">
        <f aca="false">VLOOKUP(B24,[2]دیتا!A$9:B$147,2,)</f>
        <v>0</v>
      </c>
      <c r="K24" s="69" t="str">
        <f aca="false">IFERROR(VLOOKUP(B24,[2]دیتا!I$9:J$72,2,),"")</f>
        <v/>
      </c>
      <c r="L24" s="70" t="n">
        <f aca="false">IFERROR(VLOOKUP($B24,'[2]داده 1401'!$A$2:$I$181,8,),"")</f>
        <v>24999999.9999964</v>
      </c>
      <c r="M24" s="70" t="n">
        <f aca="false">IFERROR(VLOOKUP($B24,'[2]داده 1401'!$A$2:$I$181,9,),"")</f>
        <v>25000000</v>
      </c>
      <c r="N24" s="70"/>
    </row>
    <row r="25" customFormat="false" ht="21" hidden="false" customHeight="false" outlineLevel="0" collapsed="false">
      <c r="A25" s="65" t="n">
        <f aca="false">ROW(B25)-1</f>
        <v>24</v>
      </c>
      <c r="B25" s="66" t="n">
        <v>33698008</v>
      </c>
      <c r="C25" s="67" t="s">
        <v>144</v>
      </c>
      <c r="D25" s="25" t="str">
        <f aca="false">IFERROR(VLOOKUP(B25,'[2]سناریو لایحه 1402 پنکو'!B$2:E$140,3,),"")</f>
        <v>اداره کل فضای مجازی</v>
      </c>
      <c r="E25" s="68" t="s">
        <v>60</v>
      </c>
      <c r="F25" s="25" t="str">
        <f aca="false">IFERROR(VLOOKUP(B25,'[2]سناریو لایحه 1402 پنکو'!B$2:E$140,4,),"")</f>
        <v>اداره همکاری های فضای مجازی</v>
      </c>
      <c r="G25" s="68" t="s">
        <v>13</v>
      </c>
      <c r="H25" s="25"/>
      <c r="I25" s="25"/>
      <c r="J25" s="69" t="n">
        <f aca="false">VLOOKUP(B25,[2]دیتا!A$9:B$147,2,)</f>
        <v>0</v>
      </c>
      <c r="K25" s="69" t="str">
        <f aca="false">IFERROR(VLOOKUP(B25,[2]دیتا!I$9:J$72,2,),"")</f>
        <v/>
      </c>
      <c r="L25" s="70" t="n">
        <f aca="false">IFERROR(VLOOKUP($B25,'[2]داده 1401'!$A$2:$I$181,8,),"")</f>
        <v>89999999.9999872</v>
      </c>
      <c r="M25" s="70" t="n">
        <f aca="false">IFERROR(VLOOKUP($B25,'[2]داده 1401'!$A$2:$I$181,9,),"")</f>
        <v>90000000</v>
      </c>
      <c r="N25" s="70"/>
    </row>
    <row r="26" customFormat="false" ht="21" hidden="false" customHeight="false" outlineLevel="0" collapsed="false">
      <c r="A26" s="65" t="n">
        <f aca="false">ROW(B26)-1</f>
        <v>25</v>
      </c>
      <c r="B26" s="66" t="n">
        <v>39800222</v>
      </c>
      <c r="C26" s="67" t="s">
        <v>465</v>
      </c>
      <c r="D26" s="25" t="str">
        <f aca="false">IFERROR(VLOOKUP(B26,'[2]سناریو لایحه 1402 پنکو'!B$2:E$140,3,),"")</f>
        <v>اداره کل فضای مجازی</v>
      </c>
      <c r="E26" s="68" t="s">
        <v>60</v>
      </c>
      <c r="F26" s="25" t="str">
        <f aca="false">IFERROR(VLOOKUP(B26,'[2]سناریو لایحه 1402 پنکو'!B$2:E$140,4,),"")</f>
        <v>اداره همکاری های فضای مجازی</v>
      </c>
      <c r="G26" s="68" t="s">
        <v>13</v>
      </c>
      <c r="H26" s="25"/>
      <c r="I26" s="25"/>
      <c r="J26" s="69" t="n">
        <f aca="false">VLOOKUP(B26,[2]دیتا!A$9:B$147,2,)</f>
        <v>0</v>
      </c>
      <c r="K26" s="69" t="str">
        <f aca="false">IFERROR(VLOOKUP(B26,[2]دیتا!I$9:J$72,2,),"")</f>
        <v/>
      </c>
      <c r="L26" s="70" t="n">
        <f aca="false">IFERROR(VLOOKUP($B26,'[2]داده 1401'!$A$2:$I$181,8,),"")</f>
        <v>6999999999.99901</v>
      </c>
      <c r="M26" s="70" t="n">
        <f aca="false">IFERROR(VLOOKUP($B26,'[2]داده 1401'!$A$2:$I$181,9,),"")</f>
        <v>4294879916</v>
      </c>
      <c r="N26" s="70"/>
    </row>
    <row r="27" customFormat="false" ht="21" hidden="false" customHeight="false" outlineLevel="0" collapsed="false">
      <c r="A27" s="65" t="n">
        <f aca="false">ROW(B27)-1</f>
        <v>26</v>
      </c>
      <c r="B27" s="66" t="n">
        <v>39800229</v>
      </c>
      <c r="C27" s="67" t="s">
        <v>466</v>
      </c>
      <c r="D27" s="25" t="str">
        <f aca="false">IFERROR(VLOOKUP(B27,'[2]سناریو لایحه 1402 پنکو'!B$2:E$140,3,),"")</f>
        <v>اداره کل فضای مجازی</v>
      </c>
      <c r="E27" s="68" t="s">
        <v>60</v>
      </c>
      <c r="F27" s="25" t="str">
        <f aca="false">IFERROR(VLOOKUP(B27,'[2]سناریو لایحه 1402 پنکو'!B$2:E$140,4,),"")</f>
        <v>اداره همکاری های فضای مجازی</v>
      </c>
      <c r="G27" s="68" t="s">
        <v>13</v>
      </c>
      <c r="H27" s="25"/>
      <c r="I27" s="25"/>
      <c r="J27" s="69" t="n">
        <f aca="false">VLOOKUP(B27,[2]دیتا!A$9:B$147,2,)</f>
        <v>0</v>
      </c>
      <c r="K27" s="69" t="str">
        <f aca="false">IFERROR(VLOOKUP(B27,[2]دیتا!I$9:J$72,2,),"")</f>
        <v/>
      </c>
      <c r="L27" s="70" t="n">
        <f aca="false">IFERROR(VLOOKUP($B27,'[2]داده 1401'!$A$2:$I$181,8,),"")</f>
        <v>4999999.99999929</v>
      </c>
      <c r="M27" s="70" t="n">
        <f aca="false">IFERROR(VLOOKUP($B27,'[2]داده 1401'!$A$2:$I$181,9,),"")</f>
        <v>4500000</v>
      </c>
      <c r="N27" s="70"/>
    </row>
    <row r="28" customFormat="false" ht="21" hidden="false" customHeight="false" outlineLevel="0" collapsed="false">
      <c r="A28" s="65" t="n">
        <f aca="false">ROW(B28)-1</f>
        <v>27</v>
      </c>
      <c r="B28" s="66" t="n">
        <v>39800235</v>
      </c>
      <c r="C28" s="67" t="s">
        <v>467</v>
      </c>
      <c r="D28" s="25" t="str">
        <f aca="false">IFERROR(VLOOKUP(B28,'[2]سناریو لایحه 1402 پنکو'!B$2:E$140,3,),"")</f>
        <v>اداره کل فضای مجازی</v>
      </c>
      <c r="E28" s="68" t="s">
        <v>60</v>
      </c>
      <c r="F28" s="25" t="str">
        <f aca="false">IFERROR(VLOOKUP(B28,'[2]سناریو لایحه 1402 پنکو'!B$2:E$140,4,),"")</f>
        <v>اداره همکاری های فضای مجازی</v>
      </c>
      <c r="G28" s="68" t="s">
        <v>13</v>
      </c>
      <c r="H28" s="25"/>
      <c r="I28" s="25"/>
      <c r="J28" s="69" t="n">
        <f aca="false">VLOOKUP(B28,[2]دیتا!A$9:B$147,2,)</f>
        <v>0</v>
      </c>
      <c r="K28" s="69" t="str">
        <f aca="false">IFERROR(VLOOKUP(B28,[2]دیتا!I$9:J$72,2,),"")</f>
        <v/>
      </c>
      <c r="L28" s="70" t="n">
        <f aca="false">IFERROR(VLOOKUP($B28,'[2]داده 1401'!$A$2:$I$181,8,),"")</f>
        <v>120099999.999983</v>
      </c>
      <c r="M28" s="70" t="n">
        <f aca="false">IFERROR(VLOOKUP($B28,'[2]داده 1401'!$A$2:$I$181,9,),"")</f>
        <v>120007230</v>
      </c>
      <c r="N28" s="70"/>
    </row>
    <row r="29" customFormat="false" ht="21" hidden="false" customHeight="false" outlineLevel="0" collapsed="false">
      <c r="A29" s="65" t="n">
        <f aca="false">ROW(B29)-1</f>
        <v>28</v>
      </c>
      <c r="B29" s="66" t="n">
        <v>39800237</v>
      </c>
      <c r="C29" s="67" t="s">
        <v>71</v>
      </c>
      <c r="D29" s="25" t="str">
        <f aca="false">IFERROR(VLOOKUP(B29,'[2]سناریو لایحه 1402 پنکو'!B$2:E$140,3,),"")</f>
        <v>اداره کل فضای مجازی</v>
      </c>
      <c r="E29" s="68" t="s">
        <v>60</v>
      </c>
      <c r="F29" s="25" t="str">
        <f aca="false">IFERROR(VLOOKUP(B29,'[2]سناریو لایحه 1402 پنکو'!B$2:E$140,4,),"")</f>
        <v>اداره همکاری های فضای مجازی</v>
      </c>
      <c r="G29" s="68" t="s">
        <v>13</v>
      </c>
      <c r="H29" s="25"/>
      <c r="I29" s="25"/>
      <c r="J29" s="69" t="n">
        <f aca="false">VLOOKUP(B29,[2]دیتا!A$9:B$147,2,)</f>
        <v>0</v>
      </c>
      <c r="K29" s="69" t="str">
        <f aca="false">IFERROR(VLOOKUP(B29,[2]دیتا!I$9:J$72,2,),"")</f>
        <v/>
      </c>
      <c r="L29" s="70" t="n">
        <f aca="false">IFERROR(VLOOKUP($B29,'[2]داده 1401'!$A$2:$I$181,8,),"")</f>
        <v>149999999.999979</v>
      </c>
      <c r="M29" s="70" t="n">
        <f aca="false">IFERROR(VLOOKUP($B29,'[2]داده 1401'!$A$2:$I$181,9,),"")</f>
        <v>98100000</v>
      </c>
      <c r="N29" s="70"/>
    </row>
    <row r="30" customFormat="false" ht="21" hidden="false" customHeight="false" outlineLevel="0" collapsed="false">
      <c r="A30" s="65" t="n">
        <f aca="false">ROW(B30)-1</f>
        <v>29</v>
      </c>
      <c r="B30" s="66" t="n">
        <v>39800263</v>
      </c>
      <c r="C30" s="67" t="s">
        <v>64</v>
      </c>
      <c r="D30" s="25" t="str">
        <f aca="false">IFERROR(VLOOKUP(B30,'[2]سناریو لایحه 1402 پنکو'!B$2:E$140,3,),"")</f>
        <v>اداره کل فضای مجازی</v>
      </c>
      <c r="E30" s="68" t="s">
        <v>60</v>
      </c>
      <c r="F30" s="25" t="str">
        <f aca="false">IFERROR(VLOOKUP(B30,'[2]سناریو لایحه 1402 پنکو'!B$2:E$140,4,),"")</f>
        <v>اداره همکاری های فضای مجازی</v>
      </c>
      <c r="G30" s="68" t="s">
        <v>13</v>
      </c>
      <c r="H30" s="25"/>
      <c r="I30" s="25"/>
      <c r="J30" s="69" t="n">
        <f aca="false">VLOOKUP(B30,[2]دیتا!A$9:B$147,2,)</f>
        <v>0</v>
      </c>
      <c r="K30" s="69" t="str">
        <f aca="false">IFERROR(VLOOKUP(B30,[2]دیتا!I$9:J$72,2,),"")</f>
        <v/>
      </c>
      <c r="L30" s="70" t="n">
        <f aca="false">IFERROR(VLOOKUP($B30,'[2]داده 1401'!$A$2:$I$181,8,),"")</f>
        <v>49999999.9999929</v>
      </c>
      <c r="M30" s="70" t="n">
        <f aca="false">IFERROR(VLOOKUP($B30,'[2]داده 1401'!$A$2:$I$181,9,),"")</f>
        <v>50000000</v>
      </c>
      <c r="N30" s="70"/>
    </row>
    <row r="31" customFormat="false" ht="21" hidden="false" customHeight="false" outlineLevel="0" collapsed="false">
      <c r="A31" s="65" t="n">
        <f aca="false">ROW(B31)-1</f>
        <v>30</v>
      </c>
      <c r="B31" s="66" t="n">
        <v>39800267</v>
      </c>
      <c r="C31" s="67" t="s">
        <v>59</v>
      </c>
      <c r="D31" s="25" t="str">
        <f aca="false">IFERROR(VLOOKUP(B31,'[2]سناریو لایحه 1402 پنکو'!B$2:E$140,3,),"")</f>
        <v>اداره کل فضای مجازی</v>
      </c>
      <c r="E31" s="68" t="s">
        <v>60</v>
      </c>
      <c r="F31" s="25" t="str">
        <f aca="false">IFERROR(VLOOKUP(B31,'[2]سناریو لایحه 1402 پنکو'!B$2:E$140,4,),"")</f>
        <v>اداره همکاری های فضای مجازی</v>
      </c>
      <c r="G31" s="68" t="s">
        <v>13</v>
      </c>
      <c r="H31" s="25"/>
      <c r="I31" s="25"/>
      <c r="J31" s="69" t="n">
        <f aca="false">VLOOKUP(B31,[2]دیتا!A$9:B$147,2,)</f>
        <v>0</v>
      </c>
      <c r="K31" s="69" t="str">
        <f aca="false">IFERROR(VLOOKUP(B31,[2]دیتا!I$9:J$72,2,),"")</f>
        <v/>
      </c>
      <c r="L31" s="70" t="n">
        <f aca="false">IFERROR(VLOOKUP($B31,'[2]داده 1401'!$A$2:$I$181,8,),"")</f>
        <v>4999999.99999929</v>
      </c>
      <c r="M31" s="70" t="n">
        <f aca="false">IFERROR(VLOOKUP($B31,'[2]داده 1401'!$A$2:$I$181,9,),"")</f>
        <v>4500000</v>
      </c>
      <c r="N31" s="70"/>
    </row>
    <row r="32" customFormat="false" ht="21" hidden="false" customHeight="false" outlineLevel="0" collapsed="false">
      <c r="A32" s="65" t="n">
        <f aca="false">ROW(B32)-1</f>
        <v>31</v>
      </c>
      <c r="B32" s="66" t="n">
        <v>33098175</v>
      </c>
      <c r="C32" s="67" t="s">
        <v>161</v>
      </c>
      <c r="D32" s="25" t="str">
        <f aca="false">IFERROR(VLOOKUP(B32,'[2]سناریو لایحه 1402 پنکو'!B$2:E$140,3,),"")</f>
        <v>حوزه معاونت</v>
      </c>
      <c r="E32" s="68" t="s">
        <v>23</v>
      </c>
      <c r="F32" s="25" t="str">
        <f aca="false">IFERROR(VLOOKUP(B32,'[2]سناریو لایحه 1402 پنکو'!B$2:E$140,4,),"")</f>
        <v>حوزه معاونت</v>
      </c>
      <c r="G32" s="68" t="s">
        <v>2</v>
      </c>
      <c r="H32" s="68" t="s">
        <v>10</v>
      </c>
      <c r="I32" s="68" t="s">
        <v>162</v>
      </c>
      <c r="J32" s="69" t="n">
        <f aca="false">VLOOKUP(B32,[2]دیتا!A$9:B$147,2,)</f>
        <v>100000</v>
      </c>
      <c r="K32" s="69" t="n">
        <f aca="false">IFERROR(VLOOKUP(B32,[2]دیتا!I$9:J$72,2,),"")</f>
        <v>0</v>
      </c>
      <c r="L32" s="70" t="n">
        <f aca="false">IFERROR(VLOOKUP($B32,'[2]داده 1401'!$A$2:$I$181,8,),"")</f>
        <v>499999999.999929</v>
      </c>
      <c r="M32" s="70" t="n">
        <f aca="false">IFERROR(VLOOKUP($B32,'[2]داده 1401'!$A$2:$I$181,9,),"")</f>
        <v>500000000</v>
      </c>
      <c r="N32" s="70"/>
    </row>
    <row r="33" customFormat="false" ht="21" hidden="false" customHeight="false" outlineLevel="0" collapsed="false">
      <c r="A33" s="65" t="n">
        <f aca="false">ROW(B33)-1</f>
        <v>32</v>
      </c>
      <c r="B33" s="66" t="n">
        <v>34098036</v>
      </c>
      <c r="C33" s="67" t="s">
        <v>108</v>
      </c>
      <c r="D33" s="25" t="str">
        <f aca="false">IFERROR(VLOOKUP(B33,'[2]سناریو لایحه 1402 پنکو'!B$2:E$140,3,),"")</f>
        <v>حوزه معاونت</v>
      </c>
      <c r="E33" s="68" t="s">
        <v>23</v>
      </c>
      <c r="F33" s="25" t="str">
        <f aca="false">IFERROR(VLOOKUP(B33,'[2]سناریو لایحه 1402 پنکو'!B$2:E$140,4,),"")</f>
        <v>حوزه معاونت</v>
      </c>
      <c r="G33" s="68" t="s">
        <v>2</v>
      </c>
      <c r="H33" s="68" t="s">
        <v>10</v>
      </c>
      <c r="I33" s="68" t="s">
        <v>93</v>
      </c>
      <c r="J33" s="69" t="n">
        <f aca="false">VLOOKUP(B33,[2]دیتا!A$9:B$147,2,)</f>
        <v>100000</v>
      </c>
      <c r="K33" s="69" t="n">
        <f aca="false">IFERROR(VLOOKUP(B33,[2]دیتا!I$9:J$72,2,),"")</f>
        <v>0</v>
      </c>
      <c r="L33" s="70" t="n">
        <f aca="false">IFERROR(VLOOKUP($B33,'[2]داده 1401'!$A$2:$I$181,8,),"")</f>
        <v>449999999.999935</v>
      </c>
      <c r="M33" s="70" t="n">
        <f aca="false">IFERROR(VLOOKUP($B33,'[2]داده 1401'!$A$2:$I$181,9,),"")</f>
        <v>330000000</v>
      </c>
      <c r="N33" s="70"/>
    </row>
    <row r="34" customFormat="false" ht="21" hidden="false" customHeight="false" outlineLevel="0" collapsed="false">
      <c r="A34" s="65" t="n">
        <f aca="false">ROW(B34)-1</f>
        <v>33</v>
      </c>
      <c r="B34" s="66" t="n">
        <v>39800012</v>
      </c>
      <c r="C34" s="67" t="s">
        <v>105</v>
      </c>
      <c r="D34" s="25" t="str">
        <f aca="false">IFERROR(VLOOKUP(B34,'[2]سناریو لایحه 1402 پنکو'!B$2:E$140,3,),"")</f>
        <v>حوزه معاونت</v>
      </c>
      <c r="E34" s="68" t="s">
        <v>23</v>
      </c>
      <c r="F34" s="25" t="str">
        <f aca="false">IFERROR(VLOOKUP(B34,'[2]سناریو لایحه 1402 پنکو'!B$2:E$140,4,),"")</f>
        <v>حوزه معاونت</v>
      </c>
      <c r="G34" s="68" t="s">
        <v>13</v>
      </c>
      <c r="H34" s="25"/>
      <c r="I34" s="25"/>
      <c r="J34" s="69" t="n">
        <f aca="false">VLOOKUP(B34,[2]دیتا!A$9:B$147,2,)</f>
        <v>0</v>
      </c>
      <c r="K34" s="69" t="str">
        <f aca="false">IFERROR(VLOOKUP(B34,[2]دیتا!I$9:J$72,2,),"")</f>
        <v/>
      </c>
      <c r="L34" s="70" t="n">
        <f aca="false">IFERROR(VLOOKUP($B34,'[2]داده 1401'!$A$2:$I$181,8,),"")</f>
        <v>299999999.999958</v>
      </c>
      <c r="M34" s="70" t="n">
        <f aca="false">IFERROR(VLOOKUP($B34,'[2]داده 1401'!$A$2:$I$181,9,),"")</f>
        <v>150000000</v>
      </c>
      <c r="N34" s="70"/>
    </row>
    <row r="35" customFormat="false" ht="21" hidden="false" customHeight="false" outlineLevel="0" collapsed="false">
      <c r="A35" s="65" t="n">
        <f aca="false">ROW(B35)-1</f>
        <v>34</v>
      </c>
      <c r="B35" s="66" t="n">
        <v>39800014</v>
      </c>
      <c r="C35" s="67" t="s">
        <v>104</v>
      </c>
      <c r="D35" s="25" t="str">
        <f aca="false">IFERROR(VLOOKUP(B35,'[2]سناریو لایحه 1402 پنکو'!B$2:E$140,3,),"")</f>
        <v>حوزه معاونت</v>
      </c>
      <c r="E35" s="71"/>
      <c r="F35" s="71" t="str">
        <f aca="false">IFERROR(VLOOKUP(B35,'[2]سناریو لایحه 1402 پنکو'!B$2:E$140,4,),"")</f>
        <v>حوزه معاونت</v>
      </c>
      <c r="G35" s="68" t="s">
        <v>13</v>
      </c>
      <c r="H35" s="25"/>
      <c r="I35" s="25"/>
      <c r="J35" s="69" t="n">
        <f aca="false">VLOOKUP(B35,[2]دیتا!A$9:B$147,2,)</f>
        <v>0</v>
      </c>
      <c r="K35" s="69" t="str">
        <f aca="false">IFERROR(VLOOKUP(B35,[2]دیتا!I$9:J$72,2,),"")</f>
        <v/>
      </c>
      <c r="L35" s="70" t="n">
        <f aca="false">IFERROR(VLOOKUP($B35,'[2]داده 1401'!$A$2:$I$181,8,),"")</f>
        <v>0</v>
      </c>
      <c r="M35" s="70" t="str">
        <f aca="false">IFERROR(VLOOKUP($B35,'[2]داده 1401'!$A$2:$I$181,9,),"")</f>
        <v/>
      </c>
      <c r="N35" s="70"/>
    </row>
    <row r="36" customFormat="false" ht="21" hidden="false" customHeight="false" outlineLevel="0" collapsed="false">
      <c r="A36" s="65" t="n">
        <f aca="false">ROW(B36)-1</f>
        <v>35</v>
      </c>
      <c r="B36" s="66" t="n">
        <v>39800275</v>
      </c>
      <c r="C36" s="67" t="s">
        <v>50</v>
      </c>
      <c r="D36" s="25" t="str">
        <f aca="false">IFERROR(VLOOKUP(B36,'[2]سناریو لایحه 1402 پنکو'!B$2:E$140,3,),"")</f>
        <v>حوزه معاونت</v>
      </c>
      <c r="E36" s="73" t="s">
        <v>47</v>
      </c>
      <c r="F36" s="71" t="str">
        <f aca="false">IFERROR(VLOOKUP(B36,'[2]سناریو لایحه 1402 پنکو'!B$2:E$140,4,),"")</f>
        <v>حوزه معاونت</v>
      </c>
      <c r="G36" s="68" t="s">
        <v>13</v>
      </c>
      <c r="H36" s="25"/>
      <c r="I36" s="25"/>
      <c r="J36" s="69" t="n">
        <f aca="false">VLOOKUP(B36,[2]دیتا!A$9:B$147,2,)</f>
        <v>0</v>
      </c>
      <c r="K36" s="69" t="str">
        <f aca="false">IFERROR(VLOOKUP(B36,[2]دیتا!I$9:J$72,2,),"")</f>
        <v/>
      </c>
      <c r="L36" s="70" t="n">
        <f aca="false">IFERROR(VLOOKUP($B36,'[2]داده 1401'!$A$2:$I$181,8,),"")</f>
        <v>4999999.99999929</v>
      </c>
      <c r="M36" s="70" t="n">
        <f aca="false">IFERROR(VLOOKUP($B36,'[2]داده 1401'!$A$2:$I$181,9,),"")</f>
        <v>0</v>
      </c>
      <c r="N36" s="70"/>
    </row>
    <row r="37" customFormat="false" ht="21" hidden="false" customHeight="false" outlineLevel="0" collapsed="false">
      <c r="A37" s="65" t="n">
        <f aca="false">ROW(B37)-1</f>
        <v>36</v>
      </c>
      <c r="B37" s="66" t="n">
        <v>39800276</v>
      </c>
      <c r="C37" s="67" t="s">
        <v>49</v>
      </c>
      <c r="D37" s="25" t="str">
        <f aca="false">IFERROR(VLOOKUP(B37,'[2]سناریو لایحه 1402 پنکو'!B$2:E$140,3,),"")</f>
        <v>حوزه معاونت</v>
      </c>
      <c r="E37" s="73" t="s">
        <v>47</v>
      </c>
      <c r="F37" s="71" t="str">
        <f aca="false">IFERROR(VLOOKUP(B37,'[2]سناریو لایحه 1402 پنکو'!B$2:E$140,4,),"")</f>
        <v>حوزه معاونت</v>
      </c>
      <c r="G37" s="68" t="s">
        <v>13</v>
      </c>
      <c r="H37" s="25"/>
      <c r="I37" s="25"/>
      <c r="J37" s="69" t="n">
        <f aca="false">VLOOKUP(B37,[2]دیتا!A$9:B$147,2,)</f>
        <v>0</v>
      </c>
      <c r="K37" s="69" t="str">
        <f aca="false">IFERROR(VLOOKUP(B37,[2]دیتا!I$9:J$72,2,),"")</f>
        <v/>
      </c>
      <c r="L37" s="70" t="n">
        <f aca="false">IFERROR(VLOOKUP($B37,'[2]داده 1401'!$A$2:$I$181,8,),"")</f>
        <v>4999999.99999929</v>
      </c>
      <c r="M37" s="70" t="n">
        <f aca="false">IFERROR(VLOOKUP($B37,'[2]داده 1401'!$A$2:$I$181,9,),"")</f>
        <v>0</v>
      </c>
      <c r="N37" s="70"/>
    </row>
    <row r="38" customFormat="false" ht="21" hidden="false" customHeight="false" outlineLevel="0" collapsed="false">
      <c r="A38" s="65" t="n">
        <f aca="false">ROW(B38)-1</f>
        <v>37</v>
      </c>
      <c r="B38" s="66" t="n">
        <v>39800290</v>
      </c>
      <c r="C38" s="67" t="s">
        <v>468</v>
      </c>
      <c r="D38" s="25" t="str">
        <f aca="false">IFERROR(VLOOKUP(B38,'[2]سناریو لایحه 1402 پنکو'!B$2:E$140,3,),"")</f>
        <v>حوزه معاونت</v>
      </c>
      <c r="E38" s="68" t="s">
        <v>23</v>
      </c>
      <c r="F38" s="25" t="str">
        <f aca="false">IFERROR(VLOOKUP(B38,'[2]سناریو لایحه 1402 پنکو'!B$2:E$140,4,),"")</f>
        <v>حوزه معاونت</v>
      </c>
      <c r="G38" s="68" t="s">
        <v>2</v>
      </c>
      <c r="H38" s="68" t="s">
        <v>10</v>
      </c>
      <c r="I38" s="68" t="s">
        <v>37</v>
      </c>
      <c r="J38" s="69" t="n">
        <f aca="false">VLOOKUP(B38,[2]دیتا!A$9:B$147,2,)</f>
        <v>100000</v>
      </c>
      <c r="K38" s="69" t="n">
        <f aca="false">IFERROR(VLOOKUP(B38,[2]دیتا!I$9:J$72,2,),"")</f>
        <v>0</v>
      </c>
      <c r="L38" s="70" t="n">
        <f aca="false">IFERROR(VLOOKUP($B38,'[2]داده 1401'!$A$2:$I$181,8,),"")</f>
        <v>1474999999.99979</v>
      </c>
      <c r="M38" s="70" t="n">
        <f aca="false">IFERROR(VLOOKUP($B38,'[2]داده 1401'!$A$2:$I$181,9,),"")</f>
        <v>1475000000</v>
      </c>
      <c r="N38" s="70"/>
    </row>
    <row r="39" customFormat="false" ht="21" hidden="false" customHeight="false" outlineLevel="0" collapsed="false">
      <c r="A39" s="65" t="n">
        <f aca="false">ROW(B39)-1</f>
        <v>38</v>
      </c>
      <c r="B39" s="66" t="n">
        <v>33698001</v>
      </c>
      <c r="C39" s="67" t="s">
        <v>146</v>
      </c>
      <c r="D39" s="25" t="str">
        <f aca="false">IFERROR(VLOOKUP(B39,'[2]سناریو لایحه 1402 پنکو'!B$2:E$140,3,),"")</f>
        <v>حوزه معاونت</v>
      </c>
      <c r="E39" s="74" t="s">
        <v>76</v>
      </c>
      <c r="F39" s="74" t="str">
        <f aca="false">IFERROR(VLOOKUP(B39,'[2]سناریو لایحه 1402 پنکو'!B$2:E$140,4,),"")</f>
        <v>شورای حمایت</v>
      </c>
      <c r="G39" s="68" t="s">
        <v>13</v>
      </c>
      <c r="H39" s="25"/>
      <c r="I39" s="25"/>
      <c r="J39" s="69" t="n">
        <f aca="false">VLOOKUP(B39,[2]دیتا!A$9:B$147,2,)</f>
        <v>0</v>
      </c>
      <c r="K39" s="69" t="str">
        <f aca="false">IFERROR(VLOOKUP(B39,[2]دیتا!I$9:J$72,2,),"")</f>
        <v/>
      </c>
      <c r="L39" s="70" t="n">
        <f aca="false">IFERROR(VLOOKUP($B39,'[2]داده 1401'!$A$2:$I$181,8,),"")</f>
        <v>1277999999.99982</v>
      </c>
      <c r="M39" s="70" t="n">
        <f aca="false">IFERROR(VLOOKUP($B39,'[2]داده 1401'!$A$2:$I$181,9,),"")</f>
        <v>527228999</v>
      </c>
      <c r="N39" s="70"/>
    </row>
    <row r="40" customFormat="false" ht="21" hidden="false" customHeight="false" outlineLevel="0" collapsed="false">
      <c r="A40" s="65" t="n">
        <f aca="false">ROW(B40)-1</f>
        <v>39</v>
      </c>
      <c r="B40" s="66" t="n">
        <v>33698003</v>
      </c>
      <c r="C40" s="67" t="s">
        <v>145</v>
      </c>
      <c r="D40" s="25" t="str">
        <f aca="false">IFERROR(VLOOKUP(B40,'[2]سناریو لایحه 1402 پنکو'!B$2:E$140,3,),"")</f>
        <v>حوزه معاونت</v>
      </c>
      <c r="E40" s="74" t="s">
        <v>60</v>
      </c>
      <c r="F40" s="74" t="str">
        <f aca="false">IFERROR(VLOOKUP(B40,'[2]سناریو لایحه 1402 پنکو'!B$2:E$140,4,),"")</f>
        <v>شورای حمایت</v>
      </c>
      <c r="G40" s="68" t="s">
        <v>13</v>
      </c>
      <c r="H40" s="25"/>
      <c r="I40" s="25"/>
      <c r="J40" s="69" t="n">
        <f aca="false">VLOOKUP(B40,[2]دیتا!A$9:B$147,2,)</f>
        <v>0</v>
      </c>
      <c r="K40" s="69" t="str">
        <f aca="false">IFERROR(VLOOKUP(B40,[2]دیتا!I$9:J$72,2,),"")</f>
        <v/>
      </c>
      <c r="L40" s="70" t="n">
        <f aca="false">IFERROR(VLOOKUP($B40,'[2]داده 1401'!$A$2:$I$181,8,),"")</f>
        <v>1441849999.9998</v>
      </c>
      <c r="M40" s="70" t="n">
        <f aca="false">IFERROR(VLOOKUP($B40,'[2]داده 1401'!$A$2:$I$181,9,),"")</f>
        <v>1317049850</v>
      </c>
      <c r="N40" s="70"/>
    </row>
    <row r="41" customFormat="false" ht="37.5" hidden="false" customHeight="false" outlineLevel="0" collapsed="false">
      <c r="A41" s="65" t="n">
        <f aca="false">ROW(B41)-1</f>
        <v>40</v>
      </c>
      <c r="B41" s="66" t="n">
        <v>33698011</v>
      </c>
      <c r="C41" s="67" t="s">
        <v>143</v>
      </c>
      <c r="D41" s="25" t="str">
        <f aca="false">IFERROR(VLOOKUP(B41,'[2]سناریو لایحه 1402 پنکو'!B$2:E$140,3,),"")</f>
        <v>حوزه معاونت</v>
      </c>
      <c r="E41" s="74" t="s">
        <v>36</v>
      </c>
      <c r="F41" s="74" t="str">
        <f aca="false">IFERROR(VLOOKUP(B41,'[2]سناریو لایحه 1402 پنکو'!B$2:E$140,4,),"")</f>
        <v>شورای حمایت</v>
      </c>
      <c r="G41" s="68" t="s">
        <v>2</v>
      </c>
      <c r="H41" s="68" t="s">
        <v>6</v>
      </c>
      <c r="I41" s="68" t="s">
        <v>139</v>
      </c>
      <c r="J41" s="69" t="n">
        <f aca="false">VLOOKUP(B41,[2]دیتا!A$9:B$147,2,)</f>
        <v>400000000</v>
      </c>
      <c r="K41" s="69" t="n">
        <f aca="false">IFERROR(VLOOKUP(B41,[2]دیتا!I$9:J$72,2,),"")</f>
        <v>0</v>
      </c>
      <c r="L41" s="70" t="n">
        <f aca="false">IFERROR(VLOOKUP($B41,'[2]داده 1401'!$A$2:$I$181,8,),"")</f>
        <v>249999999.999964</v>
      </c>
      <c r="M41" s="70" t="n">
        <f aca="false">IFERROR(VLOOKUP($B41,'[2]داده 1401'!$A$2:$I$181,9,),"")</f>
        <v>275000000</v>
      </c>
      <c r="N41" s="70"/>
    </row>
    <row r="42" customFormat="false" ht="21" hidden="false" customHeight="false" outlineLevel="0" collapsed="false">
      <c r="A42" s="65" t="n">
        <f aca="false">ROW(B42)-1</f>
        <v>41</v>
      </c>
      <c r="B42" s="66" t="n">
        <v>33698016</v>
      </c>
      <c r="C42" s="67" t="s">
        <v>142</v>
      </c>
      <c r="D42" s="25" t="str">
        <f aca="false">IFERROR(VLOOKUP(B42,'[2]سناریو لایحه 1402 پنکو'!B$2:E$140,3,),"")</f>
        <v>حوزه معاونت</v>
      </c>
      <c r="E42" s="74" t="s">
        <v>76</v>
      </c>
      <c r="F42" s="74" t="str">
        <f aca="false">IFERROR(VLOOKUP(B42,'[2]سناریو لایحه 1402 پنکو'!B$2:E$140,4,),"")</f>
        <v>شورای حمایت</v>
      </c>
      <c r="G42" s="68" t="s">
        <v>2</v>
      </c>
      <c r="H42" s="68" t="s">
        <v>6</v>
      </c>
      <c r="I42" s="68" t="s">
        <v>95</v>
      </c>
      <c r="J42" s="69" t="n">
        <f aca="false">VLOOKUP(B42,[2]دیتا!A$9:B$147,2,)</f>
        <v>100000</v>
      </c>
      <c r="K42" s="69" t="n">
        <f aca="false">IFERROR(VLOOKUP(B42,[2]دیتا!I$9:J$72,2,),"")</f>
        <v>0</v>
      </c>
      <c r="L42" s="70" t="n">
        <f aca="false">IFERROR(VLOOKUP($B42,'[2]داده 1401'!$A$2:$I$181,8,),"")</f>
        <v>177249999.999975</v>
      </c>
      <c r="M42" s="70" t="n">
        <f aca="false">IFERROR(VLOOKUP($B42,'[2]داده 1401'!$A$2:$I$181,9,),"")</f>
        <v>16800000</v>
      </c>
      <c r="N42" s="70"/>
    </row>
    <row r="43" customFormat="false" ht="21" hidden="false" customHeight="false" outlineLevel="0" collapsed="false">
      <c r="A43" s="65" t="n">
        <f aca="false">ROW(B43)-1</f>
        <v>42</v>
      </c>
      <c r="B43" s="66" t="n">
        <v>39800098</v>
      </c>
      <c r="C43" s="67" t="s">
        <v>97</v>
      </c>
      <c r="D43" s="25" t="str">
        <f aca="false">IFERROR(VLOOKUP(B43,'[2]سناریو لایحه 1402 پنکو'!B$2:E$140,3,),"")</f>
        <v>حوزه معاونت</v>
      </c>
      <c r="E43" s="74" t="s">
        <v>36</v>
      </c>
      <c r="F43" s="74" t="str">
        <f aca="false">IFERROR(VLOOKUP(B43,'[2]سناریو لایحه 1402 پنکو'!B$2:E$140,4,),"")</f>
        <v>شورای حمایت</v>
      </c>
      <c r="G43" s="68" t="s">
        <v>13</v>
      </c>
      <c r="H43" s="25"/>
      <c r="I43" s="25"/>
      <c r="J43" s="69" t="n">
        <f aca="false">VLOOKUP(B43,[2]دیتا!A$9:B$147,2,)</f>
        <v>0</v>
      </c>
      <c r="K43" s="69" t="str">
        <f aca="false">IFERROR(VLOOKUP(B43,[2]دیتا!I$9:J$72,2,),"")</f>
        <v/>
      </c>
      <c r="L43" s="70" t="n">
        <f aca="false">IFERROR(VLOOKUP($B43,'[2]داده 1401'!$A$2:$I$181,8,),"")</f>
        <v>189999999.999974</v>
      </c>
      <c r="M43" s="70" t="n">
        <f aca="false">IFERROR(VLOOKUP($B43,'[2]داده 1401'!$A$2:$I$181,9,),"")</f>
        <v>189395000</v>
      </c>
      <c r="N43" s="70"/>
    </row>
    <row r="44" customFormat="false" ht="21" hidden="false" customHeight="false" outlineLevel="0" collapsed="false">
      <c r="A44" s="65" t="n">
        <f aca="false">ROW(B44)-1</f>
        <v>43</v>
      </c>
      <c r="B44" s="66" t="n">
        <v>39800136</v>
      </c>
      <c r="C44" s="67" t="s">
        <v>94</v>
      </c>
      <c r="D44" s="25" t="str">
        <f aca="false">IFERROR(VLOOKUP(B44,'[2]سناریو لایحه 1402 پنکو'!B$2:E$140,3,),"")</f>
        <v>حوزه معاونت</v>
      </c>
      <c r="E44" s="74" t="s">
        <v>47</v>
      </c>
      <c r="F44" s="74" t="str">
        <f aca="false">IFERROR(VLOOKUP(B44,'[2]سناریو لایحه 1402 پنکو'!B$2:E$140,4,),"")</f>
        <v>شورای حمایت</v>
      </c>
      <c r="G44" s="68" t="s">
        <v>2</v>
      </c>
      <c r="H44" s="68" t="s">
        <v>6</v>
      </c>
      <c r="I44" s="68" t="s">
        <v>95</v>
      </c>
      <c r="J44" s="69" t="n">
        <f aca="false">VLOOKUP(B44,[2]دیتا!A$9:B$147,2,)</f>
        <v>100000</v>
      </c>
      <c r="K44" s="69" t="n">
        <f aca="false">IFERROR(VLOOKUP(B44,[2]دیتا!I$9:J$72,2,),"")</f>
        <v>0</v>
      </c>
      <c r="L44" s="70" t="n">
        <f aca="false">IFERROR(VLOOKUP($B44,'[2]داده 1401'!$A$2:$I$181,8,),"")</f>
        <v>189999999.999974</v>
      </c>
      <c r="M44" s="70" t="n">
        <f aca="false">IFERROR(VLOOKUP($B44,'[2]داده 1401'!$A$2:$I$181,9,),"")</f>
        <v>0</v>
      </c>
      <c r="N44" s="70"/>
    </row>
    <row r="45" customFormat="false" ht="21" hidden="false" customHeight="false" outlineLevel="0" collapsed="false">
      <c r="A45" s="65" t="n">
        <f aca="false">ROW(B45)-1</f>
        <v>44</v>
      </c>
      <c r="B45" s="66" t="n">
        <v>39800167</v>
      </c>
      <c r="C45" s="67" t="s">
        <v>92</v>
      </c>
      <c r="D45" s="25" t="str">
        <f aca="false">IFERROR(VLOOKUP(B45,'[2]سناریو لایحه 1402 پنکو'!B$2:E$140,3,),"")</f>
        <v>حوزه معاونت</v>
      </c>
      <c r="E45" s="74" t="s">
        <v>76</v>
      </c>
      <c r="F45" s="74" t="str">
        <f aca="false">IFERROR(VLOOKUP(B45,'[2]سناریو لایحه 1402 پنکو'!B$2:E$140,4,),"")</f>
        <v>شورای حمایت</v>
      </c>
      <c r="G45" s="68" t="s">
        <v>2</v>
      </c>
      <c r="H45" s="68" t="s">
        <v>10</v>
      </c>
      <c r="I45" s="68" t="s">
        <v>93</v>
      </c>
      <c r="J45" s="69" t="n">
        <f aca="false">VLOOKUP(B45,[2]دیتا!A$9:B$147,2,)</f>
        <v>100000</v>
      </c>
      <c r="K45" s="69" t="n">
        <f aca="false">IFERROR(VLOOKUP(B45,[2]دیتا!I$9:J$72,2,),"")</f>
        <v>0</v>
      </c>
      <c r="L45" s="70" t="n">
        <f aca="false">IFERROR(VLOOKUP($B45,'[2]داده 1401'!$A$2:$I$181,8,),"")</f>
        <v>999999999.999859</v>
      </c>
      <c r="M45" s="70" t="n">
        <f aca="false">IFERROR(VLOOKUP($B45,'[2]داده 1401'!$A$2:$I$181,9,),"")</f>
        <v>75000000</v>
      </c>
      <c r="N45" s="70"/>
    </row>
    <row r="46" customFormat="false" ht="21" hidden="false" customHeight="false" outlineLevel="0" collapsed="false">
      <c r="A46" s="65" t="n">
        <f aca="false">ROW(B46)-1</f>
        <v>45</v>
      </c>
      <c r="B46" s="66" t="n">
        <v>49800003</v>
      </c>
      <c r="C46" s="67" t="s">
        <v>22</v>
      </c>
      <c r="D46" s="25" t="str">
        <f aca="false">IFERROR(VLOOKUP(B46,'[2]سناریو لایحه 1402 پنکو'!B$2:E$140,3,),"")</f>
        <v>حوزه معاونت</v>
      </c>
      <c r="E46" s="74" t="s">
        <v>23</v>
      </c>
      <c r="F46" s="74" t="str">
        <f aca="false">IFERROR(VLOOKUP(B46,'[2]سناریو لایحه 1402 پنکو'!B$2:E$140,4,),"")</f>
        <v>شورای حمایت</v>
      </c>
      <c r="G46" s="68" t="s">
        <v>13</v>
      </c>
      <c r="H46" s="25"/>
      <c r="I46" s="25"/>
      <c r="J46" s="69" t="n">
        <f aca="false">VLOOKUP(B46,[2]دیتا!A$9:B$147,2,)</f>
        <v>0</v>
      </c>
      <c r="K46" s="69" t="str">
        <f aca="false">IFERROR(VLOOKUP(B46,[2]دیتا!I$9:J$72,2,),"")</f>
        <v/>
      </c>
      <c r="L46" s="70" t="n">
        <f aca="false">IFERROR(VLOOKUP($B46,'[2]داده 1401'!$A$2:$I$181,8,),"")</f>
        <v>33899999.9999951</v>
      </c>
      <c r="M46" s="70" t="n">
        <f aca="false">IFERROR(VLOOKUP($B46,'[2]داده 1401'!$A$2:$I$181,9,),"")</f>
        <v>0</v>
      </c>
      <c r="N46" s="70"/>
    </row>
    <row r="47" customFormat="false" ht="21" hidden="false" customHeight="false" outlineLevel="0" collapsed="false">
      <c r="A47" s="65" t="n">
        <f aca="false">ROW(B47)-1</f>
        <v>46</v>
      </c>
      <c r="B47" s="66" t="n">
        <v>39800058</v>
      </c>
      <c r="C47" s="67" t="s">
        <v>100</v>
      </c>
      <c r="D47" s="25" t="str">
        <f aca="false">IFERROR(VLOOKUP(B47,'[2]سناریو لایحه 1402 پنکو'!B$2:E$140,3,),"")</f>
        <v>حوزه معاونت</v>
      </c>
      <c r="E47" s="68" t="s">
        <v>99</v>
      </c>
      <c r="F47" s="25" t="str">
        <f aca="false">IFERROR(VLOOKUP(B47,'[2]سناریو لایحه 1402 پنکو'!B$2:E$140,4,),"")</f>
        <v>گروه برنامه و بودجه</v>
      </c>
      <c r="G47" s="68" t="s">
        <v>13</v>
      </c>
      <c r="H47" s="25"/>
      <c r="I47" s="25"/>
      <c r="J47" s="69" t="n">
        <f aca="false">VLOOKUP(B47,[2]دیتا!A$9:B$147,2,)</f>
        <v>0</v>
      </c>
      <c r="K47" s="69" t="str">
        <f aca="false">IFERROR(VLOOKUP(B47,[2]دیتا!I$9:J$72,2,),"")</f>
        <v/>
      </c>
      <c r="L47" s="70" t="n">
        <f aca="false">IFERROR(VLOOKUP($B47,'[2]داده 1401'!$A$2:$I$181,8,),"")</f>
        <v>0</v>
      </c>
      <c r="M47" s="70" t="str">
        <f aca="false">IFERROR(VLOOKUP($B47,'[2]داده 1401'!$A$2:$I$181,9,),"")</f>
        <v/>
      </c>
      <c r="N47" s="70"/>
    </row>
    <row r="48" customFormat="false" ht="37.5" hidden="false" customHeight="false" outlineLevel="0" collapsed="false">
      <c r="A48" s="65" t="n">
        <f aca="false">ROW(B48)-1</f>
        <v>47</v>
      </c>
      <c r="B48" s="66" t="n">
        <v>39800301</v>
      </c>
      <c r="C48" s="67" t="s">
        <v>469</v>
      </c>
      <c r="D48" s="25" t="str">
        <f aca="false">IFERROR(VLOOKUP(B48,'[2]سناریو لایحه 1402 پنکو'!B$2:E$140,3,),"")</f>
        <v>مرکز هنر و رسانه</v>
      </c>
      <c r="E48" s="73" t="s">
        <v>36</v>
      </c>
      <c r="F48" s="25" t="str">
        <f aca="false">IFERROR(VLOOKUP(B48,'[2]سناریو لایحه 1402 پنکو'!B$2:E$140,4,),"")</f>
        <v>اداره تولیدات رسانه ای</v>
      </c>
      <c r="G48" s="68" t="s">
        <v>2</v>
      </c>
      <c r="H48" s="68" t="s">
        <v>10</v>
      </c>
      <c r="I48" s="68" t="s">
        <v>37</v>
      </c>
      <c r="J48" s="69" t="n">
        <f aca="false">VLOOKUP(B48,[2]دیتا!A$9:B$147,2,)</f>
        <v>852500001</v>
      </c>
      <c r="K48" s="69" t="n">
        <f aca="false">IFERROR(VLOOKUP(B48,[2]دیتا!I$9:J$72,2,),"")</f>
        <v>500000000</v>
      </c>
      <c r="L48" s="70" t="n">
        <f aca="false">IFERROR(VLOOKUP($B48,'[2]داده 1401'!$A$2:$I$181,8,),"")</f>
        <v>0</v>
      </c>
      <c r="M48" s="70" t="str">
        <f aca="false">IFERROR(VLOOKUP($B48,'[2]داده 1401'!$A$2:$I$181,9,),"")</f>
        <v/>
      </c>
      <c r="N48" s="70"/>
      <c r="O48" s="11" t="str">
        <f aca="false">VLOOKUP(B48,'برنامه ای'!A:B,2,)</f>
        <v>طراحي و آماده سازي كليپ هاي دوره مجازي سبك زندگي عفيفانه (تربيت جنسي و زيست عفيفانه)</v>
      </c>
    </row>
    <row r="49" customFormat="false" ht="21" hidden="false" customHeight="false" outlineLevel="0" collapsed="false">
      <c r="A49" s="65" t="n">
        <f aca="false">ROW(B49)-1</f>
        <v>48</v>
      </c>
      <c r="B49" s="66" t="n">
        <v>43398011</v>
      </c>
      <c r="C49" s="67" t="s">
        <v>24</v>
      </c>
      <c r="D49" s="25" t="str">
        <f aca="false">IFERROR(VLOOKUP(B49,'[2]سناریو لایحه 1402 پنکو'!B$2:E$140,3,),"")</f>
        <v>حوزه معاونت</v>
      </c>
      <c r="E49" s="68" t="s">
        <v>25</v>
      </c>
      <c r="F49" s="25" t="str">
        <f aca="false">IFERROR(VLOOKUP(B49,'[2]سناریو لایحه 1402 پنکو'!B$2:E$140,4,),"")</f>
        <v>مدیریت راهبردی</v>
      </c>
      <c r="G49" s="68" t="s">
        <v>13</v>
      </c>
      <c r="H49" s="25"/>
      <c r="I49" s="25"/>
      <c r="J49" s="69" t="n">
        <f aca="false">VLOOKUP(B49,[2]دیتا!A$9:B$147,2,)</f>
        <v>0</v>
      </c>
      <c r="K49" s="69" t="str">
        <f aca="false">IFERROR(VLOOKUP(B49,[2]دیتا!I$9:J$72,2,),"")</f>
        <v/>
      </c>
      <c r="L49" s="70" t="n">
        <f aca="false">IFERROR(VLOOKUP($B49,'[2]داده 1401'!$A$2:$I$181,8,),"")</f>
        <v>1299999999.99981</v>
      </c>
      <c r="M49" s="70" t="n">
        <f aca="false">IFERROR(VLOOKUP($B49,'[2]داده 1401'!$A$2:$I$181,9,),"")</f>
        <v>1431280000</v>
      </c>
      <c r="N49" s="70"/>
    </row>
    <row r="50" customFormat="false" ht="21" hidden="false" customHeight="false" outlineLevel="0" collapsed="false">
      <c r="A50" s="65" t="n">
        <f aca="false">ROW(B50)-1</f>
        <v>49</v>
      </c>
      <c r="B50" s="66" t="n">
        <v>33998001</v>
      </c>
      <c r="C50" s="67" t="s">
        <v>470</v>
      </c>
      <c r="D50" s="25" t="str">
        <f aca="false">IFERROR(VLOOKUP(B50,'[2]سناریو لایحه 1402 پنکو'!B$2:E$140,3,),"")</f>
        <v>مدیریت امور اجرایی</v>
      </c>
      <c r="E50" s="68" t="s">
        <v>21</v>
      </c>
      <c r="F50" s="25" t="str">
        <f aca="false">IFERROR(VLOOKUP(B50,'[2]سناریو لایحه 1402 پنکو'!B$2:E$140,4,),"")</f>
        <v>اداره عرضه محصولات فرهنگی هنری</v>
      </c>
      <c r="G50" s="68" t="s">
        <v>13</v>
      </c>
      <c r="H50" s="25"/>
      <c r="I50" s="25"/>
      <c r="J50" s="69" t="n">
        <f aca="false">VLOOKUP(B50,[2]دیتا!A$9:B$147,2,)</f>
        <v>0</v>
      </c>
      <c r="K50" s="69" t="str">
        <f aca="false">IFERROR(VLOOKUP(B50,[2]دیتا!I$9:J$72,2,),"")</f>
        <v/>
      </c>
      <c r="L50" s="70" t="n">
        <f aca="false">IFERROR(VLOOKUP($B50,'[2]داده 1401'!$A$2:$I$181,8,),"")</f>
        <v>0</v>
      </c>
      <c r="M50" s="70" t="str">
        <f aca="false">IFERROR(VLOOKUP($B50,'[2]داده 1401'!$A$2:$I$181,9,),"")</f>
        <v/>
      </c>
      <c r="N50" s="70"/>
    </row>
    <row r="51" customFormat="false" ht="21" hidden="false" customHeight="false" outlineLevel="0" collapsed="false">
      <c r="A51" s="65" t="n">
        <f aca="false">ROW(B51)-1</f>
        <v>50</v>
      </c>
      <c r="B51" s="66" t="n">
        <v>39800299</v>
      </c>
      <c r="C51" s="67" t="s">
        <v>38</v>
      </c>
      <c r="D51" s="71" t="str">
        <f aca="false">IFERROR(VLOOKUP(B51,'[2]سناریو لایحه 1402 پنکو'!B$2:E$140,3,),"")</f>
        <v>مرکز هنر و رسانه</v>
      </c>
      <c r="E51" s="73" t="s">
        <v>39</v>
      </c>
      <c r="F51" s="25" t="str">
        <f aca="false">IFERROR(VLOOKUP(B51,'[2]سناریو لایحه 1402 پنکو'!B$2:E$140,4,),"")</f>
        <v>اداره هنرهای تصویری</v>
      </c>
      <c r="G51" s="68" t="s">
        <v>2</v>
      </c>
      <c r="H51" s="68" t="s">
        <v>10</v>
      </c>
      <c r="I51" s="68" t="s">
        <v>37</v>
      </c>
      <c r="J51" s="69" t="n">
        <f aca="false">VLOOKUP(B51,[2]دیتا!A$9:B$147,2,)</f>
        <v>800000000</v>
      </c>
      <c r="K51" s="69" t="n">
        <f aca="false">IFERROR(VLOOKUP(B51,[2]دیتا!I$9:J$72,2,),"")</f>
        <v>500000000</v>
      </c>
      <c r="L51" s="70" t="n">
        <f aca="false">IFERROR(VLOOKUP($B51,'[2]داده 1401'!$A$2:$I$181,8,),"")</f>
        <v>0</v>
      </c>
      <c r="M51" s="70" t="str">
        <f aca="false">IFERROR(VLOOKUP($B51,'[2]داده 1401'!$A$2:$I$181,9,),"")</f>
        <v/>
      </c>
      <c r="N51" s="70"/>
      <c r="O51" s="11" t="str">
        <f aca="false">VLOOKUP(B51,'برنامه ای'!A:B,2,)</f>
        <v>توليد كليپ تصويري با موضوع زيست عفيفانه</v>
      </c>
    </row>
    <row r="52" customFormat="false" ht="21" hidden="false" customHeight="false" outlineLevel="0" collapsed="false">
      <c r="A52" s="65" t="n">
        <f aca="false">ROW(B52)-1</f>
        <v>51</v>
      </c>
      <c r="B52" s="66" t="n">
        <v>39800284</v>
      </c>
      <c r="C52" s="67" t="s">
        <v>41</v>
      </c>
      <c r="D52" s="25" t="str">
        <f aca="false">IFERROR(VLOOKUP(B52,'[2]سناریو لایحه 1402 پنکو'!B$2:E$140,3,),"")</f>
        <v>مرکز هنر و رسانه</v>
      </c>
      <c r="E52" s="68" t="s">
        <v>39</v>
      </c>
      <c r="F52" s="25" t="str">
        <f aca="false">IFERROR(VLOOKUP(B52,'[2]سناریو لایحه 1402 پنکو'!B$2:E$140,4,),"")</f>
        <v>اداره هنرهای تصویری</v>
      </c>
      <c r="G52" s="68" t="s">
        <v>2</v>
      </c>
      <c r="H52" s="68" t="s">
        <v>10</v>
      </c>
      <c r="I52" s="68" t="s">
        <v>42</v>
      </c>
      <c r="J52" s="69" t="n">
        <f aca="false">VLOOKUP(B52,[2]دیتا!A$9:B$147,2,)</f>
        <v>500000000</v>
      </c>
      <c r="K52" s="69" t="n">
        <f aca="false">IFERROR(VLOOKUP(B52,[2]دیتا!I$9:J$72,2,),"")</f>
        <v>400000000</v>
      </c>
      <c r="L52" s="70" t="n">
        <f aca="false">IFERROR(VLOOKUP($B52,'[2]داده 1401'!$A$2:$I$181,8,),"")</f>
        <v>299999999.999958</v>
      </c>
      <c r="M52" s="70" t="n">
        <f aca="false">IFERROR(VLOOKUP($B52,'[2]داده 1401'!$A$2:$I$181,9,),"")</f>
        <v>300000000</v>
      </c>
      <c r="N52" s="70"/>
      <c r="O52" s="11" t="str">
        <f aca="false">VLOOKUP(B52,'برنامه ای'!A:B,2,)</f>
        <v>توليد كليپ تصويري با موضوع حل اختلافات خانوادگي و طلاق</v>
      </c>
    </row>
    <row r="53" customFormat="false" ht="21" hidden="false" customHeight="false" outlineLevel="0" collapsed="false">
      <c r="A53" s="65" t="n">
        <f aca="false">ROW(B53)-1</f>
        <v>52</v>
      </c>
      <c r="B53" s="66" t="n">
        <v>39800236</v>
      </c>
      <c r="C53" s="67" t="s">
        <v>471</v>
      </c>
      <c r="D53" s="25" t="str">
        <f aca="false">IFERROR(VLOOKUP(B53,'[2]سناریو لایحه 1402 پنکو'!B$2:E$140,3,),"")</f>
        <v>اداره کل فضای مجازی</v>
      </c>
      <c r="E53" s="68" t="s">
        <v>73</v>
      </c>
      <c r="F53" s="25" t="str">
        <f aca="false">IFERROR(VLOOKUP(B53,'[2]سناریو لایحه 1402 پنکو'!B$2:E$140,4,),"")</f>
        <v>اداره کل فضای مجازی</v>
      </c>
      <c r="G53" s="68" t="s">
        <v>13</v>
      </c>
      <c r="H53" s="25"/>
      <c r="I53" s="25"/>
      <c r="J53" s="69" t="n">
        <f aca="false">VLOOKUP(B53,[2]دیتا!A$9:B$147,2,)</f>
        <v>3000000000</v>
      </c>
      <c r="K53" s="69" t="n">
        <f aca="false">IFERROR(VLOOKUP(B53,[2]دیتا!I$9:J$72,2,),"")</f>
        <v>3000000000</v>
      </c>
      <c r="L53" s="70" t="n">
        <f aca="false">IFERROR(VLOOKUP($B53,'[2]داده 1401'!$A$2:$I$181,8,),"")</f>
        <v>4299949999.99939</v>
      </c>
      <c r="M53" s="70" t="n">
        <f aca="false">IFERROR(VLOOKUP($B53,'[2]داده 1401'!$A$2:$I$181,9,),"")</f>
        <v>3621846176</v>
      </c>
      <c r="N53" s="70"/>
      <c r="O53" s="11" t="str">
        <f aca="false">VLOOKUP(B53,'برنامه ای'!A:B,2,)</f>
        <v>امور مربوط به كنشگري در فضاي مجازي با محتواي ديني (تبليغ مجازي)</v>
      </c>
    </row>
    <row r="54" customFormat="false" ht="21" hidden="false" customHeight="false" outlineLevel="0" collapsed="false">
      <c r="A54" s="65" t="n">
        <f aca="false">ROW(B54)-1</f>
        <v>53</v>
      </c>
      <c r="B54" s="66" t="n">
        <v>39800015</v>
      </c>
      <c r="C54" s="67" t="s">
        <v>103</v>
      </c>
      <c r="D54" s="25" t="str">
        <f aca="false">IFERROR(VLOOKUP(B54,'[2]سناریو لایحه 1402 پنکو'!B$2:E$140,3,),"")</f>
        <v>مدیریت امور اجرایی</v>
      </c>
      <c r="E54" s="68" t="s">
        <v>21</v>
      </c>
      <c r="F54" s="25" t="str">
        <f aca="false">IFERROR(VLOOKUP(B54,'[2]سناریو لایحه 1402 پنکو'!B$2:E$140,4,),"")</f>
        <v>اداره عرضه محصولات فرهنگی هنری</v>
      </c>
      <c r="G54" s="68" t="s">
        <v>13</v>
      </c>
      <c r="H54" s="25"/>
      <c r="I54" s="25"/>
      <c r="J54" s="69" t="n">
        <f aca="false">VLOOKUP(B54,[2]دیتا!A$9:B$147,2,)</f>
        <v>0</v>
      </c>
      <c r="K54" s="69" t="str">
        <f aca="false">IFERROR(VLOOKUP(B54,[2]دیتا!I$9:J$72,2,),"")</f>
        <v/>
      </c>
      <c r="L54" s="70" t="n">
        <f aca="false">IFERROR(VLOOKUP($B54,'[2]داده 1401'!$A$2:$I$181,8,),"")</f>
        <v>249999999.999964</v>
      </c>
      <c r="M54" s="70" t="n">
        <f aca="false">IFERROR(VLOOKUP($B54,'[2]داده 1401'!$A$2:$I$181,9,),"")</f>
        <v>265382514</v>
      </c>
      <c r="N54" s="70"/>
    </row>
    <row r="55" customFormat="false" ht="21" hidden="false" customHeight="false" outlineLevel="0" collapsed="false">
      <c r="A55" s="65" t="n">
        <f aca="false">ROW(B55)-1</f>
        <v>54</v>
      </c>
      <c r="B55" s="66" t="n">
        <v>39800017</v>
      </c>
      <c r="C55" s="67" t="s">
        <v>102</v>
      </c>
      <c r="D55" s="25" t="str">
        <f aca="false">IFERROR(VLOOKUP(B55,'[2]سناریو لایحه 1402 پنکو'!B$2:E$140,3,),"")</f>
        <v>مدیریت امور اجرایی</v>
      </c>
      <c r="E55" s="68" t="s">
        <v>21</v>
      </c>
      <c r="F55" s="25" t="str">
        <f aca="false">IFERROR(VLOOKUP(B55,'[2]سناریو لایحه 1402 پنکو'!B$2:E$140,4,),"")</f>
        <v>اداره عرضه محصولات فرهنگی هنری</v>
      </c>
      <c r="G55" s="68" t="s">
        <v>13</v>
      </c>
      <c r="H55" s="25"/>
      <c r="I55" s="25"/>
      <c r="J55" s="69" t="n">
        <f aca="false">VLOOKUP(B55,[2]دیتا!A$9:B$147,2,)</f>
        <v>0</v>
      </c>
      <c r="K55" s="69" t="str">
        <f aca="false">IFERROR(VLOOKUP(B55,[2]دیتا!I$9:J$72,2,),"")</f>
        <v/>
      </c>
      <c r="L55" s="70" t="n">
        <f aca="false">IFERROR(VLOOKUP($B55,'[2]داده 1401'!$A$2:$I$181,8,),"")</f>
        <v>99999999.9999859</v>
      </c>
      <c r="M55" s="70" t="n">
        <f aca="false">IFERROR(VLOOKUP($B55,'[2]داده 1401'!$A$2:$I$181,9,),"")</f>
        <v>67928570</v>
      </c>
      <c r="N55" s="70"/>
    </row>
    <row r="56" customFormat="false" ht="21" hidden="false" customHeight="false" outlineLevel="0" collapsed="false">
      <c r="A56" s="65" t="n">
        <f aca="false">ROW(B56)-1</f>
        <v>55</v>
      </c>
      <c r="B56" s="66" t="n">
        <v>39800265</v>
      </c>
      <c r="C56" s="67" t="s">
        <v>62</v>
      </c>
      <c r="D56" s="25" t="str">
        <f aca="false">IFERROR(VLOOKUP(B56,'[2]سناریو لایحه 1402 پنکو'!B$2:E$140,3,),"")</f>
        <v>مدیریت امور اجرایی</v>
      </c>
      <c r="E56" s="68" t="s">
        <v>21</v>
      </c>
      <c r="F56" s="25" t="str">
        <f aca="false">IFERROR(VLOOKUP(B56,'[2]سناریو لایحه 1402 پنکو'!B$2:E$140,4,),"")</f>
        <v>اداره عرضه محصولات فرهنگی هنری</v>
      </c>
      <c r="G56" s="68" t="s">
        <v>13</v>
      </c>
      <c r="H56" s="25"/>
      <c r="I56" s="25"/>
      <c r="J56" s="69" t="n">
        <f aca="false">VLOOKUP(B56,[2]دیتا!A$9:B$147,2,)</f>
        <v>0</v>
      </c>
      <c r="K56" s="69" t="str">
        <f aca="false">IFERROR(VLOOKUP(B56,[2]دیتا!I$9:J$72,2,),"")</f>
        <v/>
      </c>
      <c r="L56" s="70" t="n">
        <f aca="false">IFERROR(VLOOKUP($B56,'[2]داده 1401'!$A$2:$I$181,8,),"")</f>
        <v>999999.999999859</v>
      </c>
      <c r="M56" s="70" t="n">
        <f aca="false">IFERROR(VLOOKUP($B56,'[2]داده 1401'!$A$2:$I$181,9,),"")</f>
        <v>0</v>
      </c>
      <c r="N56" s="70"/>
    </row>
    <row r="57" customFormat="false" ht="21" hidden="false" customHeight="false" outlineLevel="0" collapsed="false">
      <c r="A57" s="65" t="n">
        <f aca="false">ROW(B57)-1</f>
        <v>56</v>
      </c>
      <c r="B57" s="66" t="n">
        <v>49800014</v>
      </c>
      <c r="C57" s="67" t="s">
        <v>20</v>
      </c>
      <c r="D57" s="25" t="str">
        <f aca="false">IFERROR(VLOOKUP(B57,'[2]سناریو لایحه 1402 پنکو'!B$2:E$140,3,),"")</f>
        <v>مدیریت امور اجرایی</v>
      </c>
      <c r="E57" s="68" t="s">
        <v>21</v>
      </c>
      <c r="F57" s="25" t="str">
        <f aca="false">IFERROR(VLOOKUP(B57,'[2]سناریو لایحه 1402 پنکو'!B$2:E$140,4,),"")</f>
        <v>اداره عرضه محصولات فرهنگی هنری</v>
      </c>
      <c r="G57" s="68" t="s">
        <v>13</v>
      </c>
      <c r="H57" s="25"/>
      <c r="I57" s="25"/>
      <c r="J57" s="69" t="n">
        <f aca="false">VLOOKUP(B57,[2]دیتا!A$9:B$147,2,)</f>
        <v>0</v>
      </c>
      <c r="K57" s="69" t="str">
        <f aca="false">IFERROR(VLOOKUP(B57,[2]دیتا!I$9:J$72,2,),"")</f>
        <v/>
      </c>
      <c r="L57" s="70" t="n">
        <f aca="false">IFERROR(VLOOKUP($B57,'[2]داده 1401'!$A$2:$I$181,8,),"")</f>
        <v>999999.999999859</v>
      </c>
      <c r="M57" s="70" t="n">
        <f aca="false">IFERROR(VLOOKUP($B57,'[2]داده 1401'!$A$2:$I$181,9,),"")</f>
        <v>16053000</v>
      </c>
      <c r="N57" s="70"/>
    </row>
    <row r="58" customFormat="false" ht="21" hidden="false" customHeight="false" outlineLevel="0" collapsed="false">
      <c r="A58" s="65" t="n">
        <f aca="false">ROW(B58)-1</f>
        <v>57</v>
      </c>
      <c r="B58" s="66" t="n">
        <v>39800059</v>
      </c>
      <c r="C58" s="67" t="s">
        <v>98</v>
      </c>
      <c r="D58" s="25" t="str">
        <f aca="false">IFERROR(VLOOKUP(B58,'[2]سناریو لایحه 1402 پنکو'!B$2:E$140,3,),"")</f>
        <v>حوزه معاونت</v>
      </c>
      <c r="E58" s="68" t="s">
        <v>99</v>
      </c>
      <c r="F58" s="25" t="str">
        <f aca="false">IFERROR(VLOOKUP(B58,'[2]سناریو لایحه 1402 پنکو'!B$2:E$140,4,),"")</f>
        <v>گروه برنامه و بودجه</v>
      </c>
      <c r="G58" s="68" t="s">
        <v>13</v>
      </c>
      <c r="H58" s="25"/>
      <c r="I58" s="25"/>
      <c r="J58" s="69" t="n">
        <f aca="false">VLOOKUP(B58,[2]دیتا!A$9:B$147,2,)</f>
        <v>400000000</v>
      </c>
      <c r="K58" s="69" t="n">
        <f aca="false">IFERROR(VLOOKUP(B58,[2]دیتا!I$9:J$72,2,),"")</f>
        <v>400000000</v>
      </c>
      <c r="L58" s="70" t="n">
        <f aca="false">IFERROR(VLOOKUP($B58,'[2]داده 1401'!$A$2:$I$181,8,),"")</f>
        <v>909999999.99987</v>
      </c>
      <c r="M58" s="70" t="n">
        <f aca="false">IFERROR(VLOOKUP($B58,'[2]داده 1401'!$A$2:$I$181,9,),"")</f>
        <v>907440000</v>
      </c>
      <c r="N58" s="70"/>
      <c r="O58" s="11" t="str">
        <f aca="false">VLOOKUP(B58,'برنامه ای'!A:B,2,)</f>
        <v>ارزيابي فعاليت ها، نشستها و همايش ها و محصولات فرهنگي و تبليغي</v>
      </c>
    </row>
    <row r="59" customFormat="false" ht="21" hidden="false" customHeight="false" outlineLevel="0" collapsed="false">
      <c r="A59" s="65" t="n">
        <f aca="false">ROW(B59)-1</f>
        <v>58</v>
      </c>
      <c r="B59" s="66" t="n">
        <v>34098035</v>
      </c>
      <c r="C59" s="67" t="s">
        <v>109</v>
      </c>
      <c r="D59" s="25" t="str">
        <f aca="false">IFERROR(VLOOKUP(B59,'[2]سناریو لایحه 1402 پنکو'!B$2:E$140,3,),"")</f>
        <v>مرکز هنر و رسانه</v>
      </c>
      <c r="E59" s="68" t="s">
        <v>36</v>
      </c>
      <c r="F59" s="25" t="str">
        <f aca="false">IFERROR(VLOOKUP(B59,'[2]سناریو لایحه 1402 پنکو'!B$2:E$140,4,),"")</f>
        <v>اداره تولیدات رسانه ای</v>
      </c>
      <c r="G59" s="68" t="s">
        <v>2</v>
      </c>
      <c r="H59" s="68" t="s">
        <v>10</v>
      </c>
      <c r="I59" s="68" t="s">
        <v>42</v>
      </c>
      <c r="J59" s="69" t="n">
        <f aca="false">VLOOKUP(B59,[2]دیتا!A$9:B$147,2,)</f>
        <v>500000000</v>
      </c>
      <c r="K59" s="69" t="n">
        <f aca="false">IFERROR(VLOOKUP(B59,[2]دیتا!I$9:J$72,2,),"")</f>
        <v>300000000</v>
      </c>
      <c r="L59" s="70" t="n">
        <f aca="false">IFERROR(VLOOKUP($B59,'[2]داده 1401'!$A$2:$I$181,8,),"")</f>
        <v>359999999.999948</v>
      </c>
      <c r="M59" s="70" t="n">
        <f aca="false">IFERROR(VLOOKUP($B59,'[2]داده 1401'!$A$2:$I$181,9,),"")</f>
        <v>360012000</v>
      </c>
      <c r="N59" s="70"/>
      <c r="O59" s="11" t="str">
        <f aca="false">VLOOKUP(B59,'برنامه ای'!A:B,2,)</f>
        <v>امور مربوط به داستانك با موضوعات خانواده</v>
      </c>
    </row>
    <row r="60" customFormat="false" ht="21" hidden="false" customHeight="false" outlineLevel="0" collapsed="false">
      <c r="A60" s="65" t="n">
        <f aca="false">ROW(B60)-1</f>
        <v>59</v>
      </c>
      <c r="B60" s="66" t="n">
        <v>42901082</v>
      </c>
      <c r="C60" s="67" t="s">
        <v>30</v>
      </c>
      <c r="D60" s="25" t="str">
        <f aca="false">IFERROR(VLOOKUP(B60,'[2]سناریو لایحه 1402 پنکو'!B$2:E$140,3,),"")</f>
        <v>مدیریت امور اجرایی</v>
      </c>
      <c r="E60" s="68" t="s">
        <v>27</v>
      </c>
      <c r="F60" s="25" t="str">
        <f aca="false">IFERROR(VLOOKUP(B60,'[2]سناریو لایحه 1402 پنکو'!B$2:E$140,4,),"")</f>
        <v>اداره فناوری اطلاعات</v>
      </c>
      <c r="G60" s="68" t="s">
        <v>13</v>
      </c>
      <c r="H60" s="25"/>
      <c r="I60" s="25"/>
      <c r="J60" s="69" t="n">
        <f aca="false">VLOOKUP(B60,[2]دیتا!A$9:B$147,2,)</f>
        <v>300000000</v>
      </c>
      <c r="K60" s="69" t="n">
        <f aca="false">IFERROR(VLOOKUP(B60,[2]دیتا!I$9:J$72,2,),"")</f>
        <v>0</v>
      </c>
      <c r="L60" s="70" t="n">
        <f aca="false">IFERROR(VLOOKUP($B60,'[2]داده 1401'!$A$2:$I$181,8,),"")</f>
        <v>619999999.999911</v>
      </c>
      <c r="M60" s="70" t="n">
        <f aca="false">IFERROR(VLOOKUP($B60,'[2]داده 1401'!$A$2:$I$181,9,),"")</f>
        <v>998000000</v>
      </c>
      <c r="N60" s="70"/>
    </row>
    <row r="61" customFormat="false" ht="21" hidden="false" customHeight="false" outlineLevel="0" collapsed="false">
      <c r="A61" s="65" t="n">
        <f aca="false">ROW(B61)-1</f>
        <v>60</v>
      </c>
      <c r="B61" s="66" t="n">
        <v>33998015</v>
      </c>
      <c r="C61" s="67" t="s">
        <v>113</v>
      </c>
      <c r="D61" s="25" t="str">
        <f aca="false">IFERROR(VLOOKUP(B61,'[2]سناریو لایحه 1402 پنکو'!B$2:E$140,3,),"")</f>
        <v>مرکز هنر و رسانه</v>
      </c>
      <c r="E61" s="68" t="s">
        <v>47</v>
      </c>
      <c r="F61" s="25" t="str">
        <f aca="false">IFERROR(VLOOKUP(B61,'[2]سناریو لایحه 1402 پنکو'!B$2:E$140,4,),"")</f>
        <v>اداره نشریات</v>
      </c>
      <c r="G61" s="68" t="s">
        <v>2</v>
      </c>
      <c r="H61" s="68" t="s">
        <v>6</v>
      </c>
      <c r="I61" s="68" t="s">
        <v>95</v>
      </c>
      <c r="J61" s="69" t="n">
        <f aca="false">VLOOKUP(B61,[2]دیتا!A$9:B$147,2,)</f>
        <v>200000000</v>
      </c>
      <c r="K61" s="69" t="n">
        <f aca="false">IFERROR(VLOOKUP(B61,[2]دیتا!I$9:J$72,2,),"")</f>
        <v>200000000</v>
      </c>
      <c r="L61" s="70" t="n">
        <f aca="false">IFERROR(VLOOKUP($B61,'[2]داده 1401'!$A$2:$I$181,8,),"")</f>
        <v>0</v>
      </c>
      <c r="M61" s="70" t="str">
        <f aca="false">IFERROR(VLOOKUP($B61,'[2]داده 1401'!$A$2:$I$181,9,),"")</f>
        <v/>
      </c>
      <c r="N61" s="70"/>
      <c r="O61" s="11" t="str">
        <f aca="false">VLOOKUP(B61,'برنامه ای'!A:B,2,)</f>
        <v>امور مربوط به عرضه ويژه نامه قرآني براي نوجوانان در مجله سلام بچه ها</v>
      </c>
    </row>
    <row r="62" customFormat="false" ht="21" hidden="false" customHeight="false" outlineLevel="0" collapsed="false">
      <c r="A62" s="65" t="n">
        <f aca="false">ROW(B62)-1</f>
        <v>61</v>
      </c>
      <c r="B62" s="66" t="n">
        <v>33998004</v>
      </c>
      <c r="C62" s="67" t="s">
        <v>472</v>
      </c>
      <c r="D62" s="25" t="str">
        <f aca="false">IFERROR(VLOOKUP(B62,'[2]سناریو لایحه 1402 پنکو'!B$2:E$140,3,),"")</f>
        <v>مدیریت امور اجرایی</v>
      </c>
      <c r="E62" s="68" t="s">
        <v>21</v>
      </c>
      <c r="F62" s="25" t="str">
        <f aca="false">IFERROR(VLOOKUP(B62,'[2]سناریو لایحه 1402 پنکو'!B$2:E$140,4,),"")</f>
        <v>اداره عرضه محصولات فرهنگی هنری</v>
      </c>
      <c r="G62" s="68" t="s">
        <v>13</v>
      </c>
      <c r="H62" s="25"/>
      <c r="I62" s="25"/>
      <c r="J62" s="69" t="n">
        <f aca="false">VLOOKUP(B62,[2]دیتا!A$9:B$147,2,)</f>
        <v>3000000000</v>
      </c>
      <c r="K62" s="69" t="n">
        <f aca="false">IFERROR(VLOOKUP(B62,[2]دیتا!I$9:J$72,2,),"")</f>
        <v>3000000000</v>
      </c>
      <c r="L62" s="70" t="n">
        <f aca="false">IFERROR(VLOOKUP($B62,'[2]داده 1401'!$A$2:$I$181,8,),"")</f>
        <v>1955649999.99972</v>
      </c>
      <c r="M62" s="70" t="n">
        <f aca="false">IFERROR(VLOOKUP($B62,'[2]داده 1401'!$A$2:$I$181,9,),"")</f>
        <v>1807070000</v>
      </c>
      <c r="N62" s="70"/>
      <c r="O62" s="11" t="str">
        <f aca="false">VLOOKUP(B62,'برنامه ای'!A:B,2,)</f>
        <v>امور مربوط به عرضه مجله پيام زن- ماهنامه</v>
      </c>
    </row>
    <row r="63" customFormat="false" ht="21" hidden="false" customHeight="false" outlineLevel="0" collapsed="false">
      <c r="A63" s="65" t="n">
        <f aca="false">ROW(B63)-1</f>
        <v>62</v>
      </c>
      <c r="B63" s="66" t="n">
        <v>42902005</v>
      </c>
      <c r="C63" s="67" t="s">
        <v>26</v>
      </c>
      <c r="D63" s="25" t="str">
        <f aca="false">IFERROR(VLOOKUP(B63,'[2]سناریو لایحه 1402 پنکو'!B$2:E$140,3,),"")</f>
        <v>مدیریت امور اجرایی</v>
      </c>
      <c r="E63" s="68" t="s">
        <v>473</v>
      </c>
      <c r="F63" s="25" t="str">
        <f aca="false">IFERROR(VLOOKUP(B63,'[2]سناریو لایحه 1402 پنکو'!B$2:E$140,4,),"")</f>
        <v>اداره فناوری اطلاعات/خرید تجهیزات</v>
      </c>
      <c r="G63" s="68" t="s">
        <v>13</v>
      </c>
      <c r="H63" s="25"/>
      <c r="I63" s="25"/>
      <c r="J63" s="69" t="n">
        <f aca="false">VLOOKUP(B63,[2]دیتا!A$9:B$147,2,)</f>
        <v>0</v>
      </c>
      <c r="K63" s="69" t="str">
        <f aca="false">IFERROR(VLOOKUP(B63,[2]دیتا!I$9:J$72,2,),"")</f>
        <v/>
      </c>
      <c r="L63" s="70" t="n">
        <f aca="false">IFERROR(VLOOKUP($B63,'[2]داده 1401'!$A$2:$I$181,8,),"")</f>
        <v>793999999.999887</v>
      </c>
      <c r="M63" s="70" t="n">
        <f aca="false">IFERROR(VLOOKUP($B63,'[2]داده 1401'!$A$2:$I$181,9,),"")</f>
        <v>1608100000</v>
      </c>
      <c r="N63" s="70"/>
    </row>
    <row r="64" customFormat="false" ht="21" hidden="false" customHeight="false" outlineLevel="0" collapsed="false">
      <c r="A64" s="65" t="n">
        <f aca="false">ROW(B64)-1</f>
        <v>63</v>
      </c>
      <c r="B64" s="66" t="n">
        <v>33998003</v>
      </c>
      <c r="C64" s="67" t="s">
        <v>474</v>
      </c>
      <c r="D64" s="25" t="str">
        <f aca="false">IFERROR(VLOOKUP(B64,'[2]سناریو لایحه 1402 پنکو'!B$2:E$140,3,),"")</f>
        <v>مدیریت امور اجرایی</v>
      </c>
      <c r="E64" s="68" t="s">
        <v>21</v>
      </c>
      <c r="F64" s="25" t="str">
        <f aca="false">IFERROR(VLOOKUP(B64,'[2]سناریو لایحه 1402 پنکو'!B$2:E$140,4,),"")</f>
        <v>اداره عرضه محصولات فرهنگی هنری</v>
      </c>
      <c r="G64" s="68" t="s">
        <v>13</v>
      </c>
      <c r="H64" s="25"/>
      <c r="I64" s="25"/>
      <c r="J64" s="69" t="n">
        <f aca="false">VLOOKUP(B64,[2]دیتا!A$9:B$147,2,)</f>
        <v>3000000000</v>
      </c>
      <c r="K64" s="69" t="n">
        <f aca="false">IFERROR(VLOOKUP(B64,[2]دیتا!I$9:J$72,2,),"")</f>
        <v>3000000000</v>
      </c>
      <c r="L64" s="70" t="n">
        <f aca="false">IFERROR(VLOOKUP($B64,'[2]داده 1401'!$A$2:$I$181,8,),"")</f>
        <v>1677249999.99976</v>
      </c>
      <c r="M64" s="70" t="n">
        <f aca="false">IFERROR(VLOOKUP($B64,'[2]داده 1401'!$A$2:$I$181,9,),"")</f>
        <v>2519270000</v>
      </c>
      <c r="N64" s="70"/>
      <c r="O64" s="11" t="str">
        <f aca="false">VLOOKUP(B64,'برنامه ای'!A:B,2,)</f>
        <v>امور مربوط به عرضه مجله سلام بچه‌ها- ماهنامه</v>
      </c>
    </row>
    <row r="65" customFormat="false" ht="21" hidden="false" customHeight="false" outlineLevel="0" collapsed="false">
      <c r="A65" s="65" t="n">
        <f aca="false">ROW(B65)-1</f>
        <v>64</v>
      </c>
      <c r="B65" s="66" t="n">
        <v>59800012</v>
      </c>
      <c r="C65" s="67" t="s">
        <v>475</v>
      </c>
      <c r="D65" s="25" t="str">
        <f aca="false">IFERROR(VLOOKUP(B65,'[2]سناریو لایحه 1402 پنکو'!B$2:E$140,3,),"")</f>
        <v>مدیریت امور اجرایی</v>
      </c>
      <c r="E65" s="68" t="s">
        <v>12</v>
      </c>
      <c r="F65" s="25" t="str">
        <f aca="false">IFERROR(VLOOKUP(B65,'[2]سناریو لایحه 1402 پنکو'!B$2:E$140,4,),"")</f>
        <v>هزینه اداری عمومی</v>
      </c>
      <c r="G65" s="68" t="s">
        <v>13</v>
      </c>
      <c r="H65" s="25"/>
      <c r="I65" s="25"/>
      <c r="J65" s="69" t="n">
        <f aca="false">VLOOKUP(B65,[2]دیتا!A$9:B$147,2,)</f>
        <v>0</v>
      </c>
      <c r="K65" s="69" t="str">
        <f aca="false">IFERROR(VLOOKUP(B65,[2]دیتا!I$9:J$72,2,),"")</f>
        <v/>
      </c>
      <c r="L65" s="70" t="n">
        <f aca="false">IFERROR(VLOOKUP($B65,'[2]داده 1401'!$A$2:$I$181,8,),"")</f>
        <v>4256053599.9994</v>
      </c>
      <c r="M65" s="70" t="n">
        <f aca="false">IFERROR(VLOOKUP($B65,'[2]داده 1401'!$A$2:$I$181,9,),"")</f>
        <v>4053059557</v>
      </c>
      <c r="N65" s="70"/>
    </row>
    <row r="66" customFormat="false" ht="21" hidden="false" customHeight="false" outlineLevel="0" collapsed="false">
      <c r="A66" s="65" t="n">
        <f aca="false">ROW(B66)-1</f>
        <v>65</v>
      </c>
      <c r="B66" s="66" t="n">
        <v>32998002</v>
      </c>
      <c r="C66" s="67" t="s">
        <v>181</v>
      </c>
      <c r="D66" s="25" t="str">
        <f aca="false">IFERROR(VLOOKUP(B66,'[2]سناریو لایحه 1402 پنکو'!B$2:E$140,3,),"")</f>
        <v>مرکز هنر و رسانه</v>
      </c>
      <c r="E66" s="68" t="s">
        <v>44</v>
      </c>
      <c r="F66" s="25" t="str">
        <f aca="false">IFERROR(VLOOKUP(B66,'[2]سناریو لایحه 1402 پنکو'!B$2:E$140,4,),"")</f>
        <v>اداره آموزش</v>
      </c>
      <c r="G66" s="68" t="s">
        <v>13</v>
      </c>
      <c r="H66" s="25"/>
      <c r="I66" s="25"/>
      <c r="J66" s="69" t="n">
        <f aca="false">VLOOKUP(B66,[2]دیتا!A$9:B$147,2,)</f>
        <v>0</v>
      </c>
      <c r="K66" s="69" t="str">
        <f aca="false">IFERROR(VLOOKUP(B66,[2]دیتا!I$9:J$72,2,),"")</f>
        <v/>
      </c>
      <c r="L66" s="70" t="n">
        <f aca="false">IFERROR(VLOOKUP($B66,'[2]داده 1401'!$A$2:$I$181,8,),"")</f>
        <v>209999999.999971</v>
      </c>
      <c r="M66" s="70" t="n">
        <f aca="false">IFERROR(VLOOKUP($B66,'[2]داده 1401'!$A$2:$I$181,9,),"")</f>
        <v>186910000</v>
      </c>
      <c r="N66" s="70"/>
    </row>
    <row r="67" customFormat="false" ht="21" hidden="false" customHeight="false" outlineLevel="0" collapsed="false">
      <c r="A67" s="65" t="n">
        <f aca="false">ROW(B67)-1</f>
        <v>66</v>
      </c>
      <c r="B67" s="66" t="n">
        <v>32998003</v>
      </c>
      <c r="C67" s="67" t="s">
        <v>180</v>
      </c>
      <c r="D67" s="25" t="str">
        <f aca="false">IFERROR(VLOOKUP(B67,'[2]سناریو لایحه 1402 پنکو'!B$2:E$140,3,),"")</f>
        <v>مرکز هنر و رسانه</v>
      </c>
      <c r="E67" s="68" t="s">
        <v>44</v>
      </c>
      <c r="F67" s="25" t="str">
        <f aca="false">IFERROR(VLOOKUP(B67,'[2]سناریو لایحه 1402 پنکو'!B$2:E$140,4,),"")</f>
        <v>اداره آموزش</v>
      </c>
      <c r="G67" s="68" t="s">
        <v>13</v>
      </c>
      <c r="H67" s="25"/>
      <c r="I67" s="25"/>
      <c r="J67" s="69" t="n">
        <f aca="false">VLOOKUP(B67,[2]دیتا!A$9:B$147,2,)</f>
        <v>0</v>
      </c>
      <c r="K67" s="69" t="str">
        <f aca="false">IFERROR(VLOOKUP(B67,[2]دیتا!I$9:J$72,2,),"")</f>
        <v/>
      </c>
      <c r="L67" s="70" t="n">
        <f aca="false">IFERROR(VLOOKUP($B67,'[2]داده 1401'!$A$2:$I$181,8,),"")</f>
        <v>50799999.9999928</v>
      </c>
      <c r="M67" s="70" t="n">
        <f aca="false">IFERROR(VLOOKUP($B67,'[2]داده 1401'!$A$2:$I$181,9,),"")</f>
        <v>40750000</v>
      </c>
      <c r="N67" s="70"/>
    </row>
    <row r="68" customFormat="false" ht="21" hidden="false" customHeight="false" outlineLevel="0" collapsed="false">
      <c r="A68" s="65" t="n">
        <f aca="false">ROW(B68)-1</f>
        <v>67</v>
      </c>
      <c r="B68" s="66" t="n">
        <v>33998002</v>
      </c>
      <c r="C68" s="67" t="s">
        <v>476</v>
      </c>
      <c r="D68" s="25" t="str">
        <f aca="false">IFERROR(VLOOKUP(B68,'[2]سناریو لایحه 1402 پنکو'!B$2:E$140,3,),"")</f>
        <v>مدیریت امور اجرایی</v>
      </c>
      <c r="E68" s="68" t="s">
        <v>21</v>
      </c>
      <c r="F68" s="25" t="str">
        <f aca="false">IFERROR(VLOOKUP(B68,'[2]سناریو لایحه 1402 پنکو'!B$2:E$140,4,),"")</f>
        <v>اداره عرضه محصولات فرهنگی هنری</v>
      </c>
      <c r="G68" s="68" t="s">
        <v>13</v>
      </c>
      <c r="H68" s="25"/>
      <c r="I68" s="25"/>
      <c r="J68" s="69" t="n">
        <f aca="false">VLOOKUP(B68,[2]دیتا!A$9:B$147,2,)</f>
        <v>3000000000</v>
      </c>
      <c r="K68" s="69" t="n">
        <f aca="false">IFERROR(VLOOKUP(B68,[2]دیتا!I$9:J$72,2,),"")</f>
        <v>3000000000</v>
      </c>
      <c r="L68" s="70" t="n">
        <f aca="false">IFERROR(VLOOKUP($B68,'[2]داده 1401'!$A$2:$I$181,8,),"")</f>
        <v>2291974999.99967</v>
      </c>
      <c r="M68" s="70" t="n">
        <f aca="false">IFERROR(VLOOKUP($B68,'[2]داده 1401'!$A$2:$I$181,9,),"")</f>
        <v>3514195000</v>
      </c>
      <c r="N68" s="70"/>
      <c r="O68" s="11" t="str">
        <f aca="false">VLOOKUP(B68,'برنامه ای'!A:B,2,)</f>
        <v>امور مربوط به عرضه مجله پوپك- ماهنامه</v>
      </c>
    </row>
    <row r="69" customFormat="false" ht="21" hidden="false" customHeight="false" outlineLevel="0" collapsed="false">
      <c r="A69" s="65" t="n">
        <f aca="false">ROW(B69)-1</f>
        <v>68</v>
      </c>
      <c r="B69" s="66" t="n">
        <v>33098058</v>
      </c>
      <c r="C69" s="67" t="s">
        <v>164</v>
      </c>
      <c r="D69" s="25" t="str">
        <f aca="false">IFERROR(VLOOKUP(B69,'[2]سناریو لایحه 1402 پنکو'!B$2:E$140,3,),"")</f>
        <v>مرکز هنر و رسانه</v>
      </c>
      <c r="E69" s="68" t="s">
        <v>44</v>
      </c>
      <c r="F69" s="25" t="str">
        <f aca="false">IFERROR(VLOOKUP(B69,'[2]سناریو لایحه 1402 پنکو'!B$2:E$140,4,),"")</f>
        <v>اداره آموزش</v>
      </c>
      <c r="G69" s="68" t="s">
        <v>13</v>
      </c>
      <c r="H69" s="25"/>
      <c r="I69" s="25"/>
      <c r="J69" s="69" t="n">
        <f aca="false">VLOOKUP(B69,[2]دیتا!A$9:B$147,2,)</f>
        <v>0</v>
      </c>
      <c r="K69" s="69" t="str">
        <f aca="false">IFERROR(VLOOKUP(B69,[2]دیتا!I$9:J$72,2,),"")</f>
        <v/>
      </c>
      <c r="L69" s="70" t="n">
        <f aca="false">IFERROR(VLOOKUP($B69,'[2]داده 1401'!$A$2:$I$181,8,),"")</f>
        <v>339999999.999951</v>
      </c>
      <c r="M69" s="70" t="n">
        <f aca="false">IFERROR(VLOOKUP($B69,'[2]داده 1401'!$A$2:$I$181,9,),"")</f>
        <v>377496000</v>
      </c>
      <c r="N69" s="70"/>
    </row>
    <row r="70" customFormat="false" ht="21" hidden="false" customHeight="false" outlineLevel="0" collapsed="false">
      <c r="A70" s="65" t="n">
        <f aca="false">ROW(B70)-1</f>
        <v>69</v>
      </c>
      <c r="B70" s="66" t="n">
        <v>33098130</v>
      </c>
      <c r="C70" s="67" t="s">
        <v>163</v>
      </c>
      <c r="D70" s="25" t="str">
        <f aca="false">IFERROR(VLOOKUP(B70,'[2]سناریو لایحه 1402 پنکو'!B$2:E$140,3,),"")</f>
        <v>مرکز هنر و رسانه</v>
      </c>
      <c r="E70" s="68" t="s">
        <v>44</v>
      </c>
      <c r="F70" s="25" t="str">
        <f aca="false">IFERROR(VLOOKUP(B70,'[2]سناریو لایحه 1402 پنکو'!B$2:E$140,4,),"")</f>
        <v>اداره آموزش</v>
      </c>
      <c r="G70" s="68" t="s">
        <v>2</v>
      </c>
      <c r="H70" s="68" t="s">
        <v>10</v>
      </c>
      <c r="I70" s="68" t="s">
        <v>93</v>
      </c>
      <c r="J70" s="69" t="n">
        <f aca="false">VLOOKUP(B70,[2]دیتا!A$9:B$147,2,)</f>
        <v>1000000000</v>
      </c>
      <c r="K70" s="69" t="n">
        <f aca="false">IFERROR(VLOOKUP(B70,[2]دیتا!I$9:J$72,2,),"")</f>
        <v>0</v>
      </c>
      <c r="L70" s="70" t="n">
        <f aca="false">IFERROR(VLOOKUP($B70,'[2]داده 1401'!$A$2:$I$181,8,),"")</f>
        <v>299999999.999958</v>
      </c>
      <c r="M70" s="70" t="n">
        <f aca="false">IFERROR(VLOOKUP($B70,'[2]داده 1401'!$A$2:$I$181,9,),"")</f>
        <v>0</v>
      </c>
      <c r="N70" s="70"/>
    </row>
    <row r="71" customFormat="false" ht="21" hidden="false" customHeight="false" outlineLevel="0" collapsed="false">
      <c r="A71" s="65" t="n">
        <f aca="false">ROW(B71)-1</f>
        <v>70</v>
      </c>
      <c r="B71" s="66" t="n">
        <v>33198001</v>
      </c>
      <c r="C71" s="67" t="s">
        <v>159</v>
      </c>
      <c r="D71" s="25" t="str">
        <f aca="false">IFERROR(VLOOKUP(B71,'[2]سناریو لایحه 1402 پنکو'!B$2:E$140,3,),"")</f>
        <v>مرکز هنر و رسانه</v>
      </c>
      <c r="E71" s="68" t="s">
        <v>44</v>
      </c>
      <c r="F71" s="25" t="str">
        <f aca="false">IFERROR(VLOOKUP(B71,'[2]سناریو لایحه 1402 پنکو'!B$2:E$140,4,),"")</f>
        <v>اداره آموزش</v>
      </c>
      <c r="G71" s="68" t="s">
        <v>13</v>
      </c>
      <c r="H71" s="25"/>
      <c r="I71" s="25"/>
      <c r="J71" s="69" t="n">
        <f aca="false">VLOOKUP(B71,[2]دیتا!A$9:B$147,2,)</f>
        <v>0</v>
      </c>
      <c r="K71" s="69" t="str">
        <f aca="false">IFERROR(VLOOKUP(B71,[2]دیتا!I$9:J$72,2,),"")</f>
        <v/>
      </c>
      <c r="L71" s="70" t="n">
        <f aca="false">IFERROR(VLOOKUP($B71,'[2]داده 1401'!$A$2:$I$181,8,),"")</f>
        <v>129999999.999981</v>
      </c>
      <c r="M71" s="70" t="n">
        <f aca="false">IFERROR(VLOOKUP($B71,'[2]داده 1401'!$A$2:$I$181,9,),"")</f>
        <v>24000000</v>
      </c>
      <c r="N71" s="70"/>
    </row>
    <row r="72" customFormat="false" ht="21" hidden="false" customHeight="false" outlineLevel="0" collapsed="false">
      <c r="A72" s="65" t="n">
        <f aca="false">ROW(B72)-1</f>
        <v>71</v>
      </c>
      <c r="B72" s="66" t="n">
        <v>33198002</v>
      </c>
      <c r="C72" s="67" t="s">
        <v>158</v>
      </c>
      <c r="D72" s="25" t="str">
        <f aca="false">IFERROR(VLOOKUP(B72,'[2]سناریو لایحه 1402 پنکو'!B$2:E$140,3,),"")</f>
        <v>مرکز هنر و رسانه</v>
      </c>
      <c r="E72" s="68" t="s">
        <v>44</v>
      </c>
      <c r="F72" s="25" t="str">
        <f aca="false">IFERROR(VLOOKUP(B72,'[2]سناریو لایحه 1402 پنکو'!B$2:E$140,4,),"")</f>
        <v>اداره آموزش</v>
      </c>
      <c r="G72" s="68" t="s">
        <v>13</v>
      </c>
      <c r="H72" s="25"/>
      <c r="I72" s="25"/>
      <c r="J72" s="69" t="n">
        <f aca="false">VLOOKUP(B72,[2]دیتا!A$9:B$147,2,)</f>
        <v>0</v>
      </c>
      <c r="K72" s="69" t="str">
        <f aca="false">IFERROR(VLOOKUP(B72,[2]دیتا!I$9:J$72,2,),"")</f>
        <v/>
      </c>
      <c r="L72" s="70" t="n">
        <f aca="false">IFERROR(VLOOKUP($B72,'[2]داده 1401'!$A$2:$I$181,8,),"")</f>
        <v>329999999.999953</v>
      </c>
      <c r="M72" s="70" t="n">
        <f aca="false">IFERROR(VLOOKUP($B72,'[2]داده 1401'!$A$2:$I$181,9,),"")</f>
        <v>330000000</v>
      </c>
      <c r="N72" s="70"/>
    </row>
    <row r="73" customFormat="false" ht="21" hidden="false" customHeight="false" outlineLevel="0" collapsed="false">
      <c r="A73" s="65" t="n">
        <f aca="false">ROW(B73)-1</f>
        <v>72</v>
      </c>
      <c r="B73" s="66" t="n">
        <v>33198006</v>
      </c>
      <c r="C73" s="67" t="s">
        <v>157</v>
      </c>
      <c r="D73" s="25" t="str">
        <f aca="false">IFERROR(VLOOKUP(B73,'[2]سناریو لایحه 1402 پنکو'!B$2:E$140,3,),"")</f>
        <v>مرکز هنر و رسانه</v>
      </c>
      <c r="E73" s="68" t="s">
        <v>44</v>
      </c>
      <c r="F73" s="25" t="str">
        <f aca="false">IFERROR(VLOOKUP(B73,'[2]سناریو لایحه 1402 پنکو'!B$2:E$140,4,),"")</f>
        <v>اداره آموزش</v>
      </c>
      <c r="G73" s="68" t="s">
        <v>13</v>
      </c>
      <c r="H73" s="25"/>
      <c r="I73" s="25"/>
      <c r="J73" s="69" t="n">
        <f aca="false">VLOOKUP(B73,[2]دیتا!A$9:B$147,2,)</f>
        <v>0</v>
      </c>
      <c r="K73" s="69" t="str">
        <f aca="false">IFERROR(VLOOKUP(B73,[2]دیتا!I$9:J$72,2,),"")</f>
        <v/>
      </c>
      <c r="L73" s="70" t="n">
        <f aca="false">IFERROR(VLOOKUP($B73,'[2]داده 1401'!$A$2:$I$181,8,),"")</f>
        <v>263999999.999963</v>
      </c>
      <c r="M73" s="70" t="n">
        <f aca="false">IFERROR(VLOOKUP($B73,'[2]داده 1401'!$A$2:$I$181,9,),"")</f>
        <v>177000000</v>
      </c>
      <c r="N73" s="70"/>
    </row>
    <row r="74" customFormat="false" ht="21" hidden="false" customHeight="false" outlineLevel="0" collapsed="false">
      <c r="A74" s="65" t="n">
        <f aca="false">ROW(B74)-1</f>
        <v>73</v>
      </c>
      <c r="B74" s="66" t="n">
        <v>33198015</v>
      </c>
      <c r="C74" s="67" t="s">
        <v>152</v>
      </c>
      <c r="D74" s="25" t="str">
        <f aca="false">IFERROR(VLOOKUP(B74,'[2]سناریو لایحه 1402 پنکو'!B$2:E$140,3,),"")</f>
        <v>مرکز هنر و رسانه</v>
      </c>
      <c r="E74" s="68" t="s">
        <v>44</v>
      </c>
      <c r="F74" s="25" t="str">
        <f aca="false">IFERROR(VLOOKUP(B74,'[2]سناریو لایحه 1402 پنکو'!B$2:E$140,4,),"")</f>
        <v>اداره آموزش</v>
      </c>
      <c r="G74" s="68" t="s">
        <v>13</v>
      </c>
      <c r="H74" s="25"/>
      <c r="I74" s="25"/>
      <c r="J74" s="69" t="n">
        <f aca="false">VLOOKUP(B74,[2]دیتا!A$9:B$147,2,)</f>
        <v>0</v>
      </c>
      <c r="K74" s="69" t="str">
        <f aca="false">IFERROR(VLOOKUP(B74,[2]دیتا!I$9:J$72,2,),"")</f>
        <v/>
      </c>
      <c r="L74" s="70" t="n">
        <f aca="false">IFERROR(VLOOKUP($B74,'[2]داده 1401'!$A$2:$I$181,8,),"")</f>
        <v>9999999.99999859</v>
      </c>
      <c r="M74" s="70" t="n">
        <f aca="false">IFERROR(VLOOKUP($B74,'[2]داده 1401'!$A$2:$I$181,9,),"")</f>
        <v>0</v>
      </c>
      <c r="N74" s="70"/>
    </row>
    <row r="75" customFormat="false" ht="21" hidden="false" customHeight="false" outlineLevel="0" collapsed="false">
      <c r="A75" s="65" t="n">
        <f aca="false">ROW(B75)-1</f>
        <v>74</v>
      </c>
      <c r="B75" s="66" t="n">
        <v>33198023</v>
      </c>
      <c r="C75" s="67" t="s">
        <v>149</v>
      </c>
      <c r="D75" s="25" t="str">
        <f aca="false">IFERROR(VLOOKUP(B75,'[2]سناریو لایحه 1402 پنکو'!B$2:E$140,3,),"")</f>
        <v>مرکز هنر و رسانه</v>
      </c>
      <c r="E75" s="68" t="s">
        <v>44</v>
      </c>
      <c r="F75" s="25" t="str">
        <f aca="false">IFERROR(VLOOKUP(B75,'[2]سناریو لایحه 1402 پنکو'!B$2:E$140,4,),"")</f>
        <v>اداره آموزش</v>
      </c>
      <c r="G75" s="68" t="s">
        <v>13</v>
      </c>
      <c r="H75" s="25"/>
      <c r="I75" s="25"/>
      <c r="J75" s="69" t="n">
        <f aca="false">VLOOKUP(B75,[2]دیتا!A$9:B$147,2,)</f>
        <v>0</v>
      </c>
      <c r="K75" s="69" t="str">
        <f aca="false">IFERROR(VLOOKUP(B75,[2]دیتا!I$9:J$72,2,),"")</f>
        <v/>
      </c>
      <c r="L75" s="70" t="n">
        <f aca="false">IFERROR(VLOOKUP($B75,'[2]داده 1401'!$A$2:$I$181,8,),"")</f>
        <v>25999999.9999963</v>
      </c>
      <c r="M75" s="70" t="n">
        <f aca="false">IFERROR(VLOOKUP($B75,'[2]داده 1401'!$A$2:$I$181,9,),"")</f>
        <v>23980000</v>
      </c>
      <c r="N75" s="70"/>
    </row>
    <row r="76" customFormat="false" ht="21" hidden="false" customHeight="false" outlineLevel="0" collapsed="false">
      <c r="A76" s="65" t="n">
        <f aca="false">ROW(B76)-1</f>
        <v>75</v>
      </c>
      <c r="B76" s="66" t="n">
        <v>39800281</v>
      </c>
      <c r="C76" s="67" t="s">
        <v>43</v>
      </c>
      <c r="D76" s="25" t="str">
        <f aca="false">IFERROR(VLOOKUP(B76,'[2]سناریو لایحه 1402 پنکو'!B$2:E$140,3,),"")</f>
        <v>مرکز هنر و رسانه</v>
      </c>
      <c r="E76" s="68" t="s">
        <v>44</v>
      </c>
      <c r="F76" s="25" t="str">
        <f aca="false">IFERROR(VLOOKUP(B76,'[2]سناریو لایحه 1402 پنکو'!B$2:E$140,4,),"")</f>
        <v>اداره آموزش</v>
      </c>
      <c r="G76" s="68" t="s">
        <v>13</v>
      </c>
      <c r="H76" s="25"/>
      <c r="I76" s="25"/>
      <c r="J76" s="69" t="n">
        <f aca="false">VLOOKUP(B76,[2]دیتا!A$9:B$147,2,)</f>
        <v>0</v>
      </c>
      <c r="K76" s="69" t="str">
        <f aca="false">IFERROR(VLOOKUP(B76,[2]دیتا!I$9:J$72,2,),"")</f>
        <v/>
      </c>
      <c r="L76" s="70" t="n">
        <f aca="false">IFERROR(VLOOKUP($B76,'[2]داده 1401'!$A$2:$I$181,8,),"")</f>
        <v>140999999.99998</v>
      </c>
      <c r="M76" s="70" t="n">
        <f aca="false">IFERROR(VLOOKUP($B76,'[2]داده 1401'!$A$2:$I$181,9,),"")</f>
        <v>122500000</v>
      </c>
      <c r="N76" s="70"/>
    </row>
    <row r="77" customFormat="false" ht="21" hidden="false" customHeight="false" outlineLevel="0" collapsed="false">
      <c r="A77" s="65" t="n">
        <f aca="false">ROW(B77)-1</f>
        <v>76</v>
      </c>
      <c r="B77" s="66" t="n">
        <v>32998018</v>
      </c>
      <c r="C77" s="67" t="s">
        <v>173</v>
      </c>
      <c r="D77" s="25" t="str">
        <f aca="false">IFERROR(VLOOKUP(B77,'[2]سناریو لایحه 1402 پنکو'!B$2:E$140,3,),"")</f>
        <v>مرکز هنر و رسانه</v>
      </c>
      <c r="E77" s="68" t="s">
        <v>19</v>
      </c>
      <c r="F77" s="25" t="str">
        <f aca="false">IFERROR(VLOOKUP(B77,'[2]سناریو لایحه 1402 پنکو'!B$2:E$140,4,),"")</f>
        <v>اداره پشتیبانی و تعاملات رسانه ای</v>
      </c>
      <c r="G77" s="68" t="s">
        <v>13</v>
      </c>
      <c r="H77" s="25"/>
      <c r="I77" s="25"/>
      <c r="J77" s="69" t="n">
        <f aca="false">VLOOKUP(B77,[2]دیتا!A$9:B$147,2,)</f>
        <v>0</v>
      </c>
      <c r="K77" s="69" t="str">
        <f aca="false">IFERROR(VLOOKUP(B77,[2]دیتا!I$9:J$72,2,),"")</f>
        <v/>
      </c>
      <c r="L77" s="70" t="n">
        <f aca="false">IFERROR(VLOOKUP($B77,'[2]داده 1401'!$A$2:$I$181,8,),"")</f>
        <v>149999999.999979</v>
      </c>
      <c r="M77" s="70" t="n">
        <f aca="false">IFERROR(VLOOKUP($B77,'[2]داده 1401'!$A$2:$I$181,9,),"")</f>
        <v>1180000</v>
      </c>
      <c r="N77" s="70"/>
    </row>
    <row r="78" customFormat="false" ht="21" hidden="false" customHeight="false" outlineLevel="0" collapsed="false">
      <c r="A78" s="65" t="n">
        <f aca="false">ROW(B78)-1</f>
        <v>77</v>
      </c>
      <c r="B78" s="66" t="n">
        <v>33198020</v>
      </c>
      <c r="C78" s="67" t="s">
        <v>151</v>
      </c>
      <c r="D78" s="25" t="str">
        <f aca="false">IFERROR(VLOOKUP(B78,'[2]سناریو لایحه 1402 پنکو'!B$2:E$140,3,),"")</f>
        <v>مرکز هنر و رسانه</v>
      </c>
      <c r="E78" s="68" t="s">
        <v>19</v>
      </c>
      <c r="F78" s="25" t="str">
        <f aca="false">IFERROR(VLOOKUP(B78,'[2]سناریو لایحه 1402 پنکو'!B$2:E$140,4,),"")</f>
        <v>اداره پشتیبانی و تعاملات رسانه ای</v>
      </c>
      <c r="G78" s="68" t="s">
        <v>2</v>
      </c>
      <c r="H78" s="68" t="s">
        <v>6</v>
      </c>
      <c r="I78" s="68" t="s">
        <v>95</v>
      </c>
      <c r="J78" s="69" t="n">
        <f aca="false">VLOOKUP(B78,[2]دیتا!A$9:B$147,2,)</f>
        <v>100000</v>
      </c>
      <c r="K78" s="69" t="n">
        <f aca="false">IFERROR(VLOOKUP(B78,[2]دیتا!I$9:J$72,2,),"")</f>
        <v>0</v>
      </c>
      <c r="L78" s="70" t="n">
        <f aca="false">IFERROR(VLOOKUP($B78,'[2]داده 1401'!$A$2:$I$181,8,),"")</f>
        <v>59999999.9999914</v>
      </c>
      <c r="M78" s="70" t="n">
        <f aca="false">IFERROR(VLOOKUP($B78,'[2]داده 1401'!$A$2:$I$181,9,),"")</f>
        <v>0</v>
      </c>
      <c r="N78" s="70"/>
    </row>
    <row r="79" customFormat="false" ht="21" hidden="false" customHeight="false" outlineLevel="0" collapsed="false">
      <c r="A79" s="65" t="n">
        <f aca="false">ROW(B79)-1</f>
        <v>78</v>
      </c>
      <c r="B79" s="66" t="n">
        <v>39800280</v>
      </c>
      <c r="C79" s="67" t="s">
        <v>45</v>
      </c>
      <c r="D79" s="25" t="str">
        <f aca="false">IFERROR(VLOOKUP(B79,'[2]سناریو لایحه 1402 پنکو'!B$2:E$140,3,),"")</f>
        <v>مرکز هنر و رسانه</v>
      </c>
      <c r="E79" s="68" t="s">
        <v>19</v>
      </c>
      <c r="F79" s="25" t="str">
        <f aca="false">IFERROR(VLOOKUP(B79,'[2]سناریو لایحه 1402 پنکو'!B$2:E$140,4,),"")</f>
        <v>اداره پشتیبانی و تعاملات رسانه ای</v>
      </c>
      <c r="G79" s="68" t="s">
        <v>13</v>
      </c>
      <c r="H79" s="25"/>
      <c r="I79" s="25"/>
      <c r="J79" s="69" t="n">
        <f aca="false">VLOOKUP(B79,[2]دیتا!A$9:B$147,2,)</f>
        <v>0</v>
      </c>
      <c r="K79" s="69" t="str">
        <f aca="false">IFERROR(VLOOKUP(B79,[2]دیتا!I$9:J$72,2,),"")</f>
        <v/>
      </c>
      <c r="L79" s="70" t="n">
        <f aca="false">IFERROR(VLOOKUP($B79,'[2]داده 1401'!$A$2:$I$181,8,),"")</f>
        <v>999999.999999859</v>
      </c>
      <c r="M79" s="70" t="n">
        <f aca="false">IFERROR(VLOOKUP($B79,'[2]داده 1401'!$A$2:$I$181,9,),"")</f>
        <v>0</v>
      </c>
      <c r="N79" s="70"/>
    </row>
    <row r="80" customFormat="false" ht="21" hidden="false" customHeight="false" outlineLevel="0" collapsed="false">
      <c r="A80" s="65" t="n">
        <f aca="false">ROW(B80)-1</f>
        <v>79</v>
      </c>
      <c r="B80" s="66" t="n">
        <v>49800018</v>
      </c>
      <c r="C80" s="67" t="s">
        <v>18</v>
      </c>
      <c r="D80" s="25" t="str">
        <f aca="false">IFERROR(VLOOKUP(B80,'[2]سناریو لایحه 1402 پنکو'!B$2:E$140,3,),"")</f>
        <v>مرکز هنر و رسانه</v>
      </c>
      <c r="E80" s="68" t="s">
        <v>19</v>
      </c>
      <c r="F80" s="25" t="str">
        <f aca="false">IFERROR(VLOOKUP(B80,'[2]سناریو لایحه 1402 پنکو'!B$2:E$140,4,),"")</f>
        <v>اداره پشتیبانی و تعاملات رسانه ای</v>
      </c>
      <c r="G80" s="68" t="s">
        <v>13</v>
      </c>
      <c r="H80" s="25"/>
      <c r="I80" s="25"/>
      <c r="J80" s="69" t="n">
        <f aca="false">VLOOKUP(B80,[2]دیتا!A$9:B$147,2,)</f>
        <v>0</v>
      </c>
      <c r="K80" s="69" t="str">
        <f aca="false">IFERROR(VLOOKUP(B80,[2]دیتا!I$9:J$72,2,),"")</f>
        <v/>
      </c>
      <c r="L80" s="70" t="n">
        <f aca="false">IFERROR(VLOOKUP($B80,'[2]داده 1401'!$A$2:$I$181,8,),"")</f>
        <v>357999999.999949</v>
      </c>
      <c r="M80" s="70" t="n">
        <f aca="false">IFERROR(VLOOKUP($B80,'[2]داده 1401'!$A$2:$I$181,9,),"")</f>
        <v>394054000</v>
      </c>
      <c r="N80" s="70"/>
    </row>
    <row r="81" customFormat="false" ht="21" hidden="false" customHeight="false" outlineLevel="0" collapsed="false">
      <c r="A81" s="65" t="n">
        <f aca="false">ROW(B81)-1</f>
        <v>80</v>
      </c>
      <c r="B81" s="66" t="n">
        <v>33898016</v>
      </c>
      <c r="C81" s="67" t="s">
        <v>119</v>
      </c>
      <c r="D81" s="25" t="str">
        <f aca="false">IFERROR(VLOOKUP(B81,'[2]سناریو لایحه 1402 پنکو'!B$2:E$140,3,),"")</f>
        <v>مرکز هنر و رسانه</v>
      </c>
      <c r="E81" s="73" t="s">
        <v>47</v>
      </c>
      <c r="F81" s="25" t="str">
        <f aca="false">IFERROR(VLOOKUP(B81,'[2]سناریو لایحه 1402 پنکو'!B$2:E$140,4,),"")</f>
        <v>اداره نشریات</v>
      </c>
      <c r="G81" s="68" t="s">
        <v>2</v>
      </c>
      <c r="H81" s="68" t="s">
        <v>6</v>
      </c>
      <c r="I81" s="68" t="s">
        <v>95</v>
      </c>
      <c r="J81" s="69" t="n">
        <f aca="false">VLOOKUP(B81,[2]دیتا!A$9:B$147,2,)</f>
        <v>300000000</v>
      </c>
      <c r="K81" s="69" t="n">
        <f aca="false">IFERROR(VLOOKUP(B81,[2]دیتا!I$9:J$72,2,),"")</f>
        <v>300000000</v>
      </c>
      <c r="L81" s="70" t="n">
        <f aca="false">IFERROR(VLOOKUP($B81,'[2]داده 1401'!$A$2:$I$181,8,),"")</f>
        <v>0</v>
      </c>
      <c r="M81" s="70" t="str">
        <f aca="false">IFERROR(VLOOKUP($B81,'[2]داده 1401'!$A$2:$I$181,9,),"")</f>
        <v/>
      </c>
      <c r="N81" s="70"/>
      <c r="O81" s="11" t="str">
        <f aca="false">VLOOKUP(B81,'برنامه ای'!A:B,2,)</f>
        <v>توليد محتواي ويژه نامه قرآني براي نوجوانان در مجله سلام بچه ها</v>
      </c>
    </row>
    <row r="82" customFormat="false" ht="21" hidden="false" customHeight="false" outlineLevel="0" collapsed="false">
      <c r="A82" s="65" t="n">
        <f aca="false">ROW(B82)-1</f>
        <v>81</v>
      </c>
      <c r="B82" s="66" t="n">
        <v>33798011</v>
      </c>
      <c r="C82" s="67" t="s">
        <v>141</v>
      </c>
      <c r="D82" s="25" t="str">
        <f aca="false">IFERROR(VLOOKUP(B82,'[2]سناریو لایحه 1402 پنکو'!B$2:E$140,3,),"")</f>
        <v>مرکز هنر و رسانه</v>
      </c>
      <c r="E82" s="68" t="s">
        <v>36</v>
      </c>
      <c r="F82" s="25" t="str">
        <f aca="false">IFERROR(VLOOKUP(B82,'[2]سناریو لایحه 1402 پنکو'!B$2:E$140,4,),"")</f>
        <v>اداره تولیدات رسانه ای</v>
      </c>
      <c r="G82" s="68" t="s">
        <v>13</v>
      </c>
      <c r="H82" s="25"/>
      <c r="I82" s="25"/>
      <c r="J82" s="69" t="n">
        <f aca="false">VLOOKUP(B82,[2]دیتا!A$9:B$147,2,)</f>
        <v>0</v>
      </c>
      <c r="K82" s="69" t="str">
        <f aca="false">IFERROR(VLOOKUP(B82,[2]دیتا!I$9:J$72,2,),"")</f>
        <v/>
      </c>
      <c r="L82" s="70" t="n">
        <f aca="false">IFERROR(VLOOKUP($B82,'[2]داده 1401'!$A$2:$I$181,8,),"")</f>
        <v>70199999.99999</v>
      </c>
      <c r="M82" s="70" t="n">
        <f aca="false">IFERROR(VLOOKUP($B82,'[2]داده 1401'!$A$2:$I$181,9,),"")</f>
        <v>57002000</v>
      </c>
      <c r="N82" s="70"/>
    </row>
    <row r="83" customFormat="false" ht="21" hidden="false" customHeight="false" outlineLevel="0" collapsed="false">
      <c r="A83" s="65" t="n">
        <f aca="false">ROW(B83)-1</f>
        <v>82</v>
      </c>
      <c r="B83" s="66" t="n">
        <v>33798062</v>
      </c>
      <c r="C83" s="67" t="s">
        <v>128</v>
      </c>
      <c r="D83" s="25" t="str">
        <f aca="false">IFERROR(VLOOKUP(B83,'[2]سناریو لایحه 1402 پنکو'!B$2:E$140,3,),"")</f>
        <v>مرکز هنر و رسانه</v>
      </c>
      <c r="E83" s="68" t="s">
        <v>36</v>
      </c>
      <c r="F83" s="25" t="str">
        <f aca="false">IFERROR(VLOOKUP(B83,'[2]سناریو لایحه 1402 پنکو'!B$2:E$140,4,),"")</f>
        <v>اداره تولیدات رسانه ای</v>
      </c>
      <c r="G83" s="68" t="s">
        <v>2</v>
      </c>
      <c r="H83" s="68" t="s">
        <v>10</v>
      </c>
      <c r="I83" s="68" t="s">
        <v>111</v>
      </c>
      <c r="J83" s="69" t="n">
        <f aca="false">VLOOKUP(B83,[2]دیتا!A$9:B$147,2,)</f>
        <v>100000</v>
      </c>
      <c r="K83" s="69" t="n">
        <f aca="false">IFERROR(VLOOKUP(B83,[2]دیتا!I$9:J$72,2,),"")</f>
        <v>0</v>
      </c>
      <c r="L83" s="70" t="n">
        <f aca="false">IFERROR(VLOOKUP($B83,'[2]داده 1401'!$A$2:$I$181,8,),"")</f>
        <v>299999999.999958</v>
      </c>
      <c r="M83" s="70" t="n">
        <f aca="false">IFERROR(VLOOKUP($B83,'[2]داده 1401'!$A$2:$I$181,9,),"")</f>
        <v>550050000</v>
      </c>
      <c r="N83" s="70"/>
    </row>
    <row r="84" customFormat="false" ht="21" hidden="false" customHeight="false" outlineLevel="0" collapsed="false">
      <c r="A84" s="65" t="n">
        <f aca="false">ROW(B84)-1</f>
        <v>83</v>
      </c>
      <c r="B84" s="66" t="n">
        <v>33898004</v>
      </c>
      <c r="C84" s="67" t="s">
        <v>477</v>
      </c>
      <c r="D84" s="25" t="str">
        <f aca="false">IFERROR(VLOOKUP(B84,'[2]سناریو لایحه 1402 پنکو'!B$2:E$140,3,),"")</f>
        <v>مرکز هنر و رسانه</v>
      </c>
      <c r="E84" s="68" t="s">
        <v>47</v>
      </c>
      <c r="F84" s="25" t="str">
        <f aca="false">IFERROR(VLOOKUP(B84,'[2]سناریو لایحه 1402 پنکو'!B$2:E$140,4,),"")</f>
        <v>اداره نشریات</v>
      </c>
      <c r="G84" s="68" t="s">
        <v>13</v>
      </c>
      <c r="H84" s="25"/>
      <c r="I84" s="25"/>
      <c r="J84" s="69" t="n">
        <f aca="false">VLOOKUP(B84,[2]دیتا!A$9:B$147,2,)</f>
        <v>8000000000</v>
      </c>
      <c r="K84" s="69" t="n">
        <f aca="false">IFERROR(VLOOKUP(B84,[2]دیتا!I$9:J$72,2,),"")</f>
        <v>2000000000</v>
      </c>
      <c r="L84" s="70" t="n">
        <f aca="false">IFERROR(VLOOKUP($B84,'[2]داده 1401'!$A$2:$I$181,8,),"")</f>
        <v>1709999999.99976</v>
      </c>
      <c r="M84" s="70" t="n">
        <f aca="false">IFERROR(VLOOKUP($B84,'[2]داده 1401'!$A$2:$I$181,9,),"")</f>
        <v>2470412000</v>
      </c>
      <c r="N84" s="70"/>
      <c r="O84" s="11" t="str">
        <f aca="false">VLOOKUP(B84,'برنامه ای'!A:B,2,)</f>
        <v>امور مربوط به توليد محتواي مجله پيام زن- ماهنامه</v>
      </c>
    </row>
    <row r="85" customFormat="false" ht="21" hidden="false" customHeight="false" outlineLevel="0" collapsed="false">
      <c r="A85" s="65" t="n">
        <f aca="false">ROW(B85)-1</f>
        <v>84</v>
      </c>
      <c r="B85" s="66" t="n">
        <v>34098037</v>
      </c>
      <c r="C85" s="67" t="s">
        <v>107</v>
      </c>
      <c r="D85" s="25" t="str">
        <f aca="false">IFERROR(VLOOKUP(B85,'[2]سناریو لایحه 1402 پنکو'!B$2:E$140,3,),"")</f>
        <v>مرکز هنر و رسانه</v>
      </c>
      <c r="E85" s="68" t="s">
        <v>36</v>
      </c>
      <c r="F85" s="25" t="str">
        <f aca="false">IFERROR(VLOOKUP(B85,'[2]سناریو لایحه 1402 پنکو'!B$2:E$140,4,),"")</f>
        <v>اداره تولیدات رسانه ای</v>
      </c>
      <c r="G85" s="68" t="s">
        <v>2</v>
      </c>
      <c r="H85" s="68" t="s">
        <v>10</v>
      </c>
      <c r="I85" s="68" t="s">
        <v>93</v>
      </c>
      <c r="J85" s="69" t="n">
        <f aca="false">VLOOKUP(B85,[2]دیتا!A$9:B$147,2,)</f>
        <v>100000</v>
      </c>
      <c r="K85" s="69" t="n">
        <f aca="false">IFERROR(VLOOKUP(B85,[2]دیتا!I$9:J$72,2,),"")</f>
        <v>0</v>
      </c>
      <c r="L85" s="70" t="n">
        <f aca="false">IFERROR(VLOOKUP($B85,'[2]داده 1401'!$A$2:$I$181,8,),"")</f>
        <v>179999999.999974</v>
      </c>
      <c r="M85" s="70" t="n">
        <f aca="false">IFERROR(VLOOKUP($B85,'[2]داده 1401'!$A$2:$I$181,9,),"")</f>
        <v>135002000</v>
      </c>
      <c r="N85" s="70"/>
    </row>
    <row r="86" customFormat="false" ht="21" hidden="false" customHeight="false" outlineLevel="0" collapsed="false">
      <c r="A86" s="65" t="n">
        <f aca="false">ROW(B86)-1</f>
        <v>85</v>
      </c>
      <c r="B86" s="66" t="n">
        <v>39800241</v>
      </c>
      <c r="C86" s="67" t="s">
        <v>67</v>
      </c>
      <c r="D86" s="25" t="str">
        <f aca="false">IFERROR(VLOOKUP(B86,'[2]سناریو لایحه 1402 پنکو'!B$2:E$140,3,),"")</f>
        <v>مرکز هنر و رسانه</v>
      </c>
      <c r="E86" s="68" t="s">
        <v>36</v>
      </c>
      <c r="F86" s="25" t="str">
        <f aca="false">IFERROR(VLOOKUP(B86,'[2]سناریو لایحه 1402 پنکو'!B$2:E$140,4,),"")</f>
        <v>اداره تولیدات رسانه ای</v>
      </c>
      <c r="G86" s="68" t="s">
        <v>2</v>
      </c>
      <c r="H86" s="68" t="s">
        <v>10</v>
      </c>
      <c r="I86" s="68" t="s">
        <v>37</v>
      </c>
      <c r="J86" s="69" t="n">
        <f aca="false">VLOOKUP(B86,[2]دیتا!A$9:B$147,2,)</f>
        <v>100000</v>
      </c>
      <c r="K86" s="69" t="n">
        <f aca="false">IFERROR(VLOOKUP(B86,[2]دیتا!I$9:J$72,2,),"")</f>
        <v>0</v>
      </c>
      <c r="L86" s="70" t="n">
        <f aca="false">IFERROR(VLOOKUP($B86,'[2]داده 1401'!$A$2:$I$181,8,),"")</f>
        <v>269999999.999961</v>
      </c>
      <c r="M86" s="70" t="n">
        <f aca="false">IFERROR(VLOOKUP($B86,'[2]داده 1401'!$A$2:$I$181,9,),"")</f>
        <v>11200000</v>
      </c>
      <c r="N86" s="70"/>
    </row>
    <row r="87" customFormat="false" ht="21" hidden="false" customHeight="false" outlineLevel="0" collapsed="false">
      <c r="A87" s="65" t="n">
        <f aca="false">ROW(B87)-1</f>
        <v>86</v>
      </c>
      <c r="B87" s="66" t="n">
        <v>39800264</v>
      </c>
      <c r="C87" s="67" t="s">
        <v>63</v>
      </c>
      <c r="D87" s="25" t="str">
        <f aca="false">IFERROR(VLOOKUP(B87,'[2]سناریو لایحه 1402 پنکو'!B$2:E$140,3,),"")</f>
        <v>مرکز هنر و رسانه</v>
      </c>
      <c r="E87" s="68" t="s">
        <v>36</v>
      </c>
      <c r="F87" s="25" t="str">
        <f aca="false">IFERROR(VLOOKUP(B87,'[2]سناریو لایحه 1402 پنکو'!B$2:E$140,4,),"")</f>
        <v>اداره تولیدات رسانه ای</v>
      </c>
      <c r="G87" s="68" t="s">
        <v>13</v>
      </c>
      <c r="H87" s="25"/>
      <c r="I87" s="25"/>
      <c r="J87" s="69" t="n">
        <f aca="false">VLOOKUP(B87,[2]دیتا!A$9:B$147,2,)</f>
        <v>0</v>
      </c>
      <c r="K87" s="69" t="str">
        <f aca="false">IFERROR(VLOOKUP(B87,[2]دیتا!I$9:J$72,2,),"")</f>
        <v/>
      </c>
      <c r="L87" s="70" t="n">
        <f aca="false">IFERROR(VLOOKUP($B87,'[2]داده 1401'!$A$2:$I$181,8,),"")</f>
        <v>0</v>
      </c>
      <c r="M87" s="70" t="str">
        <f aca="false">IFERROR(VLOOKUP($B87,'[2]داده 1401'!$A$2:$I$181,9,),"")</f>
        <v/>
      </c>
      <c r="N87" s="70"/>
    </row>
    <row r="88" customFormat="false" ht="21" hidden="false" customHeight="false" outlineLevel="0" collapsed="false">
      <c r="A88" s="65" t="n">
        <f aca="false">ROW(B88)-1</f>
        <v>87</v>
      </c>
      <c r="B88" s="66" t="n">
        <v>33898003</v>
      </c>
      <c r="C88" s="67" t="s">
        <v>478</v>
      </c>
      <c r="D88" s="25" t="str">
        <f aca="false">IFERROR(VLOOKUP(B88,'[2]سناریو لایحه 1402 پنکو'!B$2:E$140,3,),"")</f>
        <v>مرکز هنر و رسانه</v>
      </c>
      <c r="E88" s="68" t="s">
        <v>47</v>
      </c>
      <c r="F88" s="25" t="str">
        <f aca="false">IFERROR(VLOOKUP(B88,'[2]سناریو لایحه 1402 پنکو'!B$2:E$140,4,),"")</f>
        <v>اداره نشریات</v>
      </c>
      <c r="G88" s="68" t="s">
        <v>13</v>
      </c>
      <c r="H88" s="25"/>
      <c r="I88" s="25"/>
      <c r="J88" s="69" t="n">
        <f aca="false">VLOOKUP(B88,[2]دیتا!A$9:B$147,2,)</f>
        <v>8000000000</v>
      </c>
      <c r="K88" s="69" t="n">
        <f aca="false">IFERROR(VLOOKUP(B88,[2]دیتا!I$9:J$72,2,),"")</f>
        <v>2000000000</v>
      </c>
      <c r="L88" s="70" t="n">
        <f aca="false">IFERROR(VLOOKUP($B88,'[2]داده 1401'!$A$2:$I$181,8,),"")</f>
        <v>1579999999.99978</v>
      </c>
      <c r="M88" s="70" t="n">
        <f aca="false">IFERROR(VLOOKUP($B88,'[2]داده 1401'!$A$2:$I$181,9,),"")</f>
        <v>1844328000</v>
      </c>
      <c r="N88" s="70"/>
      <c r="O88" s="11" t="str">
        <f aca="false">VLOOKUP(B88,'برنامه ای'!A:B,2,)</f>
        <v>امور مربوط به توليد محتواي مجله سلام بچه‌ها- ماهنامه</v>
      </c>
    </row>
    <row r="89" customFormat="false" ht="21" hidden="false" customHeight="false" outlineLevel="0" collapsed="false">
      <c r="A89" s="65" t="n">
        <f aca="false">ROW(B89)-1</f>
        <v>88</v>
      </c>
      <c r="B89" s="66" t="n">
        <v>39800240</v>
      </c>
      <c r="C89" s="67" t="s">
        <v>479</v>
      </c>
      <c r="D89" s="25" t="str">
        <f aca="false">IFERROR(VLOOKUP(B89,'[2]سناریو لایحه 1402 پنکو'!B$2:E$140,3,),"")</f>
        <v>مرکز هنر و رسانه</v>
      </c>
      <c r="E89" s="68" t="s">
        <v>69</v>
      </c>
      <c r="F89" s="25" t="str">
        <f aca="false">IFERROR(VLOOKUP(B89,'[2]سناریو لایحه 1402 پنکو'!B$2:E$140,4,),"")</f>
        <v>اداره مشاوره و تامین محتوا</v>
      </c>
      <c r="G89" s="68" t="s">
        <v>13</v>
      </c>
      <c r="H89" s="25"/>
      <c r="I89" s="25"/>
      <c r="J89" s="69" t="n">
        <f aca="false">VLOOKUP(B89,[2]دیتا!A$9:B$147,2,)</f>
        <v>0</v>
      </c>
      <c r="K89" s="69" t="str">
        <f aca="false">IFERROR(VLOOKUP(B89,[2]دیتا!I$9:J$72,2,),"")</f>
        <v/>
      </c>
      <c r="L89" s="70" t="n">
        <f aca="false">IFERROR(VLOOKUP($B89,'[2]داده 1401'!$A$2:$I$181,8,),"")</f>
        <v>699999999.999901</v>
      </c>
      <c r="M89" s="70" t="n">
        <f aca="false">IFERROR(VLOOKUP($B89,'[2]داده 1401'!$A$2:$I$181,9,),"")</f>
        <v>606600000</v>
      </c>
      <c r="N89" s="70"/>
    </row>
    <row r="90" customFormat="false" ht="21" hidden="false" customHeight="false" outlineLevel="0" collapsed="false">
      <c r="A90" s="65" t="n">
        <f aca="false">ROW(B90)-1</f>
        <v>89</v>
      </c>
      <c r="B90" s="66" t="n">
        <v>29800152</v>
      </c>
      <c r="C90" s="67" t="s">
        <v>185</v>
      </c>
      <c r="D90" s="25" t="str">
        <f aca="false">IFERROR(VLOOKUP(B90,'[2]سناریو لایحه 1402 پنکو'!B$2:E$140,3,),"")</f>
        <v>مرکز هنر و رسانه</v>
      </c>
      <c r="E90" s="68" t="s">
        <v>47</v>
      </c>
      <c r="F90" s="25" t="str">
        <f aca="false">IFERROR(VLOOKUP(B90,'[2]سناریو لایحه 1402 پنکو'!B$2:E$140,4,),"")</f>
        <v>اداره نشریات</v>
      </c>
      <c r="G90" s="68" t="s">
        <v>2</v>
      </c>
      <c r="H90" s="68" t="s">
        <v>3</v>
      </c>
      <c r="I90" s="68" t="s">
        <v>480</v>
      </c>
      <c r="J90" s="69" t="n">
        <f aca="false">VLOOKUP(B90,[2]دیتا!A$9:B$147,2,)</f>
        <v>200000000</v>
      </c>
      <c r="K90" s="69" t="n">
        <f aca="false">IFERROR(VLOOKUP(B90,[2]دیتا!I$9:J$72,2,),"")</f>
        <v>0</v>
      </c>
      <c r="L90" s="70" t="n">
        <f aca="false">IFERROR(VLOOKUP($B90,'[2]داده 1401'!$A$2:$I$181,8,),"")</f>
        <v>99999999.9999859</v>
      </c>
      <c r="M90" s="70" t="n">
        <f aca="false">IFERROR(VLOOKUP($B90,'[2]داده 1401'!$A$2:$I$181,9,),"")</f>
        <v>100000000</v>
      </c>
      <c r="N90" s="70"/>
    </row>
    <row r="91" customFormat="false" ht="21" hidden="false" customHeight="false" outlineLevel="0" collapsed="false">
      <c r="A91" s="65" t="n">
        <f aca="false">ROW(B91)-1</f>
        <v>90</v>
      </c>
      <c r="B91" s="66" t="n">
        <v>33898001</v>
      </c>
      <c r="C91" s="67" t="s">
        <v>481</v>
      </c>
      <c r="D91" s="25" t="str">
        <f aca="false">IFERROR(VLOOKUP(B91,'[2]سناریو لایحه 1402 پنکو'!B$2:E$140,3,),"")</f>
        <v>مرکز هنر و رسانه</v>
      </c>
      <c r="E91" s="68" t="s">
        <v>47</v>
      </c>
      <c r="F91" s="25" t="str">
        <f aca="false">IFERROR(VLOOKUP(B91,'[2]سناریو لایحه 1402 پنکو'!B$2:E$140,4,),"")</f>
        <v>اداره نشریات</v>
      </c>
      <c r="G91" s="68" t="s">
        <v>13</v>
      </c>
      <c r="H91" s="25"/>
      <c r="I91" s="25"/>
      <c r="J91" s="69" t="n">
        <f aca="false">VLOOKUP(B91,[2]دیتا!A$9:B$147,2,)</f>
        <v>0</v>
      </c>
      <c r="K91" s="69" t="str">
        <f aca="false">IFERROR(VLOOKUP(B91,[2]دیتا!I$9:J$72,2,),"")</f>
        <v/>
      </c>
      <c r="L91" s="70" t="n">
        <f aca="false">IFERROR(VLOOKUP($B91,'[2]داده 1401'!$A$2:$I$181,8,),"")</f>
        <v>0</v>
      </c>
      <c r="M91" s="70" t="str">
        <f aca="false">IFERROR(VLOOKUP($B91,'[2]داده 1401'!$A$2:$I$181,9,),"")</f>
        <v/>
      </c>
      <c r="N91" s="70"/>
    </row>
    <row r="92" customFormat="false" ht="21" hidden="false" customHeight="false" outlineLevel="0" collapsed="false">
      <c r="A92" s="65" t="n">
        <f aca="false">ROW(B92)-1</f>
        <v>91</v>
      </c>
      <c r="B92" s="66" t="n">
        <v>33898002</v>
      </c>
      <c r="C92" s="67" t="s">
        <v>482</v>
      </c>
      <c r="D92" s="25" t="str">
        <f aca="false">IFERROR(VLOOKUP(B92,'[2]سناریو لایحه 1402 پنکو'!B$2:E$140,3,),"")</f>
        <v>مرکز هنر و رسانه</v>
      </c>
      <c r="E92" s="68" t="s">
        <v>47</v>
      </c>
      <c r="F92" s="25" t="str">
        <f aca="false">IFERROR(VLOOKUP(B92,'[2]سناریو لایحه 1402 پنکو'!B$2:E$140,4,),"")</f>
        <v>اداره نشریات</v>
      </c>
      <c r="G92" s="68" t="s">
        <v>13</v>
      </c>
      <c r="H92" s="25"/>
      <c r="I92" s="25"/>
      <c r="J92" s="69" t="n">
        <f aca="false">VLOOKUP(B92,[2]دیتا!A$9:B$147,2,)</f>
        <v>8000000000</v>
      </c>
      <c r="K92" s="69" t="n">
        <f aca="false">IFERROR(VLOOKUP(B92,[2]دیتا!I$9:J$72,2,),"")</f>
        <v>2000000000</v>
      </c>
      <c r="L92" s="70" t="n">
        <f aca="false">IFERROR(VLOOKUP($B92,'[2]داده 1401'!$A$2:$I$181,8,),"")</f>
        <v>1399999999.9998</v>
      </c>
      <c r="M92" s="70" t="n">
        <f aca="false">IFERROR(VLOOKUP($B92,'[2]داده 1401'!$A$2:$I$181,9,),"")</f>
        <v>1624256000</v>
      </c>
      <c r="N92" s="70"/>
      <c r="O92" s="11" t="str">
        <f aca="false">VLOOKUP(B92,'برنامه ای'!A:B,2,)</f>
        <v>امور مربوط به توليد محتواي مجله پوپك- ماهنامه</v>
      </c>
    </row>
    <row r="93" customFormat="false" ht="21" hidden="false" customHeight="false" outlineLevel="0" collapsed="false">
      <c r="A93" s="65" t="n">
        <f aca="false">ROW(B93)-1</f>
        <v>92</v>
      </c>
      <c r="B93" s="66" t="n">
        <v>33798108</v>
      </c>
      <c r="C93" s="67" t="s">
        <v>124</v>
      </c>
      <c r="D93" s="25" t="str">
        <f aca="false">IFERROR(VLOOKUP(B93,'[2]سناریو لایحه 1402 پنکو'!B$2:E$140,3,),"")</f>
        <v>مرکز هنر و رسانه</v>
      </c>
      <c r="E93" s="68" t="s">
        <v>39</v>
      </c>
      <c r="F93" s="25" t="str">
        <f aca="false">IFERROR(VLOOKUP(B93,'[2]سناریو لایحه 1402 پنکو'!B$2:E$140,4,),"")</f>
        <v>اداره هنرهای تصویری</v>
      </c>
      <c r="G93" s="68" t="s">
        <v>2</v>
      </c>
      <c r="H93" s="68" t="s">
        <v>8</v>
      </c>
      <c r="I93" s="68" t="s">
        <v>125</v>
      </c>
      <c r="J93" s="69" t="n">
        <f aca="false">VLOOKUP(B93,[2]دیتا!A$9:B$147,2,)</f>
        <v>799999999.999886</v>
      </c>
      <c r="K93" s="69" t="n">
        <f aca="false">IFERROR(VLOOKUP(B93,[2]دیتا!I$9:J$72,2,),"")</f>
        <v>800000000</v>
      </c>
      <c r="L93" s="70" t="n">
        <f aca="false">IFERROR(VLOOKUP($B93,'[2]داده 1401'!$A$2:$I$181,8,),"")</f>
        <v>799999999.999886</v>
      </c>
      <c r="M93" s="70" t="n">
        <f aca="false">IFERROR(VLOOKUP($B93,'[2]داده 1401'!$A$2:$I$181,9,),"")</f>
        <v>90000000</v>
      </c>
      <c r="N93" s="70"/>
      <c r="O93" s="11" t="str">
        <f aca="false">VLOOKUP(B93,'برنامه ای'!A:B,2,)</f>
        <v>توليد مجموعه مستند تلويزيوني چندقسمتي با موضوع تهديدات نظام تعليم و تربيت</v>
      </c>
    </row>
    <row r="94" customFormat="false" ht="21" hidden="false" customHeight="false" outlineLevel="0" collapsed="false">
      <c r="A94" s="65" t="n">
        <f aca="false">ROW(B94)-1</f>
        <v>93</v>
      </c>
      <c r="B94" s="66" t="n">
        <v>33798039</v>
      </c>
      <c r="C94" s="67" t="s">
        <v>133</v>
      </c>
      <c r="D94" s="25" t="str">
        <f aca="false">IFERROR(VLOOKUP(B94,'[2]سناریو لایحه 1402 پنکو'!B$2:E$140,3,),"")</f>
        <v>اداره کل فضای مجازی</v>
      </c>
      <c r="E94" s="68" t="s">
        <v>76</v>
      </c>
      <c r="F94" s="25" t="str">
        <f aca="false">IFERROR(VLOOKUP(B94,'[2]سناریو لایحه 1402 پنکو'!B$2:E$140,4,),"")</f>
        <v>اداره تولید و تامین برنامه و محتوای فضای مجازی</v>
      </c>
      <c r="G94" s="68" t="s">
        <v>2</v>
      </c>
      <c r="H94" s="68" t="s">
        <v>6</v>
      </c>
      <c r="I94" s="68" t="s">
        <v>132</v>
      </c>
      <c r="J94" s="69" t="n">
        <f aca="false">VLOOKUP(B94,[2]دیتا!A$9:B$147,2,)</f>
        <v>236399501.99974</v>
      </c>
      <c r="K94" s="69" t="n">
        <f aca="false">IFERROR(VLOOKUP(B94,[2]دیتا!I$9:J$72,2,),"")</f>
        <v>50000000</v>
      </c>
      <c r="L94" s="70" t="n">
        <f aca="false">IFERROR(VLOOKUP($B94,'[2]داده 1401'!$A$2:$I$181,8,),"")</f>
        <v>48999999.999993</v>
      </c>
      <c r="M94" s="70" t="n">
        <f aca="false">IFERROR(VLOOKUP($B94,'[2]داده 1401'!$A$2:$I$181,9,),"")</f>
        <v>10000000</v>
      </c>
      <c r="N94" s="70"/>
      <c r="O94" s="11" t="str">
        <f aca="false">VLOOKUP(B94,'برنامه ای'!A:B,2,)</f>
        <v>امور مربوط به مسابقه سايت، وبلاگ و فعاليت شبكه‌هاي اجتماعي نقد وهابيت</v>
      </c>
    </row>
    <row r="95" customFormat="false" ht="21" hidden="false" customHeight="false" outlineLevel="0" collapsed="false">
      <c r="A95" s="65" t="n">
        <f aca="false">ROW(B95)-1</f>
        <v>94</v>
      </c>
      <c r="B95" s="66" t="n">
        <v>33798037</v>
      </c>
      <c r="C95" s="67" t="s">
        <v>483</v>
      </c>
      <c r="D95" s="25" t="str">
        <f aca="false">IFERROR(VLOOKUP(B95,'[2]سناریو لایحه 1402 پنکو'!B$2:E$140,3,),"")</f>
        <v>اداره کل فضای مجازی</v>
      </c>
      <c r="E95" s="68" t="s">
        <v>76</v>
      </c>
      <c r="F95" s="25" t="str">
        <f aca="false">IFERROR(VLOOKUP(B95,'[2]سناریو لایحه 1402 پنکو'!B$2:E$140,4,),"")</f>
        <v>اداره تولید و تامین برنامه و محتوای فضای مجازی</v>
      </c>
      <c r="G95" s="68" t="s">
        <v>2</v>
      </c>
      <c r="H95" s="68" t="s">
        <v>6</v>
      </c>
      <c r="I95" s="68" t="s">
        <v>95</v>
      </c>
      <c r="J95" s="69" t="n">
        <f aca="false">VLOOKUP(B95,[2]دیتا!A$9:B$147,2,)</f>
        <v>100000000</v>
      </c>
      <c r="K95" s="69" t="n">
        <f aca="false">IFERROR(VLOOKUP(B95,[2]دیتا!I$9:J$72,2,),"")</f>
        <v>100000000</v>
      </c>
      <c r="L95" s="70" t="n">
        <f aca="false">IFERROR(VLOOKUP($B95,'[2]داده 1401'!$A$2:$I$181,8,),"")</f>
        <v>209999999.999971</v>
      </c>
      <c r="M95" s="70" t="n">
        <f aca="false">IFERROR(VLOOKUP($B95,'[2]داده 1401'!$A$2:$I$181,9,),"")</f>
        <v>38850000</v>
      </c>
      <c r="N95" s="70"/>
      <c r="O95" s="11" t="str">
        <f aca="false">VLOOKUP(B95,'برنامه ای'!A:B,2,)</f>
        <v>امور مربوط به تبليغ در فضاي مجازي با موضوع قرآن(جنات)</v>
      </c>
    </row>
    <row r="96" customFormat="false" ht="37.5" hidden="false" customHeight="false" outlineLevel="0" collapsed="false">
      <c r="A96" s="65" t="n">
        <f aca="false">ROW(B96)-1</f>
        <v>95</v>
      </c>
      <c r="B96" s="66" t="n">
        <v>33898017</v>
      </c>
      <c r="C96" s="67" t="s">
        <v>118</v>
      </c>
      <c r="D96" s="25" t="str">
        <f aca="false">IFERROR(VLOOKUP(B96,'[2]سناریو لایحه 1402 پنکو'!B$2:E$140,3,),"")</f>
        <v>مرکز هنر و رسانه</v>
      </c>
      <c r="E96" s="73" t="s">
        <v>47</v>
      </c>
      <c r="F96" s="25" t="str">
        <f aca="false">IFERROR(VLOOKUP(B96,'[2]سناریو لایحه 1402 پنکو'!B$2:E$140,4,),"")</f>
        <v>اداره نشریات</v>
      </c>
      <c r="G96" s="68" t="s">
        <v>2</v>
      </c>
      <c r="H96" s="68" t="s">
        <v>10</v>
      </c>
      <c r="I96" s="68" t="s">
        <v>42</v>
      </c>
      <c r="J96" s="69" t="n">
        <f aca="false">VLOOKUP(B96,[2]دیتا!A$9:B$147,2,)</f>
        <v>1000000000</v>
      </c>
      <c r="K96" s="69" t="n">
        <f aca="false">IFERROR(VLOOKUP(B96,[2]دیتا!I$9:J$72,2,),"")</f>
        <v>0</v>
      </c>
      <c r="L96" s="70" t="n">
        <f aca="false">IFERROR(VLOOKUP($B96,'[2]داده 1401'!$A$2:$I$181,8,),"")</f>
        <v>0</v>
      </c>
      <c r="M96" s="70" t="str">
        <f aca="false">IFERROR(VLOOKUP($B96,'[2]داده 1401'!$A$2:$I$181,9,),"")</f>
        <v/>
      </c>
      <c r="N96" s="70"/>
    </row>
    <row r="97" customFormat="false" ht="21" hidden="false" customHeight="false" outlineLevel="0" collapsed="false">
      <c r="A97" s="65" t="n">
        <f aca="false">ROW(B97)-1</f>
        <v>96</v>
      </c>
      <c r="B97" s="66" t="n">
        <v>33798036</v>
      </c>
      <c r="C97" s="67" t="s">
        <v>484</v>
      </c>
      <c r="D97" s="25" t="str">
        <f aca="false">IFERROR(VLOOKUP(B97,'[2]سناریو لایحه 1402 پنکو'!B$2:E$140,3,),"")</f>
        <v>اداره کل فضای مجازی</v>
      </c>
      <c r="E97" s="68" t="s">
        <v>76</v>
      </c>
      <c r="F97" s="25" t="str">
        <f aca="false">IFERROR(VLOOKUP(B97,'[2]سناریو لایحه 1402 پنکو'!B$2:E$140,4,),"")</f>
        <v>اداره تولید و تامین برنامه و محتوای فضای مجازی</v>
      </c>
      <c r="G97" s="68" t="s">
        <v>2</v>
      </c>
      <c r="H97" s="68" t="s">
        <v>3</v>
      </c>
      <c r="I97" s="68" t="s">
        <v>480</v>
      </c>
      <c r="J97" s="69" t="n">
        <f aca="false">VLOOKUP(B97,[2]دیتا!A$9:B$147,2,)</f>
        <v>100000000</v>
      </c>
      <c r="K97" s="69" t="n">
        <f aca="false">IFERROR(VLOOKUP(B97,[2]دیتا!I$9:J$72,2,),"")</f>
        <v>20000000</v>
      </c>
      <c r="L97" s="70" t="n">
        <f aca="false">IFERROR(VLOOKUP($B97,'[2]داده 1401'!$A$2:$I$181,8,),"")</f>
        <v>199999999.999971</v>
      </c>
      <c r="M97" s="70" t="n">
        <f aca="false">IFERROR(VLOOKUP($B97,'[2]داده 1401'!$A$2:$I$181,9,),"")</f>
        <v>0</v>
      </c>
      <c r="N97" s="70"/>
      <c r="O97" s="11" t="str">
        <f aca="false">VLOOKUP(B97,'برنامه ای'!A:B,2,)</f>
        <v>امور مربوط به تبليغ در فضاي مجازي با موضوع عدالت(جنات)</v>
      </c>
    </row>
    <row r="98" customFormat="false" ht="37.5" hidden="false" customHeight="false" outlineLevel="0" collapsed="false">
      <c r="A98" s="65" t="n">
        <f aca="false">ROW(B98)-1</f>
        <v>97</v>
      </c>
      <c r="B98" s="66" t="n">
        <v>33998016</v>
      </c>
      <c r="C98" s="67" t="s">
        <v>112</v>
      </c>
      <c r="D98" s="25" t="str">
        <f aca="false">IFERROR(VLOOKUP(B98,'[2]سناریو لایحه 1402 پنکو'!B$2:E$140,3,),"")</f>
        <v>مرکز هنر و رسانه</v>
      </c>
      <c r="E98" s="68" t="s">
        <v>47</v>
      </c>
      <c r="F98" s="25" t="str">
        <f aca="false">IFERROR(VLOOKUP(B98,'[2]سناریو لایحه 1402 پنکو'!B$2:E$140,4,),"")</f>
        <v>اداره نشریات</v>
      </c>
      <c r="G98" s="68" t="s">
        <v>2</v>
      </c>
      <c r="H98" s="68" t="s">
        <v>10</v>
      </c>
      <c r="I98" s="68" t="s">
        <v>42</v>
      </c>
      <c r="J98" s="69" t="n">
        <f aca="false">VLOOKUP(B98,[2]دیتا!A$9:B$147,2,)</f>
        <v>500000000</v>
      </c>
      <c r="K98" s="69" t="n">
        <f aca="false">IFERROR(VLOOKUP(B98,[2]دیتا!I$9:J$72,2,),"")</f>
        <v>0</v>
      </c>
      <c r="L98" s="70" t="n">
        <f aca="false">IFERROR(VLOOKUP($B98,'[2]داده 1401'!$A$2:$I$181,8,),"")</f>
        <v>0</v>
      </c>
      <c r="M98" s="70" t="str">
        <f aca="false">IFERROR(VLOOKUP($B98,'[2]داده 1401'!$A$2:$I$181,9,),"")</f>
        <v/>
      </c>
      <c r="N98" s="70"/>
    </row>
    <row r="99" customFormat="false" ht="21" hidden="false" customHeight="false" outlineLevel="0" collapsed="false">
      <c r="A99" s="65" t="n">
        <f aca="false">ROW(B99)-1</f>
        <v>98</v>
      </c>
      <c r="B99" s="66" t="n">
        <v>39800278</v>
      </c>
      <c r="C99" s="67" t="s">
        <v>46</v>
      </c>
      <c r="D99" s="25" t="str">
        <f aca="false">IFERROR(VLOOKUP(B99,'[2]سناریو لایحه 1402 پنکو'!B$2:E$140,3,),"")</f>
        <v>مرکز هنر و رسانه</v>
      </c>
      <c r="E99" s="68" t="s">
        <v>47</v>
      </c>
      <c r="F99" s="25" t="str">
        <f aca="false">IFERROR(VLOOKUP(B99,'[2]سناریو لایحه 1402 پنکو'!B$2:E$140,4,),"")</f>
        <v>اداره نشریات</v>
      </c>
      <c r="G99" s="68" t="s">
        <v>13</v>
      </c>
      <c r="H99" s="25"/>
      <c r="I99" s="25"/>
      <c r="J99" s="69" t="n">
        <f aca="false">VLOOKUP(B99,[2]دیتا!A$9:B$147,2,)</f>
        <v>0</v>
      </c>
      <c r="K99" s="69" t="str">
        <f aca="false">IFERROR(VLOOKUP(B99,[2]دیتا!I$9:J$72,2,),"")</f>
        <v/>
      </c>
      <c r="L99" s="70" t="n">
        <f aca="false">IFERROR(VLOOKUP($B99,'[2]داده 1401'!$A$2:$I$181,8,),"")</f>
        <v>999999.999999859</v>
      </c>
      <c r="M99" s="70" t="n">
        <f aca="false">IFERROR(VLOOKUP($B99,'[2]داده 1401'!$A$2:$I$181,9,),"")</f>
        <v>0</v>
      </c>
      <c r="N99" s="70"/>
    </row>
    <row r="100" customFormat="false" ht="21" hidden="false" customHeight="false" outlineLevel="0" collapsed="false">
      <c r="A100" s="65" t="n">
        <f aca="false">ROW(B100)-1</f>
        <v>99</v>
      </c>
      <c r="B100" s="66" t="n">
        <v>32998001</v>
      </c>
      <c r="C100" s="67" t="s">
        <v>182</v>
      </c>
      <c r="D100" s="25" t="str">
        <f aca="false">IFERROR(VLOOKUP(B100,'[2]سناریو لایحه 1402 پنکو'!B$2:E$140,3,),"")</f>
        <v>مرکز هنر و رسانه</v>
      </c>
      <c r="E100" s="68" t="s">
        <v>57</v>
      </c>
      <c r="F100" s="25" t="str">
        <f aca="false">IFERROR(VLOOKUP(B100,'[2]سناریو لایحه 1402 پنکو'!B$2:E$140,4,),"")</f>
        <v>اداره هنرهای ادبی</v>
      </c>
      <c r="G100" s="68" t="s">
        <v>13</v>
      </c>
      <c r="H100" s="25"/>
      <c r="I100" s="25"/>
      <c r="J100" s="69" t="n">
        <f aca="false">VLOOKUP(B100,[2]دیتا!A$9:B$147,2,)</f>
        <v>0</v>
      </c>
      <c r="K100" s="69" t="str">
        <f aca="false">IFERROR(VLOOKUP(B100,[2]دیتا!I$9:J$72,2,),"")</f>
        <v/>
      </c>
      <c r="L100" s="70" t="n">
        <f aca="false">IFERROR(VLOOKUP($B100,'[2]داده 1401'!$A$2:$I$181,8,),"")</f>
        <v>62499999.999991</v>
      </c>
      <c r="M100" s="70" t="n">
        <f aca="false">IFERROR(VLOOKUP($B100,'[2]داده 1401'!$A$2:$I$181,9,),"")</f>
        <v>96602100</v>
      </c>
      <c r="N100" s="70"/>
    </row>
    <row r="101" customFormat="false" ht="21" hidden="false" customHeight="false" outlineLevel="0" collapsed="false">
      <c r="A101" s="65" t="n">
        <f aca="false">ROW(B101)-1</f>
        <v>100</v>
      </c>
      <c r="B101" s="66" t="n">
        <v>32998004</v>
      </c>
      <c r="C101" s="67" t="s">
        <v>179</v>
      </c>
      <c r="D101" s="25" t="str">
        <f aca="false">IFERROR(VLOOKUP(B101,'[2]سناریو لایحه 1402 پنکو'!B$2:E$140,3,),"")</f>
        <v>مرکز هنر و رسانه</v>
      </c>
      <c r="E101" s="68" t="s">
        <v>57</v>
      </c>
      <c r="F101" s="25" t="str">
        <f aca="false">IFERROR(VLOOKUP(B101,'[2]سناریو لایحه 1402 پنکو'!B$2:E$140,4,),"")</f>
        <v>اداره هنرهای ادبی</v>
      </c>
      <c r="G101" s="68" t="s">
        <v>13</v>
      </c>
      <c r="H101" s="25"/>
      <c r="I101" s="25"/>
      <c r="J101" s="69" t="n">
        <f aca="false">VLOOKUP(B101,[2]دیتا!A$9:B$147,2,)</f>
        <v>0</v>
      </c>
      <c r="K101" s="69" t="str">
        <f aca="false">IFERROR(VLOOKUP(B101,[2]دیتا!I$9:J$72,2,),"")</f>
        <v/>
      </c>
      <c r="L101" s="70" t="n">
        <f aca="false">IFERROR(VLOOKUP($B101,'[2]داده 1401'!$A$2:$I$181,8,),"")</f>
        <v>0</v>
      </c>
      <c r="M101" s="70" t="str">
        <f aca="false">IFERROR(VLOOKUP($B101,'[2]داده 1401'!$A$2:$I$181,9,),"")</f>
        <v/>
      </c>
      <c r="N101" s="70"/>
    </row>
    <row r="102" customFormat="false" ht="21" hidden="false" customHeight="false" outlineLevel="0" collapsed="false">
      <c r="A102" s="65" t="n">
        <f aca="false">ROW(B102)-1</f>
        <v>101</v>
      </c>
      <c r="B102" s="66" t="n">
        <v>32998011</v>
      </c>
      <c r="C102" s="67" t="s">
        <v>178</v>
      </c>
      <c r="D102" s="25" t="str">
        <f aca="false">IFERROR(VLOOKUP(B102,'[2]سناریو لایحه 1402 پنکو'!B$2:E$140,3,),"")</f>
        <v>مرکز هنر و رسانه</v>
      </c>
      <c r="E102" s="68" t="s">
        <v>57</v>
      </c>
      <c r="F102" s="25" t="str">
        <f aca="false">IFERROR(VLOOKUP(B102,'[2]سناریو لایحه 1402 پنکو'!B$2:E$140,4,),"")</f>
        <v>اداره هنرهای ادبی</v>
      </c>
      <c r="G102" s="68" t="s">
        <v>13</v>
      </c>
      <c r="H102" s="25"/>
      <c r="I102" s="25"/>
      <c r="J102" s="69" t="n">
        <f aca="false">VLOOKUP(B102,[2]دیتا!A$9:B$147,2,)</f>
        <v>0</v>
      </c>
      <c r="K102" s="69" t="str">
        <f aca="false">IFERROR(VLOOKUP(B102,[2]دیتا!I$9:J$72,2,),"")</f>
        <v/>
      </c>
      <c r="L102" s="70" t="n">
        <f aca="false">IFERROR(VLOOKUP($B102,'[2]داده 1401'!$A$2:$I$181,8,),"")</f>
        <v>0</v>
      </c>
      <c r="M102" s="70" t="str">
        <f aca="false">IFERROR(VLOOKUP($B102,'[2]داده 1401'!$A$2:$I$181,9,),"")</f>
        <v/>
      </c>
      <c r="N102" s="70"/>
    </row>
    <row r="103" customFormat="false" ht="21" hidden="false" customHeight="false" outlineLevel="0" collapsed="false">
      <c r="A103" s="65" t="n">
        <f aca="false">ROW(B103)-1</f>
        <v>102</v>
      </c>
      <c r="B103" s="66" t="n">
        <v>32998012</v>
      </c>
      <c r="C103" s="67" t="s">
        <v>177</v>
      </c>
      <c r="D103" s="25" t="str">
        <f aca="false">IFERROR(VLOOKUP(B103,'[2]سناریو لایحه 1402 پنکو'!B$2:E$140,3,),"")</f>
        <v>مرکز هنر و رسانه</v>
      </c>
      <c r="E103" s="68" t="s">
        <v>57</v>
      </c>
      <c r="F103" s="25" t="str">
        <f aca="false">IFERROR(VLOOKUP(B103,'[2]سناریو لایحه 1402 پنکو'!B$2:E$140,4,),"")</f>
        <v>اداره هنرهای ادبی</v>
      </c>
      <c r="G103" s="68" t="s">
        <v>13</v>
      </c>
      <c r="H103" s="25"/>
      <c r="I103" s="25"/>
      <c r="J103" s="69" t="n">
        <f aca="false">VLOOKUP(B103,[2]دیتا!A$9:B$147,2,)</f>
        <v>0</v>
      </c>
      <c r="K103" s="69" t="str">
        <f aca="false">IFERROR(VLOOKUP(B103,[2]دیتا!I$9:J$72,2,),"")</f>
        <v/>
      </c>
      <c r="L103" s="70" t="n">
        <f aca="false">IFERROR(VLOOKUP($B103,'[2]داده 1401'!$A$2:$I$181,8,),"")</f>
        <v>786069896.999888</v>
      </c>
      <c r="M103" s="70" t="n">
        <f aca="false">IFERROR(VLOOKUP($B103,'[2]داده 1401'!$A$2:$I$181,9,),"")</f>
        <v>729687500</v>
      </c>
      <c r="N103" s="70"/>
    </row>
    <row r="104" customFormat="false" ht="21" hidden="false" customHeight="false" outlineLevel="0" collapsed="false">
      <c r="A104" s="65" t="n">
        <f aca="false">ROW(B104)-1</f>
        <v>103</v>
      </c>
      <c r="B104" s="66" t="n">
        <v>32998013</v>
      </c>
      <c r="C104" s="67" t="s">
        <v>176</v>
      </c>
      <c r="D104" s="25" t="str">
        <f aca="false">IFERROR(VLOOKUP(B104,'[2]سناریو لایحه 1402 پنکو'!B$2:E$140,3,),"")</f>
        <v>مرکز هنر و رسانه</v>
      </c>
      <c r="E104" s="68" t="s">
        <v>57</v>
      </c>
      <c r="F104" s="25" t="str">
        <f aca="false">IFERROR(VLOOKUP(B104,'[2]سناریو لایحه 1402 پنکو'!B$2:E$140,4,),"")</f>
        <v>اداره هنرهای ادبی</v>
      </c>
      <c r="G104" s="68" t="s">
        <v>13</v>
      </c>
      <c r="H104" s="25"/>
      <c r="I104" s="25"/>
      <c r="J104" s="69" t="n">
        <f aca="false">VLOOKUP(B104,[2]دیتا!A$9:B$147,2,)</f>
        <v>0</v>
      </c>
      <c r="K104" s="69" t="str">
        <f aca="false">IFERROR(VLOOKUP(B104,[2]دیتا!I$9:J$72,2,),"")</f>
        <v/>
      </c>
      <c r="L104" s="70" t="n">
        <f aca="false">IFERROR(VLOOKUP($B104,'[2]داده 1401'!$A$2:$I$181,8,),"")</f>
        <v>0</v>
      </c>
      <c r="M104" s="70" t="str">
        <f aca="false">IFERROR(VLOOKUP($B104,'[2]داده 1401'!$A$2:$I$181,9,),"")</f>
        <v/>
      </c>
      <c r="N104" s="70"/>
    </row>
    <row r="105" customFormat="false" ht="21" hidden="false" customHeight="false" outlineLevel="0" collapsed="false">
      <c r="A105" s="65" t="n">
        <f aca="false">ROW(B105)-1</f>
        <v>104</v>
      </c>
      <c r="B105" s="66" t="n">
        <v>32998022</v>
      </c>
      <c r="C105" s="67" t="s">
        <v>169</v>
      </c>
      <c r="D105" s="25" t="str">
        <f aca="false">IFERROR(VLOOKUP(B105,'[2]سناریو لایحه 1402 پنکو'!B$2:E$140,3,),"")</f>
        <v>مرکز هنر و رسانه</v>
      </c>
      <c r="E105" s="68" t="s">
        <v>57</v>
      </c>
      <c r="F105" s="25" t="str">
        <f aca="false">IFERROR(VLOOKUP(B105,'[2]سناریو لایحه 1402 پنکو'!B$2:E$140,4,),"")</f>
        <v>اداره هنرهای ادبی</v>
      </c>
      <c r="G105" s="68" t="s">
        <v>13</v>
      </c>
      <c r="H105" s="25"/>
      <c r="I105" s="25"/>
      <c r="J105" s="69" t="n">
        <f aca="false">VLOOKUP(B105,[2]دیتا!A$9:B$147,2,)</f>
        <v>0</v>
      </c>
      <c r="K105" s="69" t="str">
        <f aca="false">IFERROR(VLOOKUP(B105,[2]دیتا!I$9:J$72,2,),"")</f>
        <v/>
      </c>
      <c r="L105" s="70" t="n">
        <f aca="false">IFERROR(VLOOKUP($B105,'[2]داده 1401'!$A$2:$I$181,8,),"")</f>
        <v>0</v>
      </c>
      <c r="M105" s="70" t="str">
        <f aca="false">IFERROR(VLOOKUP($B105,'[2]داده 1401'!$A$2:$I$181,9,),"")</f>
        <v/>
      </c>
      <c r="N105" s="70"/>
    </row>
    <row r="106" customFormat="false" ht="21" hidden="false" customHeight="false" outlineLevel="0" collapsed="false">
      <c r="A106" s="65" t="n">
        <f aca="false">ROW(B106)-1</f>
        <v>105</v>
      </c>
      <c r="B106" s="66" t="n">
        <v>32998023</v>
      </c>
      <c r="C106" s="67" t="s">
        <v>168</v>
      </c>
      <c r="D106" s="25" t="str">
        <f aca="false">IFERROR(VLOOKUP(B106,'[2]سناریو لایحه 1402 پنکو'!B$2:E$140,3,),"")</f>
        <v>مرکز هنر و رسانه</v>
      </c>
      <c r="E106" s="68" t="s">
        <v>57</v>
      </c>
      <c r="F106" s="25" t="str">
        <f aca="false">IFERROR(VLOOKUP(B106,'[2]سناریو لایحه 1402 پنکو'!B$2:E$140,4,),"")</f>
        <v>اداره هنرهای ادبی</v>
      </c>
      <c r="G106" s="68" t="s">
        <v>13</v>
      </c>
      <c r="H106" s="25"/>
      <c r="I106" s="25"/>
      <c r="J106" s="69" t="n">
        <f aca="false">VLOOKUP(B106,[2]دیتا!A$9:B$147,2,)</f>
        <v>0</v>
      </c>
      <c r="K106" s="69" t="str">
        <f aca="false">IFERROR(VLOOKUP(B106,[2]دیتا!I$9:J$72,2,),"")</f>
        <v/>
      </c>
      <c r="L106" s="70" t="n">
        <f aca="false">IFERROR(VLOOKUP($B106,'[2]داده 1401'!$A$2:$I$181,8,),"")</f>
        <v>100499999.999986</v>
      </c>
      <c r="M106" s="70" t="n">
        <f aca="false">IFERROR(VLOOKUP($B106,'[2]داده 1401'!$A$2:$I$181,9,),"")</f>
        <v>98888000</v>
      </c>
      <c r="N106" s="70"/>
    </row>
    <row r="107" customFormat="false" ht="21" hidden="false" customHeight="false" outlineLevel="0" collapsed="false">
      <c r="A107" s="65" t="n">
        <f aca="false">ROW(B107)-1</f>
        <v>106</v>
      </c>
      <c r="B107" s="66" t="n">
        <v>32998024</v>
      </c>
      <c r="C107" s="67" t="s">
        <v>167</v>
      </c>
      <c r="D107" s="25" t="str">
        <f aca="false">IFERROR(VLOOKUP(B107,'[2]سناریو لایحه 1402 پنکو'!B$2:E$140,3,),"")</f>
        <v>مرکز هنر و رسانه</v>
      </c>
      <c r="E107" s="68" t="s">
        <v>57</v>
      </c>
      <c r="F107" s="25" t="str">
        <f aca="false">IFERROR(VLOOKUP(B107,'[2]سناریو لایحه 1402 پنکو'!B$2:E$140,4,),"")</f>
        <v>اداره هنرهای ادبی</v>
      </c>
      <c r="G107" s="68" t="s">
        <v>13</v>
      </c>
      <c r="H107" s="25"/>
      <c r="I107" s="25"/>
      <c r="J107" s="69" t="n">
        <f aca="false">VLOOKUP(B107,[2]دیتا!A$9:B$147,2,)</f>
        <v>0</v>
      </c>
      <c r="K107" s="69" t="str">
        <f aca="false">IFERROR(VLOOKUP(B107,[2]دیتا!I$9:J$72,2,),"")</f>
        <v/>
      </c>
      <c r="L107" s="70" t="n">
        <f aca="false">IFERROR(VLOOKUP($B107,'[2]داده 1401'!$A$2:$I$181,8,),"")</f>
        <v>314999999.999955</v>
      </c>
      <c r="M107" s="70" t="n">
        <f aca="false">IFERROR(VLOOKUP($B107,'[2]داده 1401'!$A$2:$I$181,9,),"")</f>
        <v>342825000</v>
      </c>
      <c r="N107" s="70"/>
    </row>
    <row r="108" customFormat="false" ht="21" hidden="false" customHeight="false" outlineLevel="0" collapsed="false">
      <c r="A108" s="65" t="n">
        <f aca="false">ROW(B108)-1</f>
        <v>107</v>
      </c>
      <c r="B108" s="66" t="n">
        <v>32998025</v>
      </c>
      <c r="C108" s="67" t="s">
        <v>166</v>
      </c>
      <c r="D108" s="25" t="str">
        <f aca="false">IFERROR(VLOOKUP(B108,'[2]سناریو لایحه 1402 پنکو'!B$2:E$140,3,),"")</f>
        <v>مرکز هنر و رسانه</v>
      </c>
      <c r="E108" s="68" t="s">
        <v>57</v>
      </c>
      <c r="F108" s="25" t="str">
        <f aca="false">IFERROR(VLOOKUP(B108,'[2]سناریو لایحه 1402 پنکو'!B$2:E$140,4,),"")</f>
        <v>اداره هنرهای ادبی</v>
      </c>
      <c r="G108" s="68" t="s">
        <v>13</v>
      </c>
      <c r="H108" s="25"/>
      <c r="I108" s="25"/>
      <c r="J108" s="69" t="n">
        <f aca="false">VLOOKUP(B108,[2]دیتا!A$9:B$147,2,)</f>
        <v>0</v>
      </c>
      <c r="K108" s="69" t="str">
        <f aca="false">IFERROR(VLOOKUP(B108,[2]دیتا!I$9:J$72,2,),"")</f>
        <v/>
      </c>
      <c r="L108" s="70" t="n">
        <f aca="false">IFERROR(VLOOKUP($B108,'[2]داده 1401'!$A$2:$I$181,8,),"")</f>
        <v>332999999.999953</v>
      </c>
      <c r="M108" s="70" t="n">
        <f aca="false">IFERROR(VLOOKUP($B108,'[2]داده 1401'!$A$2:$I$181,9,),"")</f>
        <v>332412000</v>
      </c>
      <c r="N108" s="70"/>
    </row>
    <row r="109" customFormat="false" ht="21" hidden="false" customHeight="false" outlineLevel="0" collapsed="false">
      <c r="A109" s="65" t="n">
        <f aca="false">ROW(B109)-1</f>
        <v>108</v>
      </c>
      <c r="B109" s="66" t="n">
        <v>39800269</v>
      </c>
      <c r="C109" s="67" t="s">
        <v>56</v>
      </c>
      <c r="D109" s="25" t="str">
        <f aca="false">IFERROR(VLOOKUP(B109,'[2]سناریو لایحه 1402 پنکو'!B$2:E$140,3,),"")</f>
        <v>مرکز هنر و رسانه</v>
      </c>
      <c r="E109" s="68" t="s">
        <v>57</v>
      </c>
      <c r="F109" s="25" t="str">
        <f aca="false">IFERROR(VLOOKUP(B109,'[2]سناریو لایحه 1402 پنکو'!B$2:E$140,4,),"")</f>
        <v>اداره هنرهای ادبی</v>
      </c>
      <c r="G109" s="68" t="s">
        <v>13</v>
      </c>
      <c r="H109" s="25"/>
      <c r="I109" s="25"/>
      <c r="J109" s="69" t="n">
        <f aca="false">VLOOKUP(B109,[2]دیتا!A$9:B$147,2,)</f>
        <v>0</v>
      </c>
      <c r="K109" s="69" t="str">
        <f aca="false">IFERROR(VLOOKUP(B109,[2]دیتا!I$9:J$72,2,),"")</f>
        <v/>
      </c>
      <c r="L109" s="70" t="n">
        <f aca="false">IFERROR(VLOOKUP($B109,'[2]داده 1401'!$A$2:$I$181,8,),"")</f>
        <v>999999.999999859</v>
      </c>
      <c r="M109" s="70" t="n">
        <f aca="false">IFERROR(VLOOKUP($B109,'[2]داده 1401'!$A$2:$I$181,9,),"")</f>
        <v>0</v>
      </c>
      <c r="N109" s="70"/>
    </row>
    <row r="110" customFormat="false" ht="21" hidden="false" customHeight="false" outlineLevel="0" collapsed="false">
      <c r="A110" s="65" t="n">
        <f aca="false">ROW(B110)-1</f>
        <v>109</v>
      </c>
      <c r="B110" s="66" t="n">
        <v>32998014</v>
      </c>
      <c r="C110" s="67" t="s">
        <v>175</v>
      </c>
      <c r="D110" s="25" t="str">
        <f aca="false">IFERROR(VLOOKUP(B110,'[2]سناریو لایحه 1402 پنکو'!B$2:E$140,3,),"")</f>
        <v>مرکز هنر و رسانه</v>
      </c>
      <c r="E110" s="68" t="s">
        <v>55</v>
      </c>
      <c r="F110" s="25" t="str">
        <f aca="false">IFERROR(VLOOKUP(B110,'[2]سناریو لایحه 1402 پنکو'!B$2:E$140,4,),"")</f>
        <v>اداره هنرهای تجسمی</v>
      </c>
      <c r="G110" s="68" t="s">
        <v>13</v>
      </c>
      <c r="H110" s="25"/>
      <c r="I110" s="25"/>
      <c r="J110" s="69" t="n">
        <f aca="false">VLOOKUP(B110,[2]دیتا!A$9:B$147,2,)</f>
        <v>0</v>
      </c>
      <c r="K110" s="69" t="str">
        <f aca="false">IFERROR(VLOOKUP(B110,[2]دیتا!I$9:J$72,2,),"")</f>
        <v/>
      </c>
      <c r="L110" s="70" t="n">
        <f aca="false">IFERROR(VLOOKUP($B110,'[2]داده 1401'!$A$2:$I$181,8,),"")</f>
        <v>230999999.999968</v>
      </c>
      <c r="M110" s="70" t="n">
        <f aca="false">IFERROR(VLOOKUP($B110,'[2]داده 1401'!$A$2:$I$181,9,),"")</f>
        <v>230838500</v>
      </c>
      <c r="N110" s="70"/>
    </row>
    <row r="111" customFormat="false" ht="21" hidden="false" customHeight="false" outlineLevel="0" collapsed="false">
      <c r="A111" s="65" t="n">
        <f aca="false">ROW(B111)-1</f>
        <v>110</v>
      </c>
      <c r="B111" s="66" t="n">
        <v>32998015</v>
      </c>
      <c r="C111" s="67" t="s">
        <v>174</v>
      </c>
      <c r="D111" s="25" t="str">
        <f aca="false">IFERROR(VLOOKUP(B111,'[2]سناریو لایحه 1402 پنکو'!B$2:E$140,3,),"")</f>
        <v>مرکز هنر و رسانه</v>
      </c>
      <c r="E111" s="68" t="s">
        <v>55</v>
      </c>
      <c r="F111" s="25" t="str">
        <f aca="false">IFERROR(VLOOKUP(B111,'[2]سناریو لایحه 1402 پنکو'!B$2:E$140,4,),"")</f>
        <v>اداره هنرهای تجسمی</v>
      </c>
      <c r="G111" s="68" t="s">
        <v>13</v>
      </c>
      <c r="H111" s="25"/>
      <c r="I111" s="25"/>
      <c r="J111" s="69" t="n">
        <f aca="false">VLOOKUP(B111,[2]دیتا!A$9:B$147,2,)</f>
        <v>0</v>
      </c>
      <c r="K111" s="69" t="str">
        <f aca="false">IFERROR(VLOOKUP(B111,[2]دیتا!I$9:J$72,2,),"")</f>
        <v/>
      </c>
      <c r="L111" s="70" t="n">
        <f aca="false">IFERROR(VLOOKUP($B111,'[2]داده 1401'!$A$2:$I$181,8,),"")</f>
        <v>35999999.9999948</v>
      </c>
      <c r="M111" s="70" t="n">
        <f aca="false">IFERROR(VLOOKUP($B111,'[2]داده 1401'!$A$2:$I$181,9,),"")</f>
        <v>38730000</v>
      </c>
      <c r="N111" s="70"/>
    </row>
    <row r="112" customFormat="false" ht="21" hidden="false" customHeight="false" outlineLevel="0" collapsed="false">
      <c r="A112" s="65" t="n">
        <f aca="false">ROW(B112)-1</f>
        <v>111</v>
      </c>
      <c r="B112" s="66" t="n">
        <v>33198010</v>
      </c>
      <c r="C112" s="67" t="s">
        <v>155</v>
      </c>
      <c r="D112" s="25" t="str">
        <f aca="false">IFERROR(VLOOKUP(B112,'[2]سناریو لایحه 1402 پنکو'!B$2:E$140,3,),"")</f>
        <v>مرکز هنر و رسانه</v>
      </c>
      <c r="E112" s="68" t="s">
        <v>55</v>
      </c>
      <c r="F112" s="25" t="str">
        <f aca="false">IFERROR(VLOOKUP(B112,'[2]سناریو لایحه 1402 پنکو'!B$2:E$140,4,),"")</f>
        <v>اداره هنرهای تجسمی</v>
      </c>
      <c r="G112" s="68" t="s">
        <v>13</v>
      </c>
      <c r="H112" s="25"/>
      <c r="I112" s="25"/>
      <c r="J112" s="69" t="n">
        <f aca="false">VLOOKUP(B112,[2]دیتا!A$9:B$147,2,)</f>
        <v>0</v>
      </c>
      <c r="K112" s="69" t="str">
        <f aca="false">IFERROR(VLOOKUP(B112,[2]دیتا!I$9:J$72,2,),"")</f>
        <v/>
      </c>
      <c r="L112" s="70" t="n">
        <f aca="false">IFERROR(VLOOKUP($B112,'[2]داده 1401'!$A$2:$I$181,8,),"")</f>
        <v>99999999.9999859</v>
      </c>
      <c r="M112" s="70" t="n">
        <f aca="false">IFERROR(VLOOKUP($B112,'[2]داده 1401'!$A$2:$I$181,9,),"")</f>
        <v>109090000</v>
      </c>
      <c r="N112" s="70"/>
    </row>
    <row r="113" customFormat="false" ht="21" hidden="false" customHeight="false" outlineLevel="0" collapsed="false">
      <c r="A113" s="65" t="n">
        <f aca="false">ROW(B113)-1</f>
        <v>112</v>
      </c>
      <c r="B113" s="66" t="n">
        <v>39800134</v>
      </c>
      <c r="C113" s="67" t="s">
        <v>96</v>
      </c>
      <c r="D113" s="25" t="str">
        <f aca="false">IFERROR(VLOOKUP(B113,'[2]سناریو لایحه 1402 پنکو'!B$2:E$140,3,),"")</f>
        <v>مرکز هنر و رسانه</v>
      </c>
      <c r="E113" s="68" t="s">
        <v>55</v>
      </c>
      <c r="F113" s="25" t="str">
        <f aca="false">IFERROR(VLOOKUP(B113,'[2]سناریو لایحه 1402 پنکو'!B$2:E$140,4,),"")</f>
        <v>اداره هنرهای تجسمی</v>
      </c>
      <c r="G113" s="68" t="s">
        <v>2</v>
      </c>
      <c r="H113" s="68" t="s">
        <v>10</v>
      </c>
      <c r="I113" s="68" t="s">
        <v>93</v>
      </c>
      <c r="J113" s="69" t="n">
        <f aca="false">VLOOKUP(B113,[2]دیتا!A$9:B$147,2,)</f>
        <v>100000</v>
      </c>
      <c r="K113" s="69" t="n">
        <f aca="false">IFERROR(VLOOKUP(B113,[2]دیتا!I$9:J$72,2,),"")</f>
        <v>0</v>
      </c>
      <c r="L113" s="70" t="n">
        <f aca="false">IFERROR(VLOOKUP($B113,'[2]داده 1401'!$A$2:$I$181,8,),"")</f>
        <v>49999999.9999929</v>
      </c>
      <c r="M113" s="70" t="n">
        <f aca="false">IFERROR(VLOOKUP($B113,'[2]داده 1401'!$A$2:$I$181,9,),"")</f>
        <v>0</v>
      </c>
      <c r="N113" s="70"/>
    </row>
    <row r="114" customFormat="false" ht="21" hidden="false" customHeight="false" outlineLevel="0" collapsed="false">
      <c r="A114" s="65" t="n">
        <f aca="false">ROW(B114)-1</f>
        <v>113</v>
      </c>
      <c r="B114" s="66" t="n">
        <v>39800218</v>
      </c>
      <c r="C114" s="67" t="s">
        <v>86</v>
      </c>
      <c r="D114" s="25" t="str">
        <f aca="false">IFERROR(VLOOKUP(B114,'[2]سناریو لایحه 1402 پنکو'!B$2:E$140,3,),"")</f>
        <v>مرکز هنر و رسانه</v>
      </c>
      <c r="E114" s="68" t="s">
        <v>55</v>
      </c>
      <c r="F114" s="25" t="str">
        <f aca="false">IFERROR(VLOOKUP(B114,'[2]سناریو لایحه 1402 پنکو'!B$2:E$140,4,),"")</f>
        <v>اداره هنرهای تجسمی</v>
      </c>
      <c r="G114" s="68" t="s">
        <v>2</v>
      </c>
      <c r="H114" s="68" t="s">
        <v>10</v>
      </c>
      <c r="I114" s="68" t="s">
        <v>37</v>
      </c>
      <c r="J114" s="69" t="n">
        <f aca="false">VLOOKUP(B114,[2]دیتا!A$9:B$147,2,)</f>
        <v>100000</v>
      </c>
      <c r="K114" s="69" t="n">
        <f aca="false">IFERROR(VLOOKUP(B114,[2]دیتا!I$9:J$72,2,),"")</f>
        <v>0</v>
      </c>
      <c r="L114" s="70" t="n">
        <f aca="false">IFERROR(VLOOKUP($B114,'[2]داده 1401'!$A$2:$I$181,8,),"")</f>
        <v>249999999.999964</v>
      </c>
      <c r="M114" s="70" t="n">
        <f aca="false">IFERROR(VLOOKUP($B114,'[2]داده 1401'!$A$2:$I$181,9,),"")</f>
        <v>38912500</v>
      </c>
      <c r="N114" s="70"/>
    </row>
    <row r="115" customFormat="false" ht="21" hidden="false" customHeight="false" outlineLevel="0" collapsed="false">
      <c r="A115" s="65" t="n">
        <f aca="false">ROW(B115)-1</f>
        <v>114</v>
      </c>
      <c r="B115" s="66" t="n">
        <v>39800266</v>
      </c>
      <c r="C115" s="67" t="s">
        <v>61</v>
      </c>
      <c r="D115" s="25" t="str">
        <f aca="false">IFERROR(VLOOKUP(B115,'[2]سناریو لایحه 1402 پنکو'!B$2:E$140,3,),"")</f>
        <v>مرکز هنر و رسانه</v>
      </c>
      <c r="E115" s="68" t="s">
        <v>55</v>
      </c>
      <c r="F115" s="25" t="str">
        <f aca="false">IFERROR(VLOOKUP(B115,'[2]سناریو لایحه 1402 پنکو'!B$2:E$140,4,),"")</f>
        <v>اداره هنرهای تجسمی</v>
      </c>
      <c r="G115" s="68" t="s">
        <v>13</v>
      </c>
      <c r="H115" s="25"/>
      <c r="I115" s="25"/>
      <c r="J115" s="69" t="n">
        <f aca="false">VLOOKUP(B115,[2]دیتا!A$9:B$147,2,)</f>
        <v>0</v>
      </c>
      <c r="K115" s="69" t="str">
        <f aca="false">IFERROR(VLOOKUP(B115,[2]دیتا!I$9:J$72,2,),"")</f>
        <v/>
      </c>
      <c r="L115" s="70" t="n">
        <f aca="false">IFERROR(VLOOKUP($B115,'[2]داده 1401'!$A$2:$I$181,8,),"")</f>
        <v>4999999.99999929</v>
      </c>
      <c r="M115" s="70" t="n">
        <f aca="false">IFERROR(VLOOKUP($B115,'[2]داده 1401'!$A$2:$I$181,9,),"")</f>
        <v>0</v>
      </c>
      <c r="N115" s="70"/>
    </row>
    <row r="116" customFormat="false" ht="21" hidden="false" customHeight="false" outlineLevel="0" collapsed="false">
      <c r="A116" s="65" t="n">
        <f aca="false">ROW(B116)-1</f>
        <v>115</v>
      </c>
      <c r="B116" s="66" t="n">
        <v>39800270</v>
      </c>
      <c r="C116" s="67" t="s">
        <v>54</v>
      </c>
      <c r="D116" s="25" t="str">
        <f aca="false">IFERROR(VLOOKUP(B116,'[2]سناریو لایحه 1402 پنکو'!B$2:E$140,3,),"")</f>
        <v>مرکز هنر و رسانه</v>
      </c>
      <c r="E116" s="68" t="s">
        <v>55</v>
      </c>
      <c r="F116" s="25" t="str">
        <f aca="false">IFERROR(VLOOKUP(B116,'[2]سناریو لایحه 1402 پنکو'!B$2:E$140,4,),"")</f>
        <v>اداره هنرهای تجسمی</v>
      </c>
      <c r="G116" s="68" t="s">
        <v>13</v>
      </c>
      <c r="H116" s="25"/>
      <c r="I116" s="25"/>
      <c r="J116" s="69" t="n">
        <f aca="false">VLOOKUP(B116,[2]دیتا!A$9:B$147,2,)</f>
        <v>0</v>
      </c>
      <c r="K116" s="69" t="str">
        <f aca="false">IFERROR(VLOOKUP(B116,[2]دیتا!I$9:J$72,2,),"")</f>
        <v/>
      </c>
      <c r="L116" s="70" t="n">
        <f aca="false">IFERROR(VLOOKUP($B116,'[2]داده 1401'!$A$2:$I$181,8,),"")</f>
        <v>3599999.99999948</v>
      </c>
      <c r="M116" s="70" t="n">
        <f aca="false">IFERROR(VLOOKUP($B116,'[2]داده 1401'!$A$2:$I$181,9,),"")</f>
        <v>3550000</v>
      </c>
      <c r="N116" s="70"/>
    </row>
    <row r="117" customFormat="false" ht="21" hidden="false" customHeight="false" outlineLevel="0" collapsed="false">
      <c r="A117" s="65" t="n">
        <f aca="false">ROW(B117)-1</f>
        <v>116</v>
      </c>
      <c r="B117" s="66" t="n">
        <v>33198008</v>
      </c>
      <c r="C117" s="67" t="s">
        <v>156</v>
      </c>
      <c r="D117" s="25" t="str">
        <f aca="false">IFERROR(VLOOKUP(B117,'[2]سناریو لایحه 1402 پنکو'!B$2:E$140,3,),"")</f>
        <v>مرکز هنر و رسانه</v>
      </c>
      <c r="E117" s="68" t="s">
        <v>39</v>
      </c>
      <c r="F117" s="25" t="str">
        <f aca="false">IFERROR(VLOOKUP(B117,'[2]سناریو لایحه 1402 پنکو'!B$2:E$140,4,),"")</f>
        <v>اداره هنرهای تصویری</v>
      </c>
      <c r="G117" s="68" t="s">
        <v>13</v>
      </c>
      <c r="H117" s="25"/>
      <c r="I117" s="25"/>
      <c r="J117" s="69" t="n">
        <f aca="false">VLOOKUP(B117,[2]دیتا!A$9:B$147,2,)</f>
        <v>0</v>
      </c>
      <c r="K117" s="69" t="str">
        <f aca="false">IFERROR(VLOOKUP(B117,[2]دیتا!I$9:J$72,2,),"")</f>
        <v/>
      </c>
      <c r="L117" s="70" t="n">
        <f aca="false">IFERROR(VLOOKUP($B117,'[2]داده 1401'!$A$2:$I$181,8,),"")</f>
        <v>59999999.9999914</v>
      </c>
      <c r="M117" s="70" t="n">
        <f aca="false">IFERROR(VLOOKUP($B117,'[2]داده 1401'!$A$2:$I$181,9,),"")</f>
        <v>0</v>
      </c>
      <c r="N117" s="70"/>
    </row>
    <row r="118" customFormat="false" ht="21" hidden="false" customHeight="false" outlineLevel="0" collapsed="false">
      <c r="A118" s="65" t="n">
        <f aca="false">ROW(B118)-1</f>
        <v>117</v>
      </c>
      <c r="B118" s="66" t="n">
        <v>33198011</v>
      </c>
      <c r="C118" s="67" t="s">
        <v>154</v>
      </c>
      <c r="D118" s="25" t="str">
        <f aca="false">IFERROR(VLOOKUP(B118,'[2]سناریو لایحه 1402 پنکو'!B$2:E$140,3,),"")</f>
        <v>مرکز هنر و رسانه</v>
      </c>
      <c r="E118" s="68" t="s">
        <v>39</v>
      </c>
      <c r="F118" s="25" t="str">
        <f aca="false">IFERROR(VLOOKUP(B118,'[2]سناریو لایحه 1402 پنکو'!B$2:E$140,4,),"")</f>
        <v>اداره هنرهای تصویری</v>
      </c>
      <c r="G118" s="68" t="s">
        <v>13</v>
      </c>
      <c r="H118" s="25"/>
      <c r="I118" s="25"/>
      <c r="J118" s="69" t="n">
        <f aca="false">VLOOKUP(B118,[2]دیتا!A$9:B$147,2,)</f>
        <v>0</v>
      </c>
      <c r="K118" s="69" t="str">
        <f aca="false">IFERROR(VLOOKUP(B118,[2]دیتا!I$9:J$72,2,),"")</f>
        <v/>
      </c>
      <c r="L118" s="70" t="n">
        <f aca="false">IFERROR(VLOOKUP($B118,'[2]داده 1401'!$A$2:$I$181,8,),"")</f>
        <v>39999999.9999943</v>
      </c>
      <c r="M118" s="70" t="n">
        <f aca="false">IFERROR(VLOOKUP($B118,'[2]داده 1401'!$A$2:$I$181,9,),"")</f>
        <v>0</v>
      </c>
      <c r="N118" s="70"/>
    </row>
    <row r="119" customFormat="false" ht="21" hidden="false" customHeight="false" outlineLevel="0" collapsed="false">
      <c r="A119" s="65" t="n">
        <f aca="false">ROW(B119)-1</f>
        <v>118</v>
      </c>
      <c r="B119" s="66" t="n">
        <v>33198013</v>
      </c>
      <c r="C119" s="67" t="s">
        <v>153</v>
      </c>
      <c r="D119" s="25" t="str">
        <f aca="false">IFERROR(VLOOKUP(B119,'[2]سناریو لایحه 1402 پنکو'!B$2:E$140,3,),"")</f>
        <v>مرکز هنر و رسانه</v>
      </c>
      <c r="E119" s="68" t="s">
        <v>39</v>
      </c>
      <c r="F119" s="25" t="str">
        <f aca="false">IFERROR(VLOOKUP(B119,'[2]سناریو لایحه 1402 پنکو'!B$2:E$140,4,),"")</f>
        <v>اداره هنرهای تصویری</v>
      </c>
      <c r="G119" s="68" t="s">
        <v>13</v>
      </c>
      <c r="H119" s="25"/>
      <c r="I119" s="25"/>
      <c r="J119" s="69" t="n">
        <f aca="false">VLOOKUP(B119,[2]دیتا!A$9:B$147,2,)</f>
        <v>0</v>
      </c>
      <c r="K119" s="69" t="str">
        <f aca="false">IFERROR(VLOOKUP(B119,[2]دیتا!I$9:J$72,2,),"")</f>
        <v/>
      </c>
      <c r="L119" s="70" t="n">
        <f aca="false">IFERROR(VLOOKUP($B119,'[2]داده 1401'!$A$2:$I$181,8,),"")</f>
        <v>119999999.999983</v>
      </c>
      <c r="M119" s="70" t="n">
        <f aca="false">IFERROR(VLOOKUP($B119,'[2]داده 1401'!$A$2:$I$181,9,),"")</f>
        <v>0</v>
      </c>
      <c r="N119" s="70"/>
    </row>
    <row r="120" customFormat="false" ht="21" hidden="false" customHeight="false" outlineLevel="0" collapsed="false">
      <c r="A120" s="65" t="n">
        <f aca="false">ROW(B120)-1</f>
        <v>119</v>
      </c>
      <c r="B120" s="66" t="n">
        <v>33798033</v>
      </c>
      <c r="C120" s="67" t="s">
        <v>485</v>
      </c>
      <c r="D120" s="25" t="str">
        <f aca="false">IFERROR(VLOOKUP(B120,'[2]سناریو لایحه 1402 پنکو'!B$2:E$140,3,),"")</f>
        <v>اداره کل فضای مجازی</v>
      </c>
      <c r="E120" s="68" t="s">
        <v>76</v>
      </c>
      <c r="F120" s="25" t="str">
        <f aca="false">IFERROR(VLOOKUP(B120,'[2]سناریو لایحه 1402 پنکو'!B$2:E$140,4,),"")</f>
        <v>اداره تولید و تامین برنامه و محتوای فضای مجازی</v>
      </c>
      <c r="G120" s="68" t="s">
        <v>2</v>
      </c>
      <c r="H120" s="68" t="s">
        <v>6</v>
      </c>
      <c r="I120" s="68" t="s">
        <v>139</v>
      </c>
      <c r="J120" s="69" t="n">
        <f aca="false">VLOOKUP(B120,[2]دیتا!A$9:B$147,2,)</f>
        <v>100000000</v>
      </c>
      <c r="K120" s="69" t="n">
        <f aca="false">IFERROR(VLOOKUP(B120,[2]دیتا!I$9:J$72,2,),"")</f>
        <v>100000000</v>
      </c>
      <c r="L120" s="70" t="n">
        <f aca="false">IFERROR(VLOOKUP($B120,'[2]داده 1401'!$A$2:$I$181,8,),"")</f>
        <v>220000001.999969</v>
      </c>
      <c r="M120" s="70" t="n">
        <f aca="false">IFERROR(VLOOKUP($B120,'[2]داده 1401'!$A$2:$I$181,9,),"")</f>
        <v>69380000</v>
      </c>
      <c r="N120" s="70"/>
      <c r="O120" s="11" t="str">
        <f aca="false">VLOOKUP(B120,'برنامه ای'!A:B,2,)</f>
        <v>امور مربوط به تبليغ در فضاي مجازي با موضوع كلام، وهابيت(جنات)</v>
      </c>
    </row>
    <row r="121" customFormat="false" ht="21" hidden="false" customHeight="false" outlineLevel="0" collapsed="false">
      <c r="A121" s="65" t="n">
        <f aca="false">ROW(B121)-1</f>
        <v>120</v>
      </c>
      <c r="B121" s="66" t="n">
        <v>33798043</v>
      </c>
      <c r="C121" s="67" t="s">
        <v>129</v>
      </c>
      <c r="D121" s="25" t="str">
        <f aca="false">IFERROR(VLOOKUP(B121,'[2]سناریو لایحه 1402 پنکو'!B$2:E$140,3,),"")</f>
        <v>مرکز هنر و رسانه</v>
      </c>
      <c r="E121" s="68" t="s">
        <v>39</v>
      </c>
      <c r="F121" s="25" t="str">
        <f aca="false">IFERROR(VLOOKUP(B121,'[2]سناریو لایحه 1402 پنکو'!B$2:E$140,4,),"")</f>
        <v>اداره هنرهای تصویری</v>
      </c>
      <c r="G121" s="68" t="s">
        <v>2</v>
      </c>
      <c r="H121" s="68" t="s">
        <v>6</v>
      </c>
      <c r="I121" s="68" t="s">
        <v>130</v>
      </c>
      <c r="J121" s="69" t="n">
        <f aca="false">VLOOKUP(B121,[2]دیتا!A$9:B$147,2,)</f>
        <v>100000</v>
      </c>
      <c r="K121" s="69" t="n">
        <f aca="false">IFERROR(VLOOKUP(B121,[2]دیتا!I$9:J$72,2,),"")</f>
        <v>0</v>
      </c>
      <c r="L121" s="70" t="n">
        <f aca="false">IFERROR(VLOOKUP($B121,'[2]داده 1401'!$A$2:$I$181,8,),"")</f>
        <v>249999999.999964</v>
      </c>
      <c r="M121" s="70" t="n">
        <f aca="false">IFERROR(VLOOKUP($B121,'[2]داده 1401'!$A$2:$I$181,9,),"")</f>
        <v>63650000</v>
      </c>
      <c r="N121" s="70"/>
    </row>
    <row r="122" customFormat="false" ht="21" hidden="false" customHeight="false" outlineLevel="0" collapsed="false">
      <c r="A122" s="65" t="n">
        <f aca="false">ROW(B122)-1</f>
        <v>121</v>
      </c>
      <c r="B122" s="66" t="n">
        <v>33798085</v>
      </c>
      <c r="C122" s="67" t="s">
        <v>126</v>
      </c>
      <c r="D122" s="25" t="str">
        <f aca="false">IFERROR(VLOOKUP(B122,'[2]سناریو لایحه 1402 پنکو'!B$2:E$140,3,),"")</f>
        <v>مرکز هنر و رسانه</v>
      </c>
      <c r="E122" s="68" t="s">
        <v>39</v>
      </c>
      <c r="F122" s="25" t="str">
        <f aca="false">IFERROR(VLOOKUP(B122,'[2]سناریو لایحه 1402 پنکو'!B$2:E$140,4,),"")</f>
        <v>اداره هنرهای تصویری</v>
      </c>
      <c r="G122" s="68" t="s">
        <v>2</v>
      </c>
      <c r="H122" s="68" t="s">
        <v>10</v>
      </c>
      <c r="I122" s="68" t="s">
        <v>111</v>
      </c>
      <c r="J122" s="69" t="n">
        <f aca="false">VLOOKUP(B122,[2]دیتا!A$9:B$147,2,)</f>
        <v>100000</v>
      </c>
      <c r="K122" s="69" t="n">
        <f aca="false">IFERROR(VLOOKUP(B122,[2]دیتا!I$9:J$72,2,),"")</f>
        <v>0</v>
      </c>
      <c r="L122" s="70" t="n">
        <f aca="false">IFERROR(VLOOKUP($B122,'[2]داده 1401'!$A$2:$I$181,8,),"")</f>
        <v>399999999.999943</v>
      </c>
      <c r="M122" s="70" t="n">
        <f aca="false">IFERROR(VLOOKUP($B122,'[2]داده 1401'!$A$2:$I$181,9,),"")</f>
        <v>0</v>
      </c>
      <c r="N122" s="70"/>
    </row>
    <row r="123" customFormat="false" ht="21" hidden="false" customHeight="false" outlineLevel="0" collapsed="false">
      <c r="A123" s="65" t="n">
        <f aca="false">ROW(B123)-1</f>
        <v>122</v>
      </c>
      <c r="B123" s="66" t="n">
        <v>33198021</v>
      </c>
      <c r="C123" s="67" t="s">
        <v>150</v>
      </c>
      <c r="D123" s="25" t="str">
        <f aca="false">IFERROR(VLOOKUP(B123,'[2]سناریو لایحه 1402 پنکو'!B$2:E$140,3,),"")</f>
        <v>مرکز هنر و رسانه</v>
      </c>
      <c r="E123" s="68" t="s">
        <v>39</v>
      </c>
      <c r="F123" s="25" t="str">
        <f aca="false">IFERROR(VLOOKUP(B123,'[2]سناریو لایحه 1402 پنکو'!B$2:E$140,4,),"")</f>
        <v>اداره هنرهای تصویری</v>
      </c>
      <c r="G123" s="68" t="s">
        <v>2</v>
      </c>
      <c r="H123" s="68" t="s">
        <v>10</v>
      </c>
      <c r="I123" s="68" t="s">
        <v>93</v>
      </c>
      <c r="J123" s="69" t="n">
        <f aca="false">VLOOKUP(B123,[2]دیتا!A$9:B$147,2,)</f>
        <v>200000000</v>
      </c>
      <c r="K123" s="69" t="n">
        <f aca="false">IFERROR(VLOOKUP(B123,[2]دیتا!I$9:J$72,2,),"")</f>
        <v>80000000</v>
      </c>
      <c r="L123" s="70" t="n">
        <f aca="false">IFERROR(VLOOKUP($B123,'[2]داده 1401'!$A$2:$I$181,8,),"")</f>
        <v>79999999.9999886</v>
      </c>
      <c r="M123" s="70" t="n">
        <f aca="false">IFERROR(VLOOKUP($B123,'[2]داده 1401'!$A$2:$I$181,9,),"")</f>
        <v>10002000</v>
      </c>
      <c r="N123" s="70"/>
      <c r="O123" s="11" t="str">
        <f aca="false">VLOOKUP(B123,'برنامه ای'!A:B,2,)</f>
        <v>برگزاري نشست نقد و تحليل فيلم با موضوع خانواده و سبك زندگي</v>
      </c>
    </row>
    <row r="124" customFormat="false" ht="21" hidden="false" customHeight="false" outlineLevel="0" collapsed="false">
      <c r="A124" s="65" t="n">
        <f aca="false">ROW(B124)-1</f>
        <v>123</v>
      </c>
      <c r="B124" s="66" t="n">
        <v>34098030</v>
      </c>
      <c r="C124" s="67" t="s">
        <v>486</v>
      </c>
      <c r="D124" s="25" t="str">
        <f aca="false">IFERROR(VLOOKUP(B124,'[2]سناریو لایحه 1402 پنکو'!B$2:E$140,3,),"")</f>
        <v>مرکز هنر و رسانه</v>
      </c>
      <c r="E124" s="68" t="s">
        <v>39</v>
      </c>
      <c r="F124" s="25" t="str">
        <f aca="false">IFERROR(VLOOKUP(B124,'[2]سناریو لایحه 1402 پنکو'!B$2:E$140,4,),"")</f>
        <v>اداره هنرهای تصویری</v>
      </c>
      <c r="G124" s="68" t="s">
        <v>2</v>
      </c>
      <c r="H124" s="68" t="s">
        <v>10</v>
      </c>
      <c r="I124" s="68" t="s">
        <v>111</v>
      </c>
      <c r="J124" s="69" t="n">
        <f aca="false">VLOOKUP(B124,[2]دیتا!A$9:B$147,2,)</f>
        <v>100000</v>
      </c>
      <c r="K124" s="69" t="n">
        <f aca="false">IFERROR(VLOOKUP(B124,[2]دیتا!I$9:J$72,2,),"")</f>
        <v>0</v>
      </c>
      <c r="L124" s="70" t="n">
        <f aca="false">IFERROR(VLOOKUP($B124,'[2]داده 1401'!$A$2:$I$181,8,),"")</f>
        <v>159999999.999977</v>
      </c>
      <c r="M124" s="70" t="n">
        <f aca="false">IFERROR(VLOOKUP($B124,'[2]داده 1401'!$A$2:$I$181,9,),"")</f>
        <v>100000000</v>
      </c>
      <c r="N124" s="70"/>
    </row>
    <row r="125" customFormat="false" ht="21" hidden="false" customHeight="false" outlineLevel="0" collapsed="false">
      <c r="A125" s="65" t="n">
        <f aca="false">ROW(B125)-1</f>
        <v>124</v>
      </c>
      <c r="B125" s="66" t="n">
        <v>39800036</v>
      </c>
      <c r="C125" s="67" t="s">
        <v>101</v>
      </c>
      <c r="D125" s="25" t="str">
        <f aca="false">IFERROR(VLOOKUP(B125,'[2]سناریو لایحه 1402 پنکو'!B$2:E$140,3,),"")</f>
        <v>مرکز هنر و رسانه</v>
      </c>
      <c r="E125" s="68" t="s">
        <v>39</v>
      </c>
      <c r="F125" s="25" t="str">
        <f aca="false">IFERROR(VLOOKUP(B125,'[2]سناریو لایحه 1402 پنکو'!B$2:E$140,4,),"")</f>
        <v>اداره هنرهای تصویری</v>
      </c>
      <c r="G125" s="68" t="s">
        <v>13</v>
      </c>
      <c r="H125" s="25"/>
      <c r="I125" s="25"/>
      <c r="J125" s="69" t="n">
        <f aca="false">VLOOKUP(B125,[2]دیتا!A$9:B$147,2,)</f>
        <v>0</v>
      </c>
      <c r="K125" s="69" t="str">
        <f aca="false">IFERROR(VLOOKUP(B125,[2]دیتا!I$9:J$72,2,),"")</f>
        <v/>
      </c>
      <c r="L125" s="70" t="n">
        <f aca="false">IFERROR(VLOOKUP($B125,'[2]داده 1401'!$A$2:$I$181,8,),"")</f>
        <v>5130124999.99928</v>
      </c>
      <c r="M125" s="70" t="n">
        <f aca="false">IFERROR(VLOOKUP($B125,'[2]داده 1401'!$A$2:$I$181,9,),"")</f>
        <v>10129663665</v>
      </c>
      <c r="N125" s="70"/>
    </row>
    <row r="126" customFormat="false" ht="21" hidden="false" customHeight="false" outlineLevel="0" collapsed="false">
      <c r="A126" s="65" t="n">
        <f aca="false">ROW(B126)-1</f>
        <v>125</v>
      </c>
      <c r="B126" s="66" t="n">
        <v>39800216</v>
      </c>
      <c r="C126" s="67" t="s">
        <v>88</v>
      </c>
      <c r="D126" s="25" t="str">
        <f aca="false">IFERROR(VLOOKUP(B126,'[2]سناریو لایحه 1402 پنکو'!B$2:E$140,3,),"")</f>
        <v>مرکز هنر و رسانه</v>
      </c>
      <c r="E126" s="68" t="s">
        <v>39</v>
      </c>
      <c r="F126" s="25" t="str">
        <f aca="false">IFERROR(VLOOKUP(B126,'[2]سناریو لایحه 1402 پنکو'!B$2:E$140,4,),"")</f>
        <v>اداره هنرهای تصویری</v>
      </c>
      <c r="G126" s="68" t="s">
        <v>2</v>
      </c>
      <c r="H126" s="68" t="s">
        <v>10</v>
      </c>
      <c r="I126" s="68" t="s">
        <v>37</v>
      </c>
      <c r="J126" s="69" t="n">
        <f aca="false">VLOOKUP(B126,[2]دیتا!A$9:B$147,2,)</f>
        <v>1800000000</v>
      </c>
      <c r="K126" s="69" t="n">
        <f aca="false">IFERROR(VLOOKUP(B126,[2]دیتا!I$9:J$72,2,),"")</f>
        <v>0</v>
      </c>
      <c r="L126" s="70" t="n">
        <f aca="false">IFERROR(VLOOKUP($B126,'[2]داده 1401'!$A$2:$I$181,8,),"")</f>
        <v>349999999.99995</v>
      </c>
      <c r="M126" s="70" t="n">
        <f aca="false">IFERROR(VLOOKUP($B126,'[2]داده 1401'!$A$2:$I$181,9,),"")</f>
        <v>100000000</v>
      </c>
      <c r="N126" s="70"/>
    </row>
    <row r="127" customFormat="false" ht="21" hidden="false" customHeight="false" outlineLevel="0" collapsed="false">
      <c r="A127" s="65" t="n">
        <f aca="false">ROW(B127)-1</f>
        <v>126</v>
      </c>
      <c r="B127" s="66" t="n">
        <v>39800217</v>
      </c>
      <c r="C127" s="67" t="s">
        <v>487</v>
      </c>
      <c r="D127" s="25" t="str">
        <f aca="false">IFERROR(VLOOKUP(B127,'[2]سناریو لایحه 1402 پنکو'!B$2:E$140,3,),"")</f>
        <v>مرکز هنر و رسانه</v>
      </c>
      <c r="E127" s="68" t="s">
        <v>39</v>
      </c>
      <c r="F127" s="25" t="str">
        <f aca="false">IFERROR(VLOOKUP(B127,'[2]سناریو لایحه 1402 پنکو'!B$2:E$140,4,),"")</f>
        <v>اداره هنرهای تصویری</v>
      </c>
      <c r="G127" s="68" t="s">
        <v>2</v>
      </c>
      <c r="H127" s="68" t="s">
        <v>10</v>
      </c>
      <c r="I127" s="68" t="s">
        <v>37</v>
      </c>
      <c r="J127" s="69" t="n">
        <f aca="false">VLOOKUP(B127,[2]دیتا!A$9:B$147,2,)</f>
        <v>2200000000</v>
      </c>
      <c r="K127" s="69" t="n">
        <f aca="false">IFERROR(VLOOKUP(B127,[2]دیتا!I$9:J$72,2,),"")</f>
        <v>0</v>
      </c>
      <c r="L127" s="70" t="n">
        <f aca="false">IFERROR(VLOOKUP($B127,'[2]داده 1401'!$A$2:$I$181,8,),"")</f>
        <v>2649999999.99962</v>
      </c>
      <c r="M127" s="70" t="n">
        <f aca="false">IFERROR(VLOOKUP($B127,'[2]داده 1401'!$A$2:$I$181,9,),"")</f>
        <v>795025000</v>
      </c>
      <c r="N127" s="70"/>
    </row>
    <row r="128" customFormat="false" ht="21" hidden="false" customHeight="false" outlineLevel="0" collapsed="false">
      <c r="A128" s="65" t="n">
        <f aca="false">ROW(B128)-1</f>
        <v>127</v>
      </c>
      <c r="B128" s="66" t="n">
        <v>39800253</v>
      </c>
      <c r="C128" s="67" t="s">
        <v>66</v>
      </c>
      <c r="D128" s="25" t="str">
        <f aca="false">IFERROR(VLOOKUP(B128,'[2]سناریو لایحه 1402 پنکو'!B$2:E$140,3,),"")</f>
        <v>مرکز هنر و رسانه</v>
      </c>
      <c r="E128" s="68" t="s">
        <v>39</v>
      </c>
      <c r="F128" s="25" t="str">
        <f aca="false">IFERROR(VLOOKUP(B128,'[2]سناریو لایحه 1402 پنکو'!B$2:E$140,4,),"")</f>
        <v>اداره هنرهای تصویری</v>
      </c>
      <c r="G128" s="68" t="s">
        <v>13</v>
      </c>
      <c r="H128" s="25"/>
      <c r="I128" s="25"/>
      <c r="J128" s="69" t="n">
        <f aca="false">VLOOKUP(B128,[2]دیتا!A$9:B$147,2,)</f>
        <v>0</v>
      </c>
      <c r="K128" s="69" t="str">
        <f aca="false">IFERROR(VLOOKUP(B128,[2]دیتا!I$9:J$72,2,),"")</f>
        <v/>
      </c>
      <c r="L128" s="70" t="n">
        <f aca="false">IFERROR(VLOOKUP($B128,'[2]داده 1401'!$A$2:$I$181,8,),"")</f>
        <v>9999999.99999859</v>
      </c>
      <c r="M128" s="70" t="n">
        <f aca="false">IFERROR(VLOOKUP($B128,'[2]داده 1401'!$A$2:$I$181,9,),"")</f>
        <v>6220000</v>
      </c>
      <c r="N128" s="70"/>
    </row>
    <row r="129" customFormat="false" ht="21" hidden="false" customHeight="false" outlineLevel="0" collapsed="false">
      <c r="A129" s="65" t="n">
        <f aca="false">ROW(B129)-1</f>
        <v>128</v>
      </c>
      <c r="B129" s="66" t="n">
        <v>39800254</v>
      </c>
      <c r="C129" s="67" t="s">
        <v>65</v>
      </c>
      <c r="D129" s="25" t="str">
        <f aca="false">IFERROR(VLOOKUP(B129,'[2]سناریو لایحه 1402 پنکو'!B$2:E$140,3,),"")</f>
        <v>مرکز هنر و رسانه</v>
      </c>
      <c r="E129" s="68" t="s">
        <v>39</v>
      </c>
      <c r="F129" s="25" t="str">
        <f aca="false">IFERROR(VLOOKUP(B129,'[2]سناریو لایحه 1402 پنکو'!B$2:E$140,4,),"")</f>
        <v>اداره هنرهای تصویری</v>
      </c>
      <c r="G129" s="68" t="s">
        <v>13</v>
      </c>
      <c r="H129" s="25"/>
      <c r="I129" s="25"/>
      <c r="J129" s="69" t="n">
        <f aca="false">VLOOKUP(B129,[2]دیتا!A$9:B$147,2,)</f>
        <v>0</v>
      </c>
      <c r="K129" s="69" t="str">
        <f aca="false">IFERROR(VLOOKUP(B129,[2]دیتا!I$9:J$72,2,),"")</f>
        <v/>
      </c>
      <c r="L129" s="70" t="n">
        <f aca="false">IFERROR(VLOOKUP($B129,'[2]داده 1401'!$A$2:$I$181,8,),"")</f>
        <v>199999999.999971</v>
      </c>
      <c r="M129" s="70" t="n">
        <f aca="false">IFERROR(VLOOKUP($B129,'[2]داده 1401'!$A$2:$I$181,9,),"")</f>
        <v>195000000</v>
      </c>
      <c r="N129" s="70"/>
    </row>
    <row r="130" customFormat="false" ht="21" hidden="false" customHeight="false" outlineLevel="0" collapsed="false">
      <c r="A130" s="65" t="n">
        <f aca="false">ROW(B130)-1</f>
        <v>129</v>
      </c>
      <c r="B130" s="66" t="n">
        <v>39800268</v>
      </c>
      <c r="C130" s="67" t="s">
        <v>58</v>
      </c>
      <c r="D130" s="25" t="str">
        <f aca="false">IFERROR(VLOOKUP(B130,'[2]سناریو لایحه 1402 پنکو'!B$2:E$140,3,),"")</f>
        <v>مرکز هنر و رسانه</v>
      </c>
      <c r="E130" s="68" t="s">
        <v>39</v>
      </c>
      <c r="F130" s="25" t="str">
        <f aca="false">IFERROR(VLOOKUP(B130,'[2]سناریو لایحه 1402 پنکو'!B$2:E$140,4,),"")</f>
        <v>اداره هنرهای تصویری</v>
      </c>
      <c r="G130" s="68" t="s">
        <v>13</v>
      </c>
      <c r="H130" s="25"/>
      <c r="I130" s="25"/>
      <c r="J130" s="69" t="n">
        <f aca="false">VLOOKUP(B130,[2]دیتا!A$9:B$147,2,)</f>
        <v>0</v>
      </c>
      <c r="K130" s="69" t="str">
        <f aca="false">IFERROR(VLOOKUP(B130,[2]دیتا!I$9:J$72,2,),"")</f>
        <v/>
      </c>
      <c r="L130" s="70" t="n">
        <f aca="false">IFERROR(VLOOKUP($B130,'[2]داده 1401'!$A$2:$I$181,8,),"")</f>
        <v>4999999.99999929</v>
      </c>
      <c r="M130" s="70" t="n">
        <f aca="false">IFERROR(VLOOKUP($B130,'[2]داده 1401'!$A$2:$I$181,9,),"")</f>
        <v>20910000</v>
      </c>
      <c r="N130" s="70"/>
    </row>
    <row r="131" customFormat="false" ht="21" hidden="false" customHeight="false" outlineLevel="0" collapsed="false">
      <c r="A131" s="65" t="n">
        <f aca="false">ROW(B131)-1</f>
        <v>130</v>
      </c>
      <c r="B131" s="66" t="n">
        <v>39800277</v>
      </c>
      <c r="C131" s="67" t="s">
        <v>48</v>
      </c>
      <c r="D131" s="25" t="str">
        <f aca="false">IFERROR(VLOOKUP(B131,'[2]سناریو لایحه 1402 پنکو'!B$2:E$140,3,),"")</f>
        <v>مرکز هنر و رسانه</v>
      </c>
      <c r="E131" s="68" t="s">
        <v>39</v>
      </c>
      <c r="F131" s="25" t="str">
        <f aca="false">IFERROR(VLOOKUP(B131,'[2]سناریو لایحه 1402 پنکو'!B$2:E$140,4,),"")</f>
        <v>اداره هنرهای تصویری</v>
      </c>
      <c r="G131" s="68" t="s">
        <v>13</v>
      </c>
      <c r="H131" s="25"/>
      <c r="I131" s="25"/>
      <c r="J131" s="69" t="n">
        <f aca="false">VLOOKUP(B131,[2]دیتا!A$9:B$147,2,)</f>
        <v>0</v>
      </c>
      <c r="K131" s="69" t="str">
        <f aca="false">IFERROR(VLOOKUP(B131,[2]دیتا!I$9:J$72,2,),"")</f>
        <v/>
      </c>
      <c r="L131" s="70" t="n">
        <f aca="false">IFERROR(VLOOKUP($B131,'[2]داده 1401'!$A$2:$I$181,8,),"")</f>
        <v>999999.999999859</v>
      </c>
      <c r="M131" s="70" t="n">
        <f aca="false">IFERROR(VLOOKUP($B131,'[2]داده 1401'!$A$2:$I$181,9,),"")</f>
        <v>0</v>
      </c>
      <c r="N131" s="70"/>
    </row>
    <row r="132" customFormat="false" ht="21" hidden="false" customHeight="false" outlineLevel="0" collapsed="false">
      <c r="A132" s="65" t="n">
        <f aca="false">ROW(B132)-1</f>
        <v>131</v>
      </c>
      <c r="B132" s="66" t="n">
        <v>32998019</v>
      </c>
      <c r="C132" s="67" t="s">
        <v>172</v>
      </c>
      <c r="D132" s="25" t="str">
        <f aca="false">IFERROR(VLOOKUP(B132,'[2]سناریو لایحه 1402 پنکو'!B$2:E$140,3,),"")</f>
        <v>مرکز هنر و رسانه</v>
      </c>
      <c r="E132" s="68" t="s">
        <v>44</v>
      </c>
      <c r="F132" s="25" t="str">
        <f aca="false">IFERROR(VLOOKUP(B132,'[2]سناریو لایحه 1402 پنکو'!B$2:E$140,4,),"")</f>
        <v>اداره آموزش</v>
      </c>
      <c r="G132" s="68" t="s">
        <v>2</v>
      </c>
      <c r="H132" s="68" t="s">
        <v>10</v>
      </c>
      <c r="I132" s="68" t="s">
        <v>93</v>
      </c>
      <c r="J132" s="69" t="n">
        <f aca="false">VLOOKUP(B132,[2]دیتا!A$9:B$147,2,)</f>
        <v>1000000000</v>
      </c>
      <c r="K132" s="69" t="n">
        <f aca="false">IFERROR(VLOOKUP(B132,[2]دیتا!I$9:J$72,2,),"")</f>
        <v>100000000</v>
      </c>
      <c r="L132" s="70" t="n">
        <f aca="false">IFERROR(VLOOKUP($B132,'[2]داده 1401'!$A$2:$I$181,8,),"")</f>
        <v>99999999.9999859</v>
      </c>
      <c r="M132" s="70" t="n">
        <f aca="false">IFERROR(VLOOKUP($B132,'[2]داده 1401'!$A$2:$I$181,9,),"")</f>
        <v>50004000</v>
      </c>
      <c r="N132" s="70"/>
      <c r="O132" s="11" t="str">
        <f aca="false">VLOOKUP(B132,'برنامه ای'!A:B,2,)</f>
        <v>دوره آموزشي سواد رسانه‌اي</v>
      </c>
    </row>
    <row r="133" customFormat="false" ht="21" hidden="false" customHeight="false" outlineLevel="0" collapsed="false">
      <c r="A133" s="65" t="n">
        <f aca="false">ROW(B133)-1</f>
        <v>132</v>
      </c>
      <c r="B133" s="66" t="n">
        <v>32798008</v>
      </c>
      <c r="C133" s="67" t="s">
        <v>183</v>
      </c>
      <c r="D133" s="25" t="str">
        <f aca="false">IFERROR(VLOOKUP(B133,'[2]سناریو لایحه 1402 پنکو'!B$2:E$140,3,),"")</f>
        <v>اداره کل فضای مجازی</v>
      </c>
      <c r="E133" s="68" t="s">
        <v>184</v>
      </c>
      <c r="F133" s="25" t="str">
        <f aca="false">IFERROR(VLOOKUP(B133,'[2]سناریو لایحه 1402 پنکو'!B$2:E$140,4,),"")</f>
        <v>اداره جذب و توسعه فعالان فضای مجازی</v>
      </c>
      <c r="G133" s="68" t="s">
        <v>13</v>
      </c>
      <c r="H133" s="25"/>
      <c r="I133" s="25"/>
      <c r="J133" s="69" t="n">
        <f aca="false">VLOOKUP(B133,[2]دیتا!A$9:B$147,2,)</f>
        <v>450000000</v>
      </c>
      <c r="K133" s="69" t="n">
        <f aca="false">IFERROR(VLOOKUP(B133,[2]دیتا!I$9:J$72,2,),"")</f>
        <v>250000000</v>
      </c>
      <c r="L133" s="70" t="n">
        <f aca="false">IFERROR(VLOOKUP($B133,'[2]داده 1401'!$A$2:$I$181,8,),"")</f>
        <v>454999999.999936</v>
      </c>
      <c r="M133" s="70" t="n">
        <f aca="false">IFERROR(VLOOKUP($B133,'[2]داده 1401'!$A$2:$I$181,9,),"")</f>
        <v>454572580</v>
      </c>
      <c r="N133" s="70"/>
      <c r="O133" s="11" t="str">
        <f aca="false">VLOOKUP(B133,'برنامه ای'!A:B,2,)</f>
        <v>ساماندهي و تشكيل گروه هاي تبليغ مجازي</v>
      </c>
    </row>
    <row r="134" customFormat="false" ht="21" hidden="false" customHeight="false" outlineLevel="0" collapsed="false">
      <c r="A134" s="65" t="n">
        <f aca="false">ROW(B134)-1</f>
        <v>133</v>
      </c>
      <c r="B134" s="66" t="n">
        <v>32998020</v>
      </c>
      <c r="C134" s="67" t="s">
        <v>171</v>
      </c>
      <c r="D134" s="25" t="str">
        <f aca="false">IFERROR(VLOOKUP(B134,'[2]سناریو لایحه 1402 پنکو'!B$2:E$140,3,),"")</f>
        <v>مرکز هنر و رسانه</v>
      </c>
      <c r="E134" s="68" t="s">
        <v>90</v>
      </c>
      <c r="F134" s="25" t="str">
        <f aca="false">IFERROR(VLOOKUP(B134,'[2]سناریو لایحه 1402 پنکو'!B$2:E$140,4,),"")</f>
        <v>انجمن ها</v>
      </c>
      <c r="G134" s="68" t="s">
        <v>13</v>
      </c>
      <c r="H134" s="25"/>
      <c r="I134" s="25"/>
      <c r="J134" s="69" t="n">
        <f aca="false">VLOOKUP(B134,[2]دیتا!A$9:B$147,2,)</f>
        <v>0</v>
      </c>
      <c r="K134" s="69" t="str">
        <f aca="false">IFERROR(VLOOKUP(B134,[2]دیتا!I$9:J$72,2,),"")</f>
        <v/>
      </c>
      <c r="L134" s="70" t="n">
        <f aca="false">IFERROR(VLOOKUP($B134,'[2]داده 1401'!$A$2:$I$181,8,),"")</f>
        <v>59999999.9999914</v>
      </c>
      <c r="M134" s="70" t="n">
        <f aca="false">IFERROR(VLOOKUP($B134,'[2]داده 1401'!$A$2:$I$181,9,),"")</f>
        <v>52382000</v>
      </c>
      <c r="N134" s="70"/>
    </row>
    <row r="135" customFormat="false" ht="21" hidden="false" customHeight="false" outlineLevel="0" collapsed="false">
      <c r="A135" s="65" t="n">
        <f aca="false">ROW(B135)-1</f>
        <v>134</v>
      </c>
      <c r="B135" s="66" t="n">
        <v>32998021</v>
      </c>
      <c r="C135" s="67" t="s">
        <v>170</v>
      </c>
      <c r="D135" s="25" t="str">
        <f aca="false">IFERROR(VLOOKUP(B135,'[2]سناریو لایحه 1402 پنکو'!B$2:E$140,3,),"")</f>
        <v>مرکز هنر و رسانه</v>
      </c>
      <c r="E135" s="68" t="s">
        <v>90</v>
      </c>
      <c r="F135" s="25" t="str">
        <f aca="false">IFERROR(VLOOKUP(B135,'[2]سناریو لایحه 1402 پنکو'!B$2:E$140,4,),"")</f>
        <v>انجمن ها</v>
      </c>
      <c r="G135" s="68" t="s">
        <v>13</v>
      </c>
      <c r="H135" s="25"/>
      <c r="I135" s="25"/>
      <c r="J135" s="69" t="n">
        <f aca="false">VLOOKUP(B135,[2]دیتا!A$9:B$147,2,)</f>
        <v>0</v>
      </c>
      <c r="K135" s="69" t="str">
        <f aca="false">IFERROR(VLOOKUP(B135,[2]دیتا!I$9:J$72,2,),"")</f>
        <v/>
      </c>
      <c r="L135" s="70" t="n">
        <f aca="false">IFERROR(VLOOKUP($B135,'[2]داده 1401'!$A$2:$I$181,8,),"")</f>
        <v>39999999.9999943</v>
      </c>
      <c r="M135" s="70" t="n">
        <f aca="false">IFERROR(VLOOKUP($B135,'[2]داده 1401'!$A$2:$I$181,9,),"")</f>
        <v>28500000</v>
      </c>
      <c r="N135" s="70"/>
    </row>
    <row r="136" customFormat="false" ht="21" hidden="false" customHeight="false" outlineLevel="0" collapsed="false">
      <c r="A136" s="65" t="n">
        <f aca="false">ROW(B136)-1</f>
        <v>135</v>
      </c>
      <c r="B136" s="66" t="n">
        <v>34098040</v>
      </c>
      <c r="C136" s="67" t="s">
        <v>106</v>
      </c>
      <c r="D136" s="25" t="str">
        <f aca="false">IFERROR(VLOOKUP(B136,'[2]سناریو لایحه 1402 پنکو'!B$2:E$140,3,),"")</f>
        <v>مرکز هنر و رسانه</v>
      </c>
      <c r="E136" s="68" t="s">
        <v>90</v>
      </c>
      <c r="F136" s="25" t="str">
        <f aca="false">IFERROR(VLOOKUP(B136,'[2]سناریو لایحه 1402 پنکو'!B$2:E$140,4,),"")</f>
        <v>انجمن ها</v>
      </c>
      <c r="G136" s="68" t="s">
        <v>13</v>
      </c>
      <c r="H136" s="25"/>
      <c r="I136" s="25"/>
      <c r="J136" s="69" t="n">
        <f aca="false">VLOOKUP(B136,[2]دیتا!A$9:B$147,2,)</f>
        <v>0</v>
      </c>
      <c r="K136" s="69" t="str">
        <f aca="false">IFERROR(VLOOKUP(B136,[2]دیتا!I$9:J$72,2,),"")</f>
        <v/>
      </c>
      <c r="L136" s="70" t="n">
        <f aca="false">IFERROR(VLOOKUP($B136,'[2]داده 1401'!$A$2:$I$181,8,),"")</f>
        <v>99999999.9999859</v>
      </c>
      <c r="M136" s="70" t="n">
        <f aca="false">IFERROR(VLOOKUP($B136,'[2]داده 1401'!$A$2:$I$181,9,),"")</f>
        <v>100000000</v>
      </c>
      <c r="N136" s="70"/>
    </row>
    <row r="137" customFormat="false" ht="21" hidden="false" customHeight="false" outlineLevel="0" collapsed="false">
      <c r="A137" s="65" t="n">
        <f aca="false">ROW(B137)-1</f>
        <v>136</v>
      </c>
      <c r="B137" s="66" t="n">
        <v>39800199</v>
      </c>
      <c r="C137" s="67" t="s">
        <v>91</v>
      </c>
      <c r="D137" s="25" t="str">
        <f aca="false">IFERROR(VLOOKUP(B137,'[2]سناریو لایحه 1402 پنکو'!B$2:E$140,3,),"")</f>
        <v>مرکز هنر و رسانه</v>
      </c>
      <c r="E137" s="68" t="s">
        <v>90</v>
      </c>
      <c r="F137" s="25" t="str">
        <f aca="false">IFERROR(VLOOKUP(B137,'[2]سناریو لایحه 1402 پنکو'!B$2:E$140,4,),"")</f>
        <v>انجمن ها</v>
      </c>
      <c r="G137" s="68" t="s">
        <v>13</v>
      </c>
      <c r="H137" s="25"/>
      <c r="I137" s="25"/>
      <c r="J137" s="69" t="n">
        <f aca="false">VLOOKUP(B137,[2]دیتا!A$9:B$147,2,)</f>
        <v>0</v>
      </c>
      <c r="K137" s="69" t="str">
        <f aca="false">IFERROR(VLOOKUP(B137,[2]دیتا!I$9:J$72,2,),"")</f>
        <v/>
      </c>
      <c r="L137" s="70" t="n">
        <f aca="false">IFERROR(VLOOKUP($B137,'[2]داده 1401'!$A$2:$I$181,8,),"")</f>
        <v>95999999.9999864</v>
      </c>
      <c r="M137" s="70" t="n">
        <f aca="false">IFERROR(VLOOKUP($B137,'[2]داده 1401'!$A$2:$I$181,9,),"")</f>
        <v>95804000</v>
      </c>
      <c r="N137" s="70"/>
    </row>
    <row r="138" customFormat="false" ht="21" hidden="false" customHeight="false" outlineLevel="0" collapsed="false">
      <c r="A138" s="65" t="n">
        <f aca="false">ROW(B138)-1</f>
        <v>137</v>
      </c>
      <c r="B138" s="66" t="n">
        <v>39800200</v>
      </c>
      <c r="C138" s="67" t="s">
        <v>89</v>
      </c>
      <c r="D138" s="25" t="str">
        <f aca="false">IFERROR(VLOOKUP(B138,'[2]سناریو لایحه 1402 پنکو'!B$2:E$140,3,),"")</f>
        <v>مرکز هنر و رسانه</v>
      </c>
      <c r="E138" s="68" t="s">
        <v>90</v>
      </c>
      <c r="F138" s="25" t="str">
        <f aca="false">IFERROR(VLOOKUP(B138,'[2]سناریو لایحه 1402 پنکو'!B$2:E$140,4,),"")</f>
        <v>انجمن ها</v>
      </c>
      <c r="G138" s="68" t="s">
        <v>13</v>
      </c>
      <c r="H138" s="25"/>
      <c r="I138" s="25"/>
      <c r="J138" s="69" t="n">
        <f aca="false">VLOOKUP(B138,[2]دیتا!A$9:B$147,2,)</f>
        <v>0</v>
      </c>
      <c r="K138" s="69" t="str">
        <f aca="false">IFERROR(VLOOKUP(B138,[2]دیتا!I$9:J$72,2,),"")</f>
        <v/>
      </c>
      <c r="L138" s="70" t="n">
        <f aca="false">IFERROR(VLOOKUP($B138,'[2]داده 1401'!$A$2:$I$181,8,),"")</f>
        <v>159999999.999977</v>
      </c>
      <c r="M138" s="70" t="n">
        <f aca="false">IFERROR(VLOOKUP($B138,'[2]داده 1401'!$A$2:$I$181,9,),"")</f>
        <v>156060000</v>
      </c>
      <c r="N138" s="70"/>
    </row>
    <row r="139" customFormat="false" ht="21" hidden="false" customHeight="false" outlineLevel="0" collapsed="false">
      <c r="A139" s="65" t="n">
        <f aca="false">ROW(B139)-1</f>
        <v>138</v>
      </c>
      <c r="B139" s="66" t="n">
        <v>39800273</v>
      </c>
      <c r="C139" s="67" t="s">
        <v>53</v>
      </c>
      <c r="D139" s="25" t="str">
        <f aca="false">IFERROR(VLOOKUP(B139,'[2]سناریو لایحه 1402 پنکو'!B$2:E$140,3,),"")</f>
        <v>مرکز هنر و رسانه</v>
      </c>
      <c r="E139" s="74" t="s">
        <v>52</v>
      </c>
      <c r="F139" s="74" t="str">
        <f aca="false">IFERROR(VLOOKUP(B139,'[2]سناریو لایحه 1402 پنکو'!B$2:E$140,4,),"")</f>
        <v>انجمن ها</v>
      </c>
      <c r="G139" s="68" t="s">
        <v>13</v>
      </c>
      <c r="H139" s="25"/>
      <c r="I139" s="25"/>
      <c r="J139" s="69" t="n">
        <f aca="false">VLOOKUP(B139,[2]دیتا!A$9:B$147,2,)</f>
        <v>0</v>
      </c>
      <c r="K139" s="69" t="str">
        <f aca="false">IFERROR(VLOOKUP(B139,[2]دیتا!I$9:J$72,2,),"")</f>
        <v/>
      </c>
      <c r="L139" s="70" t="n">
        <f aca="false">IFERROR(VLOOKUP($B139,'[2]داده 1401'!$A$2:$I$181,8,),"")</f>
        <v>4999999.99999929</v>
      </c>
      <c r="M139" s="70" t="n">
        <f aca="false">IFERROR(VLOOKUP($B139,'[2]داده 1401'!$A$2:$I$181,9,),"")</f>
        <v>0</v>
      </c>
      <c r="N139" s="70"/>
    </row>
    <row r="140" customFormat="false" ht="21" hidden="false" customHeight="false" outlineLevel="0" collapsed="false">
      <c r="A140" s="65" t="n">
        <f aca="false">ROW(B140)-1</f>
        <v>139</v>
      </c>
      <c r="B140" s="66" t="n">
        <v>39800274</v>
      </c>
      <c r="C140" s="67" t="s">
        <v>51</v>
      </c>
      <c r="D140" s="25" t="str">
        <f aca="false">IFERROR(VLOOKUP(B140,'[2]سناریو لایحه 1402 پنکو'!B$2:E$140,3,),"")</f>
        <v>مرکز هنر و رسانه</v>
      </c>
      <c r="E140" s="74" t="s">
        <v>52</v>
      </c>
      <c r="F140" s="74" t="str">
        <f aca="false">IFERROR(VLOOKUP(B140,'[2]سناریو لایحه 1402 پنکو'!B$2:E$140,4,),"")</f>
        <v>انجمن ها</v>
      </c>
      <c r="G140" s="68" t="s">
        <v>13</v>
      </c>
      <c r="H140" s="25"/>
      <c r="I140" s="25"/>
      <c r="J140" s="69" t="n">
        <f aca="false">VLOOKUP(B140,[2]دیتا!A$9:B$147,2,)</f>
        <v>0</v>
      </c>
      <c r="K140" s="69" t="str">
        <f aca="false">IFERROR(VLOOKUP(B140,[2]دیتا!I$9:J$72,2,),"")</f>
        <v/>
      </c>
      <c r="L140" s="70" t="n">
        <f aca="false">IFERROR(VLOOKUP($B140,'[2]داده 1401'!$A$2:$I$181,8,),"")</f>
        <v>999999.999999859</v>
      </c>
      <c r="M140" s="70" t="n">
        <f aca="false">IFERROR(VLOOKUP($B140,'[2]داده 1401'!$A$2:$I$181,9,),"")</f>
        <v>0</v>
      </c>
      <c r="N140" s="70"/>
    </row>
    <row r="141" customFormat="false" ht="21" hidden="false" customHeight="false" outlineLevel="0" collapsed="false">
      <c r="A141" s="65" t="n">
        <f aca="false">ROW(B141)-1</f>
        <v>140</v>
      </c>
      <c r="B141" s="66" t="n">
        <v>22198163</v>
      </c>
      <c r="C141" s="67" t="s">
        <v>187</v>
      </c>
      <c r="D141" s="25" t="str">
        <f aca="false">IFERROR(VLOOKUP(B141,'[2]سناریو لایحه 1402 پنکو'!B$2:E$140,3,),"")</f>
        <v>مرکز هنر و رسانه</v>
      </c>
      <c r="E141" s="68" t="s">
        <v>36</v>
      </c>
      <c r="F141" s="25" t="str">
        <f aca="false">IFERROR(VLOOKUP(B141,'[2]سناریو لایحه 1402 پنکو'!B$2:E$140,4,),"")</f>
        <v>اداره تولیدات رسانه ای</v>
      </c>
      <c r="G141" s="68" t="s">
        <v>2</v>
      </c>
      <c r="H141" s="68" t="s">
        <v>6</v>
      </c>
      <c r="I141" s="68" t="s">
        <v>95</v>
      </c>
      <c r="J141" s="69" t="n">
        <f aca="false">VLOOKUP(B141,[2]دیتا!A$9:B$147,2,)</f>
        <v>500000000</v>
      </c>
      <c r="K141" s="69" t="n">
        <f aca="false">IFERROR(VLOOKUP(B141,[2]دیتا!I$9:J$72,2,),"")</f>
        <v>200000000</v>
      </c>
      <c r="L141" s="70" t="n">
        <f aca="false">IFERROR(VLOOKUP($B141,'[2]داده 1401'!$A$2:$I$181,8,),"")</f>
        <v>99999999.9999859</v>
      </c>
      <c r="M141" s="70" t="n">
        <f aca="false">IFERROR(VLOOKUP($B141,'[2]داده 1401'!$A$2:$I$181,9,),"")</f>
        <v>136604000</v>
      </c>
      <c r="N141" s="70"/>
      <c r="O141" s="11" t="str">
        <f aca="false">VLOOKUP(B141,'برنامه ای'!A:B,2,)</f>
        <v>امور مربوط به مشاوره قرآني ويژه تهيه كنندگان و توليد كنندگان آثار</v>
      </c>
    </row>
  </sheetData>
  <autoFilter ref="A1:N141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true" tabSelected="false" showOutlineSymbols="true" defaultGridColor="true" view="normal" topLeftCell="A1" colorId="64" zoomScale="45" zoomScaleNormal="45" zoomScalePageLayoutView="100" workbookViewId="0">
      <selection pane="topLeft" activeCell="G26" activeCellId="0" sqref="G26"/>
    </sheetView>
  </sheetViews>
  <sheetFormatPr defaultColWidth="8.59765625" defaultRowHeight="18" zeroHeight="false" outlineLevelRow="0" outlineLevelCol="0"/>
  <cols>
    <col collapsed="false" customWidth="true" hidden="false" outlineLevel="0" max="1" min="1" style="1" width="16.72"/>
    <col collapsed="false" customWidth="true" hidden="false" outlineLevel="0" max="2" min="2" style="1" width="18"/>
    <col collapsed="false" customWidth="true" hidden="false" outlineLevel="0" max="3" min="3" style="1" width="15.86"/>
    <col collapsed="false" customWidth="true" hidden="false" outlineLevel="0" max="7" min="7" style="1" width="16.72"/>
    <col collapsed="false" customWidth="true" hidden="false" outlineLevel="0" max="8" min="8" style="1" width="14.29"/>
  </cols>
  <sheetData>
    <row r="1" customFormat="false" ht="24" hidden="false" customHeight="false" outlineLevel="0" collapsed="false">
      <c r="A1" s="75"/>
      <c r="B1" s="76" t="s">
        <v>488</v>
      </c>
      <c r="C1" s="77"/>
    </row>
    <row r="2" customFormat="false" ht="18" hidden="false" customHeight="false" outlineLevel="0" collapsed="false">
      <c r="A2" s="78" t="s">
        <v>489</v>
      </c>
      <c r="B2" s="1" t="s">
        <v>490</v>
      </c>
      <c r="C2" s="1" t="s">
        <v>491</v>
      </c>
      <c r="G2" s="79" t="s">
        <v>189</v>
      </c>
      <c r="H2" s="80" t="s">
        <v>492</v>
      </c>
    </row>
    <row r="3" customFormat="false" ht="18" hidden="false" customHeight="false" outlineLevel="0" collapsed="false">
      <c r="A3" s="81" t="n">
        <v>33098175</v>
      </c>
      <c r="B3" s="82" t="n">
        <v>500000000</v>
      </c>
      <c r="C3" s="82" t="n">
        <v>500000000</v>
      </c>
      <c r="G3" s="83" t="n">
        <v>32998014</v>
      </c>
      <c r="H3" s="84" t="n">
        <v>250000000</v>
      </c>
    </row>
    <row r="4" customFormat="false" ht="18" hidden="false" customHeight="false" outlineLevel="0" collapsed="false">
      <c r="A4" s="81" t="n">
        <v>33798062</v>
      </c>
      <c r="B4" s="82" t="n">
        <v>550000000</v>
      </c>
      <c r="C4" s="82" t="n">
        <v>550000000</v>
      </c>
      <c r="G4" s="85" t="n">
        <v>32998015</v>
      </c>
      <c r="H4" s="86" t="n">
        <v>163000000</v>
      </c>
    </row>
    <row r="5" customFormat="false" ht="18" hidden="false" customHeight="false" outlineLevel="0" collapsed="false">
      <c r="A5" s="81" t="n">
        <v>33898002</v>
      </c>
      <c r="B5" s="82" t="n">
        <v>984000000</v>
      </c>
      <c r="C5" s="82" t="n">
        <v>738000000</v>
      </c>
      <c r="G5" s="85" t="n">
        <v>32998023</v>
      </c>
      <c r="H5" s="86" t="n">
        <v>5000000</v>
      </c>
    </row>
    <row r="6" customFormat="false" ht="18" hidden="false" customHeight="false" outlineLevel="0" collapsed="false">
      <c r="A6" s="81" t="n">
        <v>33898003</v>
      </c>
      <c r="B6" s="82" t="n">
        <v>1100000000</v>
      </c>
      <c r="C6" s="82" t="n">
        <v>1100000000</v>
      </c>
      <c r="G6" s="85" t="n">
        <v>32998024</v>
      </c>
      <c r="H6" s="86" t="n">
        <v>85000000</v>
      </c>
    </row>
    <row r="7" customFormat="false" ht="18" hidden="false" customHeight="false" outlineLevel="0" collapsed="false">
      <c r="A7" s="81" t="n">
        <v>33898004</v>
      </c>
      <c r="B7" s="82" t="n">
        <v>4650000000</v>
      </c>
      <c r="C7" s="82" t="n">
        <v>3487500000</v>
      </c>
      <c r="G7" s="85" t="n">
        <v>33098058</v>
      </c>
      <c r="H7" s="86" t="n">
        <v>30000000</v>
      </c>
    </row>
    <row r="8" customFormat="false" ht="18" hidden="false" customHeight="false" outlineLevel="0" collapsed="false">
      <c r="A8" s="81" t="n">
        <v>34098030</v>
      </c>
      <c r="B8" s="82" t="n">
        <v>100000000</v>
      </c>
      <c r="C8" s="82" t="n">
        <v>100000000</v>
      </c>
      <c r="G8" s="85" t="n">
        <v>33198006</v>
      </c>
      <c r="H8" s="86" t="n">
        <v>76500000</v>
      </c>
    </row>
    <row r="9" customFormat="false" ht="18" hidden="false" customHeight="false" outlineLevel="0" collapsed="false">
      <c r="A9" s="81" t="n">
        <v>34098037</v>
      </c>
      <c r="B9" s="82" t="n">
        <v>95000000</v>
      </c>
      <c r="C9" s="82" t="n">
        <v>0</v>
      </c>
      <c r="G9" s="85" t="n">
        <v>33898002</v>
      </c>
      <c r="H9" s="86" t="n">
        <v>467600000</v>
      </c>
    </row>
    <row r="10" customFormat="false" ht="18" hidden="false" customHeight="false" outlineLevel="0" collapsed="false">
      <c r="A10" s="81" t="n">
        <v>39800136</v>
      </c>
      <c r="B10" s="82" t="n">
        <v>190000000</v>
      </c>
      <c r="C10" s="82" t="n">
        <v>0</v>
      </c>
      <c r="G10" s="85" t="n">
        <v>33898004</v>
      </c>
      <c r="H10" s="86" t="n">
        <v>1162500000</v>
      </c>
    </row>
    <row r="11" customFormat="false" ht="18" hidden="false" customHeight="false" outlineLevel="0" collapsed="false">
      <c r="A11" s="81" t="n">
        <v>39800200</v>
      </c>
      <c r="B11" s="82" t="n">
        <v>80000000</v>
      </c>
      <c r="C11" s="82" t="n">
        <v>80000000</v>
      </c>
      <c r="G11" s="85" t="n">
        <v>34098037</v>
      </c>
      <c r="H11" s="86" t="n">
        <v>45000000</v>
      </c>
    </row>
    <row r="12" customFormat="false" ht="18" hidden="false" customHeight="false" outlineLevel="0" collapsed="false">
      <c r="A12" s="81" t="n">
        <v>39800217</v>
      </c>
      <c r="B12" s="82" t="n">
        <v>2650000000</v>
      </c>
      <c r="C12" s="82" t="n">
        <v>0</v>
      </c>
      <c r="G12" s="85" t="n">
        <v>39800039</v>
      </c>
      <c r="H12" s="86" t="n">
        <v>30000000</v>
      </c>
    </row>
    <row r="13" customFormat="false" ht="18" hidden="false" customHeight="false" outlineLevel="0" collapsed="false">
      <c r="A13" s="81" t="n">
        <v>39800254</v>
      </c>
      <c r="B13" s="82" t="n">
        <v>120000000</v>
      </c>
      <c r="C13" s="82" t="n">
        <v>120000000</v>
      </c>
      <c r="G13" s="85" t="n">
        <v>39800059</v>
      </c>
      <c r="H13" s="87"/>
    </row>
    <row r="14" customFormat="false" ht="18" hidden="false" customHeight="false" outlineLevel="0" collapsed="false">
      <c r="A14" s="81" t="n">
        <v>39800281</v>
      </c>
      <c r="B14" s="82" t="n">
        <v>600000000</v>
      </c>
      <c r="C14" s="82" t="n">
        <v>300000000</v>
      </c>
      <c r="G14" s="85" t="n">
        <v>39800136</v>
      </c>
      <c r="H14" s="86" t="n">
        <v>190000000</v>
      </c>
    </row>
    <row r="15" customFormat="false" ht="18" hidden="false" customHeight="false" outlineLevel="0" collapsed="false">
      <c r="A15" s="81" t="n">
        <v>42901082</v>
      </c>
      <c r="B15" s="82" t="n">
        <v>700000000</v>
      </c>
      <c r="C15" s="82" t="n">
        <v>350000000</v>
      </c>
      <c r="G15" s="85" t="n">
        <v>39800199</v>
      </c>
      <c r="H15" s="86" t="n">
        <v>60000000</v>
      </c>
    </row>
    <row r="16" customFormat="false" ht="18" hidden="false" customHeight="false" outlineLevel="0" collapsed="false">
      <c r="A16" s="81" t="n">
        <v>42901085</v>
      </c>
      <c r="B16" s="82" t="n">
        <v>580000000</v>
      </c>
      <c r="C16" s="82" t="n">
        <v>230000000</v>
      </c>
      <c r="G16" s="85" t="n">
        <v>39800217</v>
      </c>
      <c r="H16" s="86" t="n">
        <v>1855000000</v>
      </c>
    </row>
    <row r="17" customFormat="false" ht="18" hidden="false" customHeight="false" outlineLevel="0" collapsed="false">
      <c r="A17" s="81" t="n">
        <v>42901086</v>
      </c>
      <c r="B17" s="82" t="n">
        <v>360000000</v>
      </c>
      <c r="C17" s="82" t="n">
        <v>240000000</v>
      </c>
      <c r="G17" s="85" t="n">
        <v>39800222</v>
      </c>
      <c r="H17" s="87"/>
    </row>
    <row r="18" customFormat="false" ht="18" hidden="false" customHeight="false" outlineLevel="0" collapsed="false">
      <c r="A18" s="81" t="n">
        <v>42902002</v>
      </c>
      <c r="B18" s="82" t="n">
        <v>860000000</v>
      </c>
      <c r="C18" s="82" t="n">
        <v>520000000</v>
      </c>
      <c r="G18" s="85" t="n">
        <v>39800281</v>
      </c>
      <c r="H18" s="86" t="n">
        <v>300000000</v>
      </c>
    </row>
    <row r="19" customFormat="false" ht="18" hidden="false" customHeight="false" outlineLevel="0" collapsed="false">
      <c r="A19" s="81" t="n">
        <v>43398011</v>
      </c>
      <c r="B19" s="82" t="n">
        <v>700000000</v>
      </c>
      <c r="C19" s="82" t="n">
        <v>700000000</v>
      </c>
      <c r="G19" s="85" t="n">
        <v>42901082</v>
      </c>
      <c r="H19" s="86" t="n">
        <v>350000000</v>
      </c>
    </row>
    <row r="20" customFormat="false" ht="18" hidden="false" customHeight="false" outlineLevel="0" collapsed="false">
      <c r="A20" s="81" t="n">
        <v>49800018</v>
      </c>
      <c r="B20" s="82" t="n">
        <v>570000000</v>
      </c>
      <c r="C20" s="82" t="n">
        <v>120000000</v>
      </c>
      <c r="G20" s="85" t="n">
        <v>42901085</v>
      </c>
      <c r="H20" s="86" t="n">
        <v>350000000</v>
      </c>
    </row>
    <row r="21" customFormat="false" ht="18" hidden="false" customHeight="false" outlineLevel="0" collapsed="false">
      <c r="A21" s="88" t="s">
        <v>493</v>
      </c>
      <c r="B21" s="82" t="n">
        <v>15389000000</v>
      </c>
      <c r="C21" s="82" t="n">
        <v>9135500000</v>
      </c>
      <c r="G21" s="85" t="n">
        <v>42901086</v>
      </c>
      <c r="H21" s="86" t="n">
        <v>120000000</v>
      </c>
    </row>
    <row r="22" customFormat="false" ht="18" hidden="false" customHeight="false" outlineLevel="0" collapsed="false">
      <c r="G22" s="85" t="n">
        <v>42902002</v>
      </c>
      <c r="H22" s="86" t="n">
        <v>430000000</v>
      </c>
    </row>
    <row r="23" customFormat="false" ht="18" hidden="false" customHeight="false" outlineLevel="0" collapsed="false">
      <c r="G23" s="85" t="n">
        <v>49800018</v>
      </c>
      <c r="H23" s="86" t="n">
        <v>450000000</v>
      </c>
    </row>
    <row r="24" customFormat="false" ht="18" hidden="false" customHeight="false" outlineLevel="0" collapsed="false">
      <c r="G24" s="85" t="n">
        <v>59800012</v>
      </c>
      <c r="H24" s="86" t="n">
        <v>150000000</v>
      </c>
    </row>
    <row r="25" customFormat="false" ht="18" hidden="false" customHeight="false" outlineLevel="0" collapsed="false">
      <c r="A25" s="89"/>
      <c r="G25" s="85" t="s">
        <v>494</v>
      </c>
      <c r="H25" s="86" t="n">
        <v>153000000</v>
      </c>
    </row>
    <row r="26" customFormat="false" ht="18" hidden="false" customHeight="false" outlineLevel="0" collapsed="false">
      <c r="A26" s="89"/>
      <c r="G26" s="85" t="n">
        <v>32998012</v>
      </c>
      <c r="H26" s="90" t="n">
        <v>64000000</v>
      </c>
    </row>
    <row r="27" customFormat="false" ht="18" hidden="false" customHeight="false" outlineLevel="0" collapsed="false">
      <c r="A27" s="89"/>
      <c r="G27" s="91" t="s">
        <v>495</v>
      </c>
      <c r="H27" s="92" t="n">
        <v>6786600000</v>
      </c>
    </row>
    <row r="28" customFormat="false" ht="18" hidden="false" customHeight="false" outlineLevel="0" collapsed="false">
      <c r="A28" s="89"/>
    </row>
    <row r="29" customFormat="false" ht="18" hidden="false" customHeight="false" outlineLevel="0" collapsed="false">
      <c r="A29" s="89"/>
    </row>
    <row r="30" customFormat="false" ht="18" hidden="false" customHeight="false" outlineLevel="0" collapsed="false">
      <c r="A30" s="89"/>
    </row>
    <row r="31" customFormat="false" ht="18" hidden="false" customHeight="false" outlineLevel="0" collapsed="false">
      <c r="A31" s="89"/>
    </row>
    <row r="32" customFormat="false" ht="18" hidden="false" customHeight="false" outlineLevel="0" collapsed="false">
      <c r="A32" s="89"/>
    </row>
    <row r="33" customFormat="false" ht="18" hidden="false" customHeight="false" outlineLevel="0" collapsed="false">
      <c r="A33" s="89"/>
    </row>
    <row r="34" customFormat="false" ht="18" hidden="false" customHeight="false" outlineLevel="0" collapsed="false">
      <c r="A34" s="89"/>
    </row>
    <row r="35" customFormat="false" ht="18" hidden="false" customHeight="false" outlineLevel="0" collapsed="false">
      <c r="A35" s="89"/>
    </row>
    <row r="36" customFormat="false" ht="18" hidden="false" customHeight="false" outlineLevel="0" collapsed="false">
      <c r="A36" s="89"/>
    </row>
    <row r="37" customFormat="false" ht="18" hidden="false" customHeight="false" outlineLevel="0" collapsed="false">
      <c r="A37" s="89"/>
    </row>
    <row r="38" customFormat="false" ht="18" hidden="false" customHeight="false" outlineLevel="0" collapsed="false">
      <c r="A38" s="89"/>
    </row>
    <row r="39" customFormat="false" ht="18" hidden="false" customHeight="false" outlineLevel="0" collapsed="false">
      <c r="A39" s="89"/>
    </row>
    <row r="40" customFormat="false" ht="18" hidden="false" customHeight="false" outlineLevel="0" collapsed="false">
      <c r="A40" s="89"/>
    </row>
    <row r="41" customFormat="false" ht="18" hidden="false" customHeight="false" outlineLevel="0" collapsed="false">
      <c r="A41" s="89"/>
    </row>
    <row r="42" customFormat="false" ht="18" hidden="false" customHeight="false" outlineLevel="0" collapsed="false">
      <c r="A42" s="89"/>
    </row>
    <row r="43" customFormat="false" ht="18" hidden="false" customHeight="false" outlineLevel="0" collapsed="false">
      <c r="A43" s="89"/>
    </row>
    <row r="44" customFormat="false" ht="18" hidden="false" customHeight="false" outlineLevel="0" collapsed="false">
      <c r="A44" s="89"/>
    </row>
    <row r="45" customFormat="false" ht="18" hidden="false" customHeight="false" outlineLevel="0" collapsed="false">
      <c r="A45" s="89"/>
    </row>
    <row r="46" customFormat="false" ht="18" hidden="false" customHeight="false" outlineLevel="0" collapsed="false">
      <c r="A46" s="89"/>
    </row>
    <row r="47" customFormat="false" ht="18" hidden="false" customHeight="false" outlineLevel="0" collapsed="false">
      <c r="A47" s="89"/>
    </row>
    <row r="48" customFormat="false" ht="18" hidden="false" customHeight="false" outlineLevel="0" collapsed="false">
      <c r="A48" s="8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2023-07-24T09:59:38Z</cp:lastPrinted>
  <dcterms:modified xsi:type="dcterms:W3CDTF">2023-08-11T20:05:58Z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