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rti\Documents\Doutorado\controle_doc\BD_Ministério-Ano\"/>
    </mc:Choice>
  </mc:AlternateContent>
  <xr:revisionPtr revIDLastSave="0" documentId="13_ncr:1_{6AD15440-DE36-4946-82B0-0AB4861FAC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EP" sheetId="2" r:id="rId1"/>
    <sheet name="PEP" sheetId="1" r:id="rId2"/>
    <sheet name="SIOP" sheetId="3" r:id="rId3"/>
    <sheet name="id_org" sheetId="5" r:id="rId4"/>
    <sheet name="dicionario" sheetId="4" r:id="rId5"/>
  </sheets>
  <definedNames>
    <definedName name="_xlnm._FilterDatabase" localSheetId="0" hidden="1">BEP!$A$1:$A$27</definedName>
    <definedName name="_xlnm._FilterDatabase" localSheetId="4" hidden="1">dicionario!$B$1:$D$49</definedName>
    <definedName name="_xlnm._FilterDatabase" localSheetId="1" hidden="1">PEP!$A$1:$A$30</definedName>
    <definedName name="_xlnm._FilterDatabase" localSheetId="2" hidden="1">SIOP!$A$1:$C$44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6" i="3"/>
  <c r="C6" i="3" s="1"/>
  <c r="B2" i="3"/>
  <c r="C2" i="3" s="1"/>
  <c r="B8" i="3"/>
  <c r="B10" i="3"/>
  <c r="C10" i="3" s="1"/>
  <c r="B11" i="3"/>
  <c r="C11" i="3" s="1"/>
  <c r="B14" i="3"/>
  <c r="C14" i="3" s="1"/>
  <c r="B15" i="3"/>
  <c r="B16" i="3"/>
  <c r="C16" i="3" s="1"/>
  <c r="B18" i="3"/>
  <c r="C18" i="3" s="1"/>
  <c r="B28" i="3"/>
  <c r="C28" i="3" s="1"/>
  <c r="B21" i="3"/>
  <c r="B27" i="3"/>
  <c r="B22" i="3"/>
  <c r="C22" i="3" s="1"/>
  <c r="B4" i="3"/>
  <c r="C4" i="3" s="1"/>
  <c r="B35" i="3"/>
  <c r="C35" i="3" s="1"/>
  <c r="B17" i="3"/>
  <c r="C17" i="3" s="1"/>
  <c r="B34" i="3"/>
  <c r="C34" i="3" s="1"/>
  <c r="B25" i="3"/>
  <c r="B12" i="3"/>
  <c r="C12" i="3" s="1"/>
  <c r="B32" i="3"/>
  <c r="C32" i="3" s="1"/>
  <c r="B33" i="3"/>
  <c r="C33" i="3" s="1"/>
  <c r="B29" i="3"/>
  <c r="C29" i="3" s="1"/>
  <c r="B31" i="3"/>
  <c r="C31" i="3" s="1"/>
  <c r="B13" i="3"/>
  <c r="C13" i="3" s="1"/>
  <c r="B30" i="3"/>
  <c r="C30" i="3" s="1"/>
  <c r="B36" i="3"/>
  <c r="B9" i="3"/>
  <c r="C9" i="3" s="1"/>
  <c r="B24" i="3"/>
  <c r="B26" i="3"/>
  <c r="B20" i="3"/>
  <c r="C20" i="3" s="1"/>
  <c r="B7" i="3"/>
  <c r="C7" i="3" s="1"/>
  <c r="B39" i="3"/>
  <c r="C39" i="3" s="1"/>
  <c r="B40" i="3"/>
  <c r="C40" i="3" s="1"/>
  <c r="B3" i="3"/>
  <c r="B41" i="3"/>
  <c r="C41" i="3" s="1"/>
  <c r="B43" i="3"/>
  <c r="B5" i="3"/>
  <c r="C5" i="3" s="1"/>
  <c r="B42" i="3"/>
  <c r="C42" i="3" s="1"/>
  <c r="B44" i="3"/>
  <c r="C44" i="3" s="1"/>
  <c r="B38" i="3"/>
  <c r="C38" i="3" s="1"/>
  <c r="B19" i="3"/>
  <c r="C19" i="3" s="1"/>
  <c r="B23" i="3"/>
  <c r="B37" i="3"/>
  <c r="C37" i="3" s="1"/>
  <c r="C8" i="3"/>
  <c r="C15" i="3"/>
  <c r="C21" i="3"/>
  <c r="C27" i="3"/>
  <c r="C25" i="3"/>
  <c r="C36" i="3"/>
  <c r="C24" i="3"/>
  <c r="C26" i="3"/>
  <c r="C3" i="3"/>
  <c r="C43" i="3"/>
  <c r="C23" i="3"/>
</calcChain>
</file>

<file path=xl/sharedStrings.xml><?xml version="1.0" encoding="utf-8"?>
<sst xmlns="http://schemas.openxmlformats.org/spreadsheetml/2006/main" count="477" uniqueCount="166">
  <si>
    <t>Conselho Nac.De Desen.Cien.E Tecnologico</t>
  </si>
  <si>
    <t>Minist. Da Justica E Seguranca Publica</t>
  </si>
  <si>
    <t>Minist.Da Adm.Federal E Ref. Do Estado</t>
  </si>
  <si>
    <t>Minist.Da Agricultura,Pecuaria E Abast.</t>
  </si>
  <si>
    <t>Ministerio Ciencia Tec.Inov.Comunicacoes</t>
  </si>
  <si>
    <t>Ministerio Da Cidadania</t>
  </si>
  <si>
    <t>Ministerio Da Cultura</t>
  </si>
  <si>
    <t>Ministerio Da Defesa</t>
  </si>
  <si>
    <t>Ministerio Da Economia</t>
  </si>
  <si>
    <t>Ministerio Da Educacao</t>
  </si>
  <si>
    <t>Ministerio Da Infraestrutura</t>
  </si>
  <si>
    <t>Ministerio Da Previdencia Social</t>
  </si>
  <si>
    <t>Ministerio Da Saude</t>
  </si>
  <si>
    <t>Ministerio Das Comunicacoes</t>
  </si>
  <si>
    <t>Ministerio Das Relacoes Exteriores</t>
  </si>
  <si>
    <t>Ministerio De Minas E Energia</t>
  </si>
  <si>
    <t>Ministerio Do Desenvolvimento Regional</t>
  </si>
  <si>
    <t>Ministerio Do Esporte</t>
  </si>
  <si>
    <t>Ministerio Do Meio Ambiente</t>
  </si>
  <si>
    <t>Ministerio Do Planej. Desenv. E Gestao</t>
  </si>
  <si>
    <t>Ministerio Do Trabalho E Emprego</t>
  </si>
  <si>
    <t>Ministerio Do Turismo</t>
  </si>
  <si>
    <t>Ministerio Ind. Com. Exterior E Serviços</t>
  </si>
  <si>
    <t>Presidencia Da Republica</t>
  </si>
  <si>
    <t>Ministerio Do Desenvolvimento Agrario</t>
  </si>
  <si>
    <t>Ministerio Das Cidades</t>
  </si>
  <si>
    <t>Ministerio De Pesca E Aquicultura</t>
  </si>
  <si>
    <t>Controladoria-Geral Da Uniao</t>
  </si>
  <si>
    <t>Min. Da Mulher, Familia E Dir. Humanos</t>
  </si>
  <si>
    <t>PEP_orgao_superior</t>
  </si>
  <si>
    <t>Presidência da República</t>
  </si>
  <si>
    <t>AdvocaciaGeral da União</t>
  </si>
  <si>
    <t>Ministério da Agricultura, Pec. e do Abastecimento</t>
  </si>
  <si>
    <t>Ministério das Cidades</t>
  </si>
  <si>
    <t>Ministério da Ciência, Tecnologia, Inovação e Comunicações</t>
  </si>
  <si>
    <t>Ministério das Comunicações</t>
  </si>
  <si>
    <t>Ministério da Cultura</t>
  </si>
  <si>
    <t>Ministério da Defesa</t>
  </si>
  <si>
    <t>Ministério do Desenvolvimento Agrário</t>
  </si>
  <si>
    <t>Ministério do Desenv. Social e Combate à Fome</t>
  </si>
  <si>
    <t>Ministério do Desenv., Ind. e Comércio Exterior</t>
  </si>
  <si>
    <t>Ministério da Educação</t>
  </si>
  <si>
    <t>Ministério do Esporte</t>
  </si>
  <si>
    <t>Ministério da Fazenda</t>
  </si>
  <si>
    <t>Ministério da Integração  Nacional</t>
  </si>
  <si>
    <t>Ministério da Justiça</t>
  </si>
  <si>
    <t>Ministério do Meio Ambiente</t>
  </si>
  <si>
    <t>Ministério de Minas e Energia</t>
  </si>
  <si>
    <t>Ministério do Planejamento, Orçamento e Gestão</t>
  </si>
  <si>
    <t>Ministério da Pesca e Aquicultura</t>
  </si>
  <si>
    <t>Ministério da Previdência Social</t>
  </si>
  <si>
    <t>Ministério das Relações Exteriores</t>
  </si>
  <si>
    <t>Ministério da Saúde</t>
  </si>
  <si>
    <t>Ministério do Trabalho e Emprego</t>
  </si>
  <si>
    <t>Ministério dos Transportes</t>
  </si>
  <si>
    <t>Ministérios do Turismo</t>
  </si>
  <si>
    <t>BEP_orgao</t>
  </si>
  <si>
    <t>20000 - Presidência da República</t>
  </si>
  <si>
    <t>20102 - Gabinete da Vice-Presidência da República</t>
  </si>
  <si>
    <t>20114 - Advocacia-Geral da União</t>
  </si>
  <si>
    <t>22000 - Ministério da Agricultura, Pecuária e Abastecimento</t>
  </si>
  <si>
    <t>24000 - Ministério da Ciência, Tecnologia e Inovações</t>
  </si>
  <si>
    <t>24000 - Ministério da Ciência, Tecnologia, Inovações e Comunicações</t>
  </si>
  <si>
    <t>25000 - Ministério da Economia</t>
  </si>
  <si>
    <t>26000 - Ministério da Educação</t>
  </si>
  <si>
    <t>28000 - Ministério da Indústria, Comércio Exterior e Serviços</t>
  </si>
  <si>
    <t>30000 - Ministério da Justiça e Segurança Pública</t>
  </si>
  <si>
    <t>32000 - Ministério de Minas e Energia</t>
  </si>
  <si>
    <t>33000 - Ministério da Previdência Social</t>
  </si>
  <si>
    <t>35000 - Ministério das Relações Exteriores</t>
  </si>
  <si>
    <t>36000 - Ministério da Saúde</t>
  </si>
  <si>
    <t>37000 - Controladoria-Geral da União</t>
  </si>
  <si>
    <t>38000 - Ministério do Trabalho e Emprego</t>
  </si>
  <si>
    <t>39000 - Ministério da Infraestrutura</t>
  </si>
  <si>
    <t>40000 - Ministério do Trabalho</t>
  </si>
  <si>
    <t>41000 - Ministério das Comunicações</t>
  </si>
  <si>
    <t>42000 - Ministério da Cultura</t>
  </si>
  <si>
    <t>44000 - Ministério do Meio Ambiente</t>
  </si>
  <si>
    <t>47000 - Ministério do Planejamento, Desenvolvimento e Gestão</t>
  </si>
  <si>
    <t>49000 - Ministério do Desenvolvimento Agrário</t>
  </si>
  <si>
    <t>51000 - Ministério do Esporte</t>
  </si>
  <si>
    <t>52000 - Ministério da Defesa</t>
  </si>
  <si>
    <t>53000 - Ministério do Desenvolvimento Regional</t>
  </si>
  <si>
    <t>54000 - Ministério do Turismo</t>
  </si>
  <si>
    <t>55000 - Ministério da Cidadania</t>
  </si>
  <si>
    <t>56000 - Ministério das Cidades</t>
  </si>
  <si>
    <t>57000 - Ministério das Mulheres, da Igualdade Racial, da Juventude e dos Direitos Humanos</t>
  </si>
  <si>
    <t>58000 - Ministério da Pesca e Aquicultura</t>
  </si>
  <si>
    <t>60000 - Gabinete da Vice-Presidência da República</t>
  </si>
  <si>
    <t>61000 - Secretaria de Assuntos Estratégicos</t>
  </si>
  <si>
    <t>62000 - Secretaria de Aviação Civil</t>
  </si>
  <si>
    <t>63000 - Advocacia-Geral da União</t>
  </si>
  <si>
    <t>64000 - Secretaria de Direitos Humanos</t>
  </si>
  <si>
    <t>65000 - Secretaria de Políticas para as Mulheres</t>
  </si>
  <si>
    <t>66000 - Controladoria-Geral da União</t>
  </si>
  <si>
    <t>67000 - Secretaria de Políticas de Promoção da Igualdade Racial</t>
  </si>
  <si>
    <t>68000 - Secretaria de Portos</t>
  </si>
  <si>
    <t>69000 - Secretaria da Micro e Pequena Empresa</t>
  </si>
  <si>
    <t>81000 - Ministério da Mulher, da Família e dos Direitos Humanos</t>
  </si>
  <si>
    <t>82000 - Ministério da Segurança Pública</t>
  </si>
  <si>
    <t>SIOP_orgao</t>
  </si>
  <si>
    <t>cod_siop</t>
  </si>
  <si>
    <t>nome_orgao</t>
  </si>
  <si>
    <t>Advocacia-Geral da União</t>
  </si>
  <si>
    <t>Controladoria-Geral da União</t>
  </si>
  <si>
    <t>Gabinete da Vice-Presidência da República</t>
  </si>
  <si>
    <t>Ministério da Agricultura, Pecuária e Abastecimento</t>
  </si>
  <si>
    <t>Ministério da Cidadania</t>
  </si>
  <si>
    <t>Ministério da Ciência, Tecnologia e Inovações</t>
  </si>
  <si>
    <t>Ministério da Ciência, Tecnologia, Inovações e Comunicações</t>
  </si>
  <si>
    <t>Ministério da Economia</t>
  </si>
  <si>
    <t>Ministério da Indústria, Comércio Exterior e Serviços</t>
  </si>
  <si>
    <t>Ministério da Infraestrutura</t>
  </si>
  <si>
    <t>Ministério da Justiça e Segurança Pública</t>
  </si>
  <si>
    <t>Ministério da Mulher, da Família e dos Direitos Humanos</t>
  </si>
  <si>
    <t>Ministério da Segurança Pública</t>
  </si>
  <si>
    <t>Ministério das Mulheres, da Igualdade Racial, da Juventude e dos Direitos Humanos</t>
  </si>
  <si>
    <t>Ministério do Desenvolvimento Regional</t>
  </si>
  <si>
    <t>Ministério do Planejamento, Desenvolvimento e Gestão</t>
  </si>
  <si>
    <t>Ministério do Trabalho</t>
  </si>
  <si>
    <t>Ministério do Turismo</t>
  </si>
  <si>
    <t>Secretaria da Micro e Pequena Empresa</t>
  </si>
  <si>
    <t>Secretaria de Assuntos Estratégicos</t>
  </si>
  <si>
    <t>Secretaria de Aviação Civil</t>
  </si>
  <si>
    <t>Secretaria de Direitos Humanos</t>
  </si>
  <si>
    <t>Secretaria de Políticas de Promoção da Igualdade Racial</t>
  </si>
  <si>
    <t>Secretaria de Políticas para as Mulheres</t>
  </si>
  <si>
    <t>Secretaria de Portos</t>
  </si>
  <si>
    <t>SIOP_nome_orgao</t>
  </si>
  <si>
    <t>Contagem_dic</t>
  </si>
  <si>
    <t>Ministério da Ação Social</t>
  </si>
  <si>
    <t>Ministério da Aeronáutica</t>
  </si>
  <si>
    <t>Ministério da Ciência e Tecnologia</t>
  </si>
  <si>
    <t>Ministério da Economia, Fazenda e Planejamento</t>
  </si>
  <si>
    <t>Ministério da Infra-Estrutura</t>
  </si>
  <si>
    <t>Ministério da Integração Nacional</t>
  </si>
  <si>
    <t>Ministério da Marinha</t>
  </si>
  <si>
    <t>Ministério do Desenvolvimento Social e Combate à Fome</t>
  </si>
  <si>
    <t>Ministério do Desenvolvimento, Indústria e Comércio Exterior</t>
  </si>
  <si>
    <t>Ministério do Exército</t>
  </si>
  <si>
    <t>Ministério do Interior</t>
  </si>
  <si>
    <t>Ministério Extraordinário de Política Fundiária</t>
  </si>
  <si>
    <t>Núcleo de Assuntos Estratégicos da Presidência</t>
  </si>
  <si>
    <t>Secretaria de Ciência e Tecnologia da Presidência</t>
  </si>
  <si>
    <t>Secretaria de Comunicação Social da Presidência</t>
  </si>
  <si>
    <t>Secretaria de Cultura da Presidência</t>
  </si>
  <si>
    <t>Secretaria de Desenvolvimento Regional da Presidência</t>
  </si>
  <si>
    <t>Secretaria de Desportos da Presidência</t>
  </si>
  <si>
    <t>Secretaria de Governo da Presidência</t>
  </si>
  <si>
    <t>Secretaria de Meio Ambiente da Presidência</t>
  </si>
  <si>
    <t>Secretaria de Planejamento da Presidência da República</t>
  </si>
  <si>
    <t>Secretaria de Relações Institucionais</t>
  </si>
  <si>
    <t>Secretaria do Meio Ambiente da Presidência da República</t>
  </si>
  <si>
    <t>Secretaria Especial de Aquicultura e Pesca</t>
  </si>
  <si>
    <t>Secretaria Especial de Direitos Humanos</t>
  </si>
  <si>
    <t>Secretaria Especial de Políticas para as Mulheres</t>
  </si>
  <si>
    <t>Secretaria Geral da Presidência da República</t>
  </si>
  <si>
    <t>Secretaria Nacional de Portos</t>
  </si>
  <si>
    <t>Vice-Presidência da República</t>
  </si>
  <si>
    <t>id_org_unica</t>
  </si>
  <si>
    <t>org_limpo</t>
  </si>
  <si>
    <t>BASE_org_limpo</t>
  </si>
  <si>
    <t>AGU - Advocacia Geral da União</t>
  </si>
  <si>
    <t>Controladoria Geral da União</t>
  </si>
  <si>
    <t>id_org_limpo</t>
  </si>
  <si>
    <t>Secretaria Especial da Micro e Pequena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</si>
</sst>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0E24E-246E-49FF-8F14-30C511F53FEF}" name="BEP" displayName="BEP" ref="A1:D27" totalsRowShown="0">
  <autoFilter ref="A1:D27" xr:uid="{26FFE297-50A6-46A0-A803-540BC04FA0BA}"/>
  <sortState xmlns:xlrd2="http://schemas.microsoft.com/office/spreadsheetml/2017/richdata2" ref="A2:B27">
    <sortCondition ref="A1:A27"/>
  </sortState>
  <tableColumns count="4">
    <tableColumn id="1" xr3:uid="{26FAD8DB-9D5E-4173-9FB0-F45FA440DA74}" name="BEP_orgao"/>
    <tableColumn id="3" xr3:uid="{975E1A08-5916-409D-B86D-D2966F188CB8}" name="Contagem_dic" dataDxfId="9">
      <calculatedColumnFormula>COUNTIF(dicionario[BEP_orgao],BEP[[#This Row],[BEP_orgao]])</calculatedColumnFormula>
    </tableColumn>
    <tableColumn id="2" xr3:uid="{3255BA58-C50B-494A-91A3-01FD72DE80C2}" name="org_limpo" dataDxfId="8"/>
    <tableColumn id="4" xr3:uid="{31F8CCAA-680E-47E8-988D-8146A36814F1}" name="id_org_limpo" dataDxfId="7">
      <calculatedColumnFormula>_xlfn.XLOOKUP(BEP[[#This Row],[org_limpo]],id_org[org_limpo],id_org[id_org_unica])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C7FA63-08B5-4E71-B8C1-02F419441FF3}" name="PEP" displayName="PEP" ref="A1:D30" totalsRowShown="0">
  <autoFilter ref="A1:D30" xr:uid="{00000000-0001-0000-0000-000000000000}"/>
  <sortState xmlns:xlrd2="http://schemas.microsoft.com/office/spreadsheetml/2017/richdata2" ref="A2:A30">
    <sortCondition ref="A1:A30"/>
  </sortState>
  <tableColumns count="4">
    <tableColumn id="1" xr3:uid="{91488FA7-9472-4F9B-94A7-B3A82F27B4C6}" name="PEP_orgao_superior"/>
    <tableColumn id="2" xr3:uid="{FD0E762D-0D0D-4EF9-82BD-49528550B4EF}" name="Contagem_dic" dataDxfId="6">
      <calculatedColumnFormula>COUNTIF(dicionario[PEP_orgao_superior],PEP[[#This Row],[PEP_orgao_superior]])</calculatedColumnFormula>
    </tableColumn>
    <tableColumn id="3" xr3:uid="{902394B1-BC62-476F-AD2C-51E09CE44D0F}" name="org_limpo" dataDxfId="5"/>
    <tableColumn id="4" xr3:uid="{8123BA0E-989D-4E2C-A236-6ECF9E1DC980}" name="id_org_limpo" dataDxfId="4">
      <calculatedColumnFormula>_xlfn.XLOOKUP(PEP[[#This Row],[org_limpo]],id_org[org_limpo],id_org[id_org_unica])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2D89B-BA40-404D-B197-EC651DF54787}" name="SIOP" displayName="SIOP" ref="A1:E44" totalsRowShown="0">
  <autoFilter ref="A1:E44" xr:uid="{E546C76A-BEF1-4E9F-968C-F312D541F6B4}"/>
  <sortState xmlns:xlrd2="http://schemas.microsoft.com/office/spreadsheetml/2017/richdata2" ref="A2:C44">
    <sortCondition ref="C1:C44"/>
  </sortState>
  <tableColumns count="5">
    <tableColumn id="1" xr3:uid="{9FAD510F-E2B2-4BA3-A6E3-F6A13F044CB9}" name="SIOP_orgao"/>
    <tableColumn id="2" xr3:uid="{AD530B30-3D93-4BA2-ABF4-B5E69F67F020}" name="cod_siop">
      <calculatedColumnFormula>LEFT(A2,SEARCH("- ",A2)+1)</calculatedColumnFormula>
    </tableColumn>
    <tableColumn id="3" xr3:uid="{8698BB6F-9AC3-4A04-AE19-1857D1AC37EF}" name="nome_orgao">
      <calculatedColumnFormula>SUBSTITUTE(A2,B2,"")</calculatedColumnFormula>
    </tableColumn>
    <tableColumn id="4" xr3:uid="{382715D0-716E-45BC-AF55-D0F31508B6E3}" name="org_limpo" dataDxfId="3"/>
    <tableColumn id="5" xr3:uid="{966CC9CD-398B-4A3A-B868-35A28D977EC0}" name="id_org_limpo" dataDxfId="2">
      <calculatedColumnFormula>_xlfn.XLOOKUP(SIOP[[#This Row],[org_limpo]],id_org[org_limpo],id_org[id_org_unica])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87154B-AD6C-4ACA-90BA-808846A67F5E}" name="id_org" displayName="id_org" ref="A1:B62" totalsRowShown="0">
  <autoFilter ref="A1:B62" xr:uid="{6187154B-AD6C-4ACA-90BA-808846A67F5E}"/>
  <sortState xmlns:xlrd2="http://schemas.microsoft.com/office/spreadsheetml/2017/richdata2" ref="A2:B59">
    <sortCondition ref="A1:A59"/>
  </sortState>
  <tableColumns count="2">
    <tableColumn id="1" xr3:uid="{F7FF2449-11BC-405F-BB9D-5C8015BAA330}" name="org_limpo"/>
    <tableColumn id="2" xr3:uid="{354C14EA-0AC2-4AE7-AA05-857F875DC121}" name="id_org_unic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81736D-123E-4305-85E2-11336EFBE750}" name="dicionario" displayName="dicionario" ref="A1:E49" totalsRowShown="0">
  <autoFilter ref="A1:E49" xr:uid="{18D50E85-60B8-4DC3-A3D9-F94B9A9B8BFA}"/>
  <tableColumns count="5">
    <tableColumn id="2" xr3:uid="{DE43AE28-F054-4644-BEFA-DC8C60983D7A}" name="SIOP_orgao"/>
    <tableColumn id="1" xr3:uid="{FA38C43F-743B-4D33-AACC-4201F95CB381}" name="SIOP_nome_orgao"/>
    <tableColumn id="3" xr3:uid="{5B0E9C1C-B72D-4282-B64B-A8ED03212DA6}" name="PEP_orgao_superior"/>
    <tableColumn id="4" xr3:uid="{AE5A48AD-C198-41E5-B1C7-2E0371C15FAF}" name="BEP_orgao"/>
    <tableColumn id="5" xr3:uid="{49B4C5A7-1C16-4F33-8874-4EA9DFC7F9E6}" name="BASE_org_limp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E297-50A6-46A0-A803-540BC04FA0BA}">
  <dimension ref="A1:D27"/>
  <sheetViews>
    <sheetView tabSelected="1" topLeftCell="A16" workbookViewId="0">
      <selection activeCell="A9" sqref="A9"/>
    </sheetView>
  </sheetViews>
  <sheetFormatPr defaultRowHeight="15" x14ac:dyDescent="0.25"/>
  <cols>
    <col min="1" max="1" width="50.5703125" customWidth="1"/>
    <col min="2" max="2" width="9.140625" customWidth="1"/>
    <col min="3" max="3" width="43.42578125" customWidth="1"/>
    <col min="4" max="4" width="19.85546875" customWidth="1"/>
  </cols>
  <sheetData>
    <row r="1" spans="1:4" x14ac:dyDescent="0.25">
      <c r="A1" t="s">
        <v>56</v>
      </c>
      <c r="B1" t="s">
        <v>129</v>
      </c>
      <c r="C1" t="s">
        <v>160</v>
      </c>
      <c r="D1" t="s">
        <v>164</v>
      </c>
    </row>
    <row r="2" spans="1:4" x14ac:dyDescent="0.25">
      <c r="A2" t="s">
        <v>31</v>
      </c>
      <c r="B2">
        <f>COUNTIF(dicionario[BEP_orgao],BEP[[#This Row],[BEP_orgao]])</f>
        <v>2</v>
      </c>
      <c r="C2" t="s">
        <v>162</v>
      </c>
      <c r="D2">
        <f>_xlfn.XLOOKUP(BEP[[#This Row],[org_limpo]],id_org[org_limpo],id_org[id_org_unica])</f>
        <v>27</v>
      </c>
    </row>
    <row r="3" spans="1:4" x14ac:dyDescent="0.25">
      <c r="A3" t="s">
        <v>32</v>
      </c>
      <c r="B3">
        <f>COUNTIF(dicionario[BEP_orgao],BEP[[#This Row],[BEP_orgao]])</f>
        <v>1</v>
      </c>
      <c r="C3" t="s">
        <v>106</v>
      </c>
      <c r="D3">
        <f>_xlfn.XLOOKUP(BEP[[#This Row],[org_limpo]],id_org[org_limpo],id_org[id_org_unica])</f>
        <v>421</v>
      </c>
    </row>
    <row r="4" spans="1:4" x14ac:dyDescent="0.25">
      <c r="A4" t="s">
        <v>34</v>
      </c>
      <c r="B4">
        <f>COUNTIF(dicionario[BEP_orgao],BEP[[#This Row],[BEP_orgao]])</f>
        <v>2</v>
      </c>
      <c r="C4" t="s">
        <v>132</v>
      </c>
      <c r="D4">
        <f>_xlfn.XLOOKUP(BEP[[#This Row],[org_limpo]],id_org[org_limpo],id_org[id_org_unica])</f>
        <v>422</v>
      </c>
    </row>
    <row r="5" spans="1:4" x14ac:dyDescent="0.25">
      <c r="A5" t="s">
        <v>36</v>
      </c>
      <c r="B5">
        <f>COUNTIF(dicionario[BEP_orgao],BEP[[#This Row],[BEP_orgao]])</f>
        <v>1</v>
      </c>
      <c r="C5" t="s">
        <v>36</v>
      </c>
      <c r="D5">
        <f>_xlfn.XLOOKUP(BEP[[#This Row],[org_limpo]],id_org[org_limpo],id_org[id_org_unica])</f>
        <v>423</v>
      </c>
    </row>
    <row r="6" spans="1:4" x14ac:dyDescent="0.25">
      <c r="A6" t="s">
        <v>37</v>
      </c>
      <c r="B6">
        <f>COUNTIF(dicionario[BEP_orgao],BEP[[#This Row],[BEP_orgao]])</f>
        <v>1</v>
      </c>
      <c r="C6" t="s">
        <v>37</v>
      </c>
      <c r="D6">
        <f>_xlfn.XLOOKUP(BEP[[#This Row],[org_limpo]],id_org[org_limpo],id_org[id_org_unica])</f>
        <v>424</v>
      </c>
    </row>
    <row r="7" spans="1:4" x14ac:dyDescent="0.25">
      <c r="A7" t="s">
        <v>41</v>
      </c>
      <c r="B7">
        <f>COUNTIF(dicionario[BEP_orgao],BEP[[#This Row],[BEP_orgao]])</f>
        <v>1</v>
      </c>
      <c r="C7" t="s">
        <v>41</v>
      </c>
      <c r="D7">
        <f>_xlfn.XLOOKUP(BEP[[#This Row],[org_limpo]],id_org[org_limpo],id_org[id_org_unica])</f>
        <v>426</v>
      </c>
    </row>
    <row r="8" spans="1:4" x14ac:dyDescent="0.25">
      <c r="A8" t="s">
        <v>43</v>
      </c>
      <c r="B8">
        <f>COUNTIF(dicionario[BEP_orgao],BEP[[#This Row],[BEP_orgao]])</f>
        <v>1</v>
      </c>
      <c r="C8" t="s">
        <v>43</v>
      </c>
      <c r="D8">
        <f>_xlfn.XLOOKUP(BEP[[#This Row],[org_limpo]],id_org[org_limpo],id_org[id_org_unica])</f>
        <v>427</v>
      </c>
    </row>
    <row r="9" spans="1:4" x14ac:dyDescent="0.25">
      <c r="A9" t="s">
        <v>44</v>
      </c>
      <c r="B9">
        <f>COUNTIF(dicionario[BEP_orgao],BEP[[#This Row],[BEP_orgao]])</f>
        <v>1</v>
      </c>
      <c r="C9" t="s">
        <v>135</v>
      </c>
      <c r="D9">
        <f>_xlfn.XLOOKUP(BEP[[#This Row],[org_limpo]],id_org[org_limpo],id_org[id_org_unica])</f>
        <v>428</v>
      </c>
    </row>
    <row r="10" spans="1:4" x14ac:dyDescent="0.25">
      <c r="A10" t="s">
        <v>45</v>
      </c>
      <c r="B10">
        <f>COUNTIF(dicionario[BEP_orgao],BEP[[#This Row],[BEP_orgao]])</f>
        <v>1</v>
      </c>
      <c r="C10" t="s">
        <v>45</v>
      </c>
      <c r="D10">
        <f>_xlfn.XLOOKUP(BEP[[#This Row],[org_limpo]],id_org[org_limpo],id_org[id_org_unica])</f>
        <v>429</v>
      </c>
    </row>
    <row r="11" spans="1:4" x14ac:dyDescent="0.25">
      <c r="A11" t="s">
        <v>49</v>
      </c>
      <c r="B11">
        <f>COUNTIF(dicionario[BEP_orgao],BEP[[#This Row],[BEP_orgao]])</f>
        <v>1</v>
      </c>
      <c r="C11" t="s">
        <v>49</v>
      </c>
      <c r="D11">
        <f>_xlfn.XLOOKUP(BEP[[#This Row],[org_limpo]],id_org[org_limpo],id_org[id_org_unica])</f>
        <v>430</v>
      </c>
    </row>
    <row r="12" spans="1:4" x14ac:dyDescent="0.25">
      <c r="A12" t="s">
        <v>50</v>
      </c>
      <c r="B12">
        <f>COUNTIF(dicionario[BEP_orgao],BEP[[#This Row],[BEP_orgao]])</f>
        <v>1</v>
      </c>
      <c r="C12" t="s">
        <v>50</v>
      </c>
      <c r="D12">
        <f>_xlfn.XLOOKUP(BEP[[#This Row],[org_limpo]],id_org[org_limpo],id_org[id_org_unica])</f>
        <v>431</v>
      </c>
    </row>
    <row r="13" spans="1:4" x14ac:dyDescent="0.25">
      <c r="A13" t="s">
        <v>52</v>
      </c>
      <c r="B13">
        <f>COUNTIF(dicionario[BEP_orgao],BEP[[#This Row],[BEP_orgao]])</f>
        <v>1</v>
      </c>
      <c r="C13" t="s">
        <v>52</v>
      </c>
      <c r="D13">
        <f>_xlfn.XLOOKUP(BEP[[#This Row],[org_limpo]],id_org[org_limpo],id_org[id_org_unica])</f>
        <v>432</v>
      </c>
    </row>
    <row r="14" spans="1:4" x14ac:dyDescent="0.25">
      <c r="A14" t="s">
        <v>33</v>
      </c>
      <c r="B14">
        <f>COUNTIF(dicionario[BEP_orgao],BEP[[#This Row],[BEP_orgao]])</f>
        <v>1</v>
      </c>
      <c r="C14" t="s">
        <v>33</v>
      </c>
      <c r="D14">
        <f>_xlfn.XLOOKUP(BEP[[#This Row],[org_limpo]],id_org[org_limpo],id_org[id_org_unica])</f>
        <v>433</v>
      </c>
    </row>
    <row r="15" spans="1:4" x14ac:dyDescent="0.25">
      <c r="A15" t="s">
        <v>35</v>
      </c>
      <c r="B15">
        <f>COUNTIF(dicionario[BEP_orgao],BEP[[#This Row],[BEP_orgao]])</f>
        <v>1</v>
      </c>
      <c r="C15" t="s">
        <v>35</v>
      </c>
      <c r="D15">
        <f>_xlfn.XLOOKUP(BEP[[#This Row],[org_limpo]],id_org[org_limpo],id_org[id_org_unica])</f>
        <v>434</v>
      </c>
    </row>
    <row r="16" spans="1:4" x14ac:dyDescent="0.25">
      <c r="A16" t="s">
        <v>51</v>
      </c>
      <c r="B16">
        <f>COUNTIF(dicionario[BEP_orgao],BEP[[#This Row],[BEP_orgao]])</f>
        <v>1</v>
      </c>
      <c r="C16" t="s">
        <v>51</v>
      </c>
      <c r="D16">
        <f>_xlfn.XLOOKUP(BEP[[#This Row],[org_limpo]],id_org[org_limpo],id_org[id_org_unica])</f>
        <v>435</v>
      </c>
    </row>
    <row r="17" spans="1:4" x14ac:dyDescent="0.25">
      <c r="A17" t="s">
        <v>47</v>
      </c>
      <c r="B17">
        <f>COUNTIF(dicionario[BEP_orgao],BEP[[#This Row],[BEP_orgao]])</f>
        <v>1</v>
      </c>
      <c r="C17" t="s">
        <v>47</v>
      </c>
      <c r="D17">
        <f>_xlfn.XLOOKUP(BEP[[#This Row],[org_limpo]],id_org[org_limpo],id_org[id_org_unica])</f>
        <v>436</v>
      </c>
    </row>
    <row r="18" spans="1:4" x14ac:dyDescent="0.25">
      <c r="A18" t="s">
        <v>39</v>
      </c>
      <c r="B18">
        <f>COUNTIF(dicionario[BEP_orgao],BEP[[#This Row],[BEP_orgao]])</f>
        <v>1</v>
      </c>
      <c r="C18" t="s">
        <v>137</v>
      </c>
      <c r="D18">
        <f>_xlfn.XLOOKUP(BEP[[#This Row],[org_limpo]],id_org[org_limpo],id_org[id_org_unica])</f>
        <v>438</v>
      </c>
    </row>
    <row r="19" spans="1:4" x14ac:dyDescent="0.25">
      <c r="A19" t="s">
        <v>40</v>
      </c>
      <c r="B19">
        <f>COUNTIF(dicionario[BEP_orgao],BEP[[#This Row],[BEP_orgao]])</f>
        <v>1</v>
      </c>
      <c r="C19" t="s">
        <v>138</v>
      </c>
      <c r="D19">
        <f>_xlfn.XLOOKUP(BEP[[#This Row],[org_limpo]],id_org[org_limpo],id_org[id_org_unica])</f>
        <v>439</v>
      </c>
    </row>
    <row r="20" spans="1:4" x14ac:dyDescent="0.25">
      <c r="A20" t="s">
        <v>38</v>
      </c>
      <c r="B20">
        <f>COUNTIF(dicionario[BEP_orgao],BEP[[#This Row],[BEP_orgao]])</f>
        <v>1</v>
      </c>
      <c r="C20" t="s">
        <v>38</v>
      </c>
      <c r="D20">
        <f>_xlfn.XLOOKUP(BEP[[#This Row],[org_limpo]],id_org[org_limpo],id_org[id_org_unica])</f>
        <v>437</v>
      </c>
    </row>
    <row r="21" spans="1:4" x14ac:dyDescent="0.25">
      <c r="A21" t="s">
        <v>42</v>
      </c>
      <c r="B21">
        <f>COUNTIF(dicionario[BEP_orgao],BEP[[#This Row],[BEP_orgao]])</f>
        <v>1</v>
      </c>
      <c r="C21" t="s">
        <v>42</v>
      </c>
      <c r="D21">
        <f>_xlfn.XLOOKUP(BEP[[#This Row],[org_limpo]],id_org[org_limpo],id_org[id_org_unica])</f>
        <v>440</v>
      </c>
    </row>
    <row r="22" spans="1:4" x14ac:dyDescent="0.25">
      <c r="A22" t="s">
        <v>46</v>
      </c>
      <c r="B22">
        <f>COUNTIF(dicionario[BEP_orgao],BEP[[#This Row],[BEP_orgao]])</f>
        <v>1</v>
      </c>
      <c r="C22" t="s">
        <v>46</v>
      </c>
      <c r="D22">
        <f>_xlfn.XLOOKUP(BEP[[#This Row],[org_limpo]],id_org[org_limpo],id_org[id_org_unica])</f>
        <v>442</v>
      </c>
    </row>
    <row r="23" spans="1:4" x14ac:dyDescent="0.25">
      <c r="A23" t="s">
        <v>48</v>
      </c>
      <c r="B23">
        <f>COUNTIF(dicionario[BEP_orgao],BEP[[#This Row],[BEP_orgao]])</f>
        <v>1</v>
      </c>
      <c r="C23" t="s">
        <v>48</v>
      </c>
      <c r="D23">
        <f>_xlfn.XLOOKUP(BEP[[#This Row],[org_limpo]],id_org[org_limpo],id_org[id_org_unica])</f>
        <v>444</v>
      </c>
    </row>
    <row r="24" spans="1:4" x14ac:dyDescent="0.25">
      <c r="A24" t="s">
        <v>53</v>
      </c>
      <c r="B24">
        <f>COUNTIF(dicionario[BEP_orgao],BEP[[#This Row],[BEP_orgao]])</f>
        <v>2</v>
      </c>
      <c r="C24" t="s">
        <v>53</v>
      </c>
      <c r="D24">
        <f>_xlfn.XLOOKUP(BEP[[#This Row],[org_limpo]],id_org[org_limpo],id_org[id_org_unica])</f>
        <v>445</v>
      </c>
    </row>
    <row r="25" spans="1:4" x14ac:dyDescent="0.25">
      <c r="A25" t="s">
        <v>54</v>
      </c>
      <c r="B25">
        <f>COUNTIF(dicionario[BEP_orgao],BEP[[#This Row],[BEP_orgao]])</f>
        <v>1</v>
      </c>
      <c r="C25" t="s">
        <v>46</v>
      </c>
      <c r="D25">
        <f>_xlfn.XLOOKUP(BEP[[#This Row],[org_limpo]],id_org[org_limpo],id_org[id_org_unica])</f>
        <v>442</v>
      </c>
    </row>
    <row r="26" spans="1:4" x14ac:dyDescent="0.25">
      <c r="A26" t="s">
        <v>55</v>
      </c>
      <c r="B26">
        <f>COUNTIF(dicionario[BEP_orgao],BEP[[#This Row],[BEP_orgao]])</f>
        <v>1</v>
      </c>
      <c r="C26" t="s">
        <v>120</v>
      </c>
      <c r="D26">
        <f>_xlfn.XLOOKUP(BEP[[#This Row],[org_limpo]],id_org[org_limpo],id_org[id_org_unica])</f>
        <v>446</v>
      </c>
    </row>
    <row r="27" spans="1:4" x14ac:dyDescent="0.25">
      <c r="A27" t="s">
        <v>30</v>
      </c>
      <c r="B27">
        <f>COUNTIF(dicionario[BEP_orgao],BEP[[#This Row],[BEP_orgao]])</f>
        <v>1</v>
      </c>
      <c r="C27" t="s">
        <v>30</v>
      </c>
      <c r="D27">
        <f>_xlfn.XLOOKUP(BEP[[#This Row],[org_limpo]],id_org[org_limpo],id_org[id_org_unica])</f>
        <v>523</v>
      </c>
    </row>
  </sheetData>
  <conditionalFormatting sqref="B1:B27"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13" workbookViewId="0">
      <selection activeCell="C4" sqref="C4"/>
    </sheetView>
  </sheetViews>
  <sheetFormatPr defaultRowHeight="15" x14ac:dyDescent="0.25"/>
  <cols>
    <col min="1" max="1" width="52.42578125" customWidth="1"/>
    <col min="2" max="2" width="9.5703125" customWidth="1"/>
    <col min="3" max="3" width="44.85546875" customWidth="1"/>
  </cols>
  <sheetData>
    <row r="1" spans="1:4" x14ac:dyDescent="0.25">
      <c r="A1" t="s">
        <v>29</v>
      </c>
      <c r="B1" t="s">
        <v>129</v>
      </c>
      <c r="C1" t="s">
        <v>160</v>
      </c>
      <c r="D1" t="s">
        <v>164</v>
      </c>
    </row>
    <row r="2" spans="1:4" x14ac:dyDescent="0.25">
      <c r="A2" t="s">
        <v>0</v>
      </c>
      <c r="B2">
        <f>COUNTIF(dicionario[PEP_orgao_superior],PEP[[#This Row],[PEP_orgao_superior]])</f>
        <v>1</v>
      </c>
      <c r="C2" t="s">
        <v>132</v>
      </c>
      <c r="D2">
        <f>_xlfn.XLOOKUP(PEP[[#This Row],[org_limpo]],id_org[org_limpo],id_org[id_org_unica])</f>
        <v>422</v>
      </c>
    </row>
    <row r="3" spans="1:4" x14ac:dyDescent="0.25">
      <c r="A3" t="s">
        <v>27</v>
      </c>
      <c r="B3">
        <f>COUNTIF(dicionario[PEP_orgao_superior],PEP[[#This Row],[PEP_orgao_superior]])</f>
        <v>2</v>
      </c>
      <c r="C3" t="s">
        <v>163</v>
      </c>
      <c r="D3">
        <f>_xlfn.XLOOKUP(PEP[[#This Row],[org_limpo]],id_org[org_limpo],id_org[id_org_unica])</f>
        <v>176</v>
      </c>
    </row>
    <row r="4" spans="1:4" x14ac:dyDescent="0.25">
      <c r="A4" t="s">
        <v>28</v>
      </c>
      <c r="B4">
        <f>COUNTIF(dicionario[PEP_orgao_superior],PEP[[#This Row],[PEP_orgao_superior]])</f>
        <v>2</v>
      </c>
      <c r="C4" t="s">
        <v>114</v>
      </c>
      <c r="D4">
        <f>_xlfn.XLOOKUP(PEP[[#This Row],[org_limpo]],id_org[org_limpo],id_org[id_org_unica])</f>
        <v>750</v>
      </c>
    </row>
    <row r="5" spans="1:4" x14ac:dyDescent="0.25">
      <c r="A5" t="s">
        <v>1</v>
      </c>
      <c r="B5">
        <f>COUNTIF(dicionario[PEP_orgao_superior],PEP[[#This Row],[PEP_orgao_superior]])</f>
        <v>1</v>
      </c>
      <c r="C5" t="s">
        <v>45</v>
      </c>
      <c r="D5">
        <f>_xlfn.XLOOKUP(PEP[[#This Row],[org_limpo]],id_org[org_limpo],id_org[id_org_unica])</f>
        <v>429</v>
      </c>
    </row>
    <row r="6" spans="1:4" x14ac:dyDescent="0.25">
      <c r="A6" t="s">
        <v>2</v>
      </c>
      <c r="B6">
        <f>COUNTIF(dicionario[PEP_orgao_superior],PEP[[#This Row],[PEP_orgao_superior]])</f>
        <v>1</v>
      </c>
      <c r="C6" t="s">
        <v>48</v>
      </c>
      <c r="D6">
        <f>_xlfn.XLOOKUP(PEP[[#This Row],[org_limpo]],id_org[org_limpo],id_org[id_org_unica])</f>
        <v>444</v>
      </c>
    </row>
    <row r="7" spans="1:4" x14ac:dyDescent="0.25">
      <c r="A7" t="s">
        <v>3</v>
      </c>
      <c r="B7">
        <f>COUNTIF(dicionario[PEP_orgao_superior],PEP[[#This Row],[PEP_orgao_superior]])</f>
        <v>1</v>
      </c>
      <c r="C7" t="s">
        <v>106</v>
      </c>
      <c r="D7">
        <f>_xlfn.XLOOKUP(PEP[[#This Row],[org_limpo]],id_org[org_limpo],id_org[id_org_unica])</f>
        <v>421</v>
      </c>
    </row>
    <row r="8" spans="1:4" x14ac:dyDescent="0.25">
      <c r="A8" t="s">
        <v>4</v>
      </c>
      <c r="B8">
        <f>COUNTIF(dicionario[PEP_orgao_superior],PEP[[#This Row],[PEP_orgao_superior]])</f>
        <v>2</v>
      </c>
      <c r="C8" t="s">
        <v>132</v>
      </c>
      <c r="D8">
        <f>_xlfn.XLOOKUP(PEP[[#This Row],[org_limpo]],id_org[org_limpo],id_org[id_org_unica])</f>
        <v>422</v>
      </c>
    </row>
    <row r="9" spans="1:4" x14ac:dyDescent="0.25">
      <c r="A9" t="s">
        <v>5</v>
      </c>
      <c r="B9">
        <f>COUNTIF(dicionario[PEP_orgao_superior],PEP[[#This Row],[PEP_orgao_superior]])</f>
        <v>1</v>
      </c>
      <c r="C9" t="s">
        <v>137</v>
      </c>
      <c r="D9">
        <f>_xlfn.XLOOKUP(PEP[[#This Row],[org_limpo]],id_org[org_limpo],id_org[id_org_unica])</f>
        <v>438</v>
      </c>
    </row>
    <row r="10" spans="1:4" x14ac:dyDescent="0.25">
      <c r="A10" t="s">
        <v>6</v>
      </c>
      <c r="B10">
        <f>COUNTIF(dicionario[PEP_orgao_superior],PEP[[#This Row],[PEP_orgao_superior]])</f>
        <v>1</v>
      </c>
      <c r="C10" t="s">
        <v>36</v>
      </c>
      <c r="D10">
        <f>_xlfn.XLOOKUP(PEP[[#This Row],[org_limpo]],id_org[org_limpo],id_org[id_org_unica])</f>
        <v>423</v>
      </c>
    </row>
    <row r="11" spans="1:4" x14ac:dyDescent="0.25">
      <c r="A11" t="s">
        <v>7</v>
      </c>
      <c r="B11">
        <f>COUNTIF(dicionario[PEP_orgao_superior],PEP[[#This Row],[PEP_orgao_superior]])</f>
        <v>1</v>
      </c>
      <c r="C11" t="s">
        <v>37</v>
      </c>
      <c r="D11">
        <f>_xlfn.XLOOKUP(PEP[[#This Row],[org_limpo]],id_org[org_limpo],id_org[id_org_unica])</f>
        <v>424</v>
      </c>
    </row>
    <row r="12" spans="1:4" x14ac:dyDescent="0.25">
      <c r="A12" t="s">
        <v>8</v>
      </c>
      <c r="B12">
        <f>COUNTIF(dicionario[PEP_orgao_superior],PEP[[#This Row],[PEP_orgao_superior]])</f>
        <v>1</v>
      </c>
      <c r="C12" t="s">
        <v>110</v>
      </c>
      <c r="D12">
        <f>_xlfn.XLOOKUP(PEP[[#This Row],[org_limpo]],id_org[org_limpo],id_org[id_org_unica])</f>
        <v>425</v>
      </c>
    </row>
    <row r="13" spans="1:4" x14ac:dyDescent="0.25">
      <c r="A13" t="s">
        <v>9</v>
      </c>
      <c r="B13">
        <f>COUNTIF(dicionario[PEP_orgao_superior],PEP[[#This Row],[PEP_orgao_superior]])</f>
        <v>1</v>
      </c>
      <c r="C13" t="s">
        <v>41</v>
      </c>
      <c r="D13">
        <f>_xlfn.XLOOKUP(PEP[[#This Row],[org_limpo]],id_org[org_limpo],id_org[id_org_unica])</f>
        <v>426</v>
      </c>
    </row>
    <row r="14" spans="1:4" x14ac:dyDescent="0.25">
      <c r="A14" t="s">
        <v>10</v>
      </c>
      <c r="B14">
        <f>COUNTIF(dicionario[PEP_orgao_superior],PEP[[#This Row],[PEP_orgao_superior]])</f>
        <v>1</v>
      </c>
      <c r="C14" t="s">
        <v>134</v>
      </c>
      <c r="D14">
        <f>_xlfn.XLOOKUP(PEP[[#This Row],[org_limpo]],id_org[org_limpo],id_org[id_org_unica])</f>
        <v>700</v>
      </c>
    </row>
    <row r="15" spans="1:4" x14ac:dyDescent="0.25">
      <c r="A15" t="s">
        <v>11</v>
      </c>
      <c r="B15">
        <f>COUNTIF(dicionario[PEP_orgao_superior],PEP[[#This Row],[PEP_orgao_superior]])</f>
        <v>1</v>
      </c>
      <c r="C15" t="s">
        <v>50</v>
      </c>
      <c r="D15">
        <f>_xlfn.XLOOKUP(PEP[[#This Row],[org_limpo]],id_org[org_limpo],id_org[id_org_unica])</f>
        <v>431</v>
      </c>
    </row>
    <row r="16" spans="1:4" x14ac:dyDescent="0.25">
      <c r="A16" t="s">
        <v>12</v>
      </c>
      <c r="B16">
        <f>COUNTIF(dicionario[PEP_orgao_superior],PEP[[#This Row],[PEP_orgao_superior]])</f>
        <v>1</v>
      </c>
      <c r="C16" t="s">
        <v>52</v>
      </c>
      <c r="D16">
        <f>_xlfn.XLOOKUP(PEP[[#This Row],[org_limpo]],id_org[org_limpo],id_org[id_org_unica])</f>
        <v>432</v>
      </c>
    </row>
    <row r="17" spans="1:4" x14ac:dyDescent="0.25">
      <c r="A17" t="s">
        <v>25</v>
      </c>
      <c r="B17">
        <f>COUNTIF(dicionario[PEP_orgao_superior],PEP[[#This Row],[PEP_orgao_superior]])</f>
        <v>1</v>
      </c>
      <c r="C17" t="s">
        <v>33</v>
      </c>
      <c r="D17">
        <f>_xlfn.XLOOKUP(PEP[[#This Row],[org_limpo]],id_org[org_limpo],id_org[id_org_unica])</f>
        <v>433</v>
      </c>
    </row>
    <row r="18" spans="1:4" x14ac:dyDescent="0.25">
      <c r="A18" t="s">
        <v>13</v>
      </c>
      <c r="B18">
        <f>COUNTIF(dicionario[PEP_orgao_superior],PEP[[#This Row],[PEP_orgao_superior]])</f>
        <v>1</v>
      </c>
      <c r="C18" t="s">
        <v>35</v>
      </c>
      <c r="D18">
        <f>_xlfn.XLOOKUP(PEP[[#This Row],[org_limpo]],id_org[org_limpo],id_org[id_org_unica])</f>
        <v>434</v>
      </c>
    </row>
    <row r="19" spans="1:4" x14ac:dyDescent="0.25">
      <c r="A19" t="s">
        <v>14</v>
      </c>
      <c r="B19">
        <f>COUNTIF(dicionario[PEP_orgao_superior],PEP[[#This Row],[PEP_orgao_superior]])</f>
        <v>1</v>
      </c>
      <c r="C19" t="s">
        <v>51</v>
      </c>
      <c r="D19">
        <f>_xlfn.XLOOKUP(PEP[[#This Row],[org_limpo]],id_org[org_limpo],id_org[id_org_unica])</f>
        <v>435</v>
      </c>
    </row>
    <row r="20" spans="1:4" x14ac:dyDescent="0.25">
      <c r="A20" t="s">
        <v>15</v>
      </c>
      <c r="B20">
        <f>COUNTIF(dicionario[PEP_orgao_superior],PEP[[#This Row],[PEP_orgao_superior]])</f>
        <v>1</v>
      </c>
      <c r="C20" t="s">
        <v>47</v>
      </c>
      <c r="D20">
        <f>_xlfn.XLOOKUP(PEP[[#This Row],[org_limpo]],id_org[org_limpo],id_org[id_org_unica])</f>
        <v>436</v>
      </c>
    </row>
    <row r="21" spans="1:4" x14ac:dyDescent="0.25">
      <c r="A21" t="s">
        <v>26</v>
      </c>
      <c r="B21">
        <f>COUNTIF(dicionario[PEP_orgao_superior],PEP[[#This Row],[PEP_orgao_superior]])</f>
        <v>1</v>
      </c>
      <c r="C21" t="s">
        <v>49</v>
      </c>
      <c r="D21">
        <f>_xlfn.XLOOKUP(PEP[[#This Row],[org_limpo]],id_org[org_limpo],id_org[id_org_unica])</f>
        <v>430</v>
      </c>
    </row>
    <row r="22" spans="1:4" x14ac:dyDescent="0.25">
      <c r="A22" t="s">
        <v>24</v>
      </c>
      <c r="B22">
        <f>COUNTIF(dicionario[PEP_orgao_superior],PEP[[#This Row],[PEP_orgao_superior]])</f>
        <v>1</v>
      </c>
      <c r="C22" t="s">
        <v>38</v>
      </c>
      <c r="D22">
        <f>_xlfn.XLOOKUP(PEP[[#This Row],[org_limpo]],id_org[org_limpo],id_org[id_org_unica])</f>
        <v>437</v>
      </c>
    </row>
    <row r="23" spans="1:4" x14ac:dyDescent="0.25">
      <c r="A23" t="s">
        <v>16</v>
      </c>
      <c r="B23">
        <f>COUNTIF(dicionario[PEP_orgao_superior],PEP[[#This Row],[PEP_orgao_superior]])</f>
        <v>1</v>
      </c>
      <c r="C23" t="s">
        <v>33</v>
      </c>
      <c r="D23">
        <f>_xlfn.XLOOKUP(PEP[[#This Row],[org_limpo]],id_org[org_limpo],id_org[id_org_unica])</f>
        <v>433</v>
      </c>
    </row>
    <row r="24" spans="1:4" x14ac:dyDescent="0.25">
      <c r="A24" t="s">
        <v>17</v>
      </c>
      <c r="B24">
        <f>COUNTIF(dicionario[PEP_orgao_superior],PEP[[#This Row],[PEP_orgao_superior]])</f>
        <v>1</v>
      </c>
      <c r="C24" t="s">
        <v>42</v>
      </c>
      <c r="D24">
        <f>_xlfn.XLOOKUP(PEP[[#This Row],[org_limpo]],id_org[org_limpo],id_org[id_org_unica])</f>
        <v>440</v>
      </c>
    </row>
    <row r="25" spans="1:4" x14ac:dyDescent="0.25">
      <c r="A25" t="s">
        <v>18</v>
      </c>
      <c r="B25">
        <f>COUNTIF(dicionario[PEP_orgao_superior],PEP[[#This Row],[PEP_orgao_superior]])</f>
        <v>1</v>
      </c>
      <c r="C25" t="s">
        <v>46</v>
      </c>
      <c r="D25">
        <f>_xlfn.XLOOKUP(PEP[[#This Row],[org_limpo]],id_org[org_limpo],id_org[id_org_unica])</f>
        <v>442</v>
      </c>
    </row>
    <row r="26" spans="1:4" x14ac:dyDescent="0.25">
      <c r="A26" t="s">
        <v>19</v>
      </c>
      <c r="B26">
        <f>COUNTIF(dicionario[PEP_orgao_superior],PEP[[#This Row],[PEP_orgao_superior]])</f>
        <v>1</v>
      </c>
      <c r="C26" t="s">
        <v>48</v>
      </c>
      <c r="D26">
        <f>_xlfn.XLOOKUP(PEP[[#This Row],[org_limpo]],id_org[org_limpo],id_org[id_org_unica])</f>
        <v>444</v>
      </c>
    </row>
    <row r="27" spans="1:4" x14ac:dyDescent="0.25">
      <c r="A27" t="s">
        <v>20</v>
      </c>
      <c r="B27">
        <f>COUNTIF(dicionario[PEP_orgao_superior],PEP[[#This Row],[PEP_orgao_superior]])</f>
        <v>2</v>
      </c>
      <c r="C27" t="s">
        <v>53</v>
      </c>
      <c r="D27">
        <f>_xlfn.XLOOKUP(PEP[[#This Row],[org_limpo]],id_org[org_limpo],id_org[id_org_unica])</f>
        <v>445</v>
      </c>
    </row>
    <row r="28" spans="1:4" x14ac:dyDescent="0.25">
      <c r="A28" t="s">
        <v>21</v>
      </c>
      <c r="B28">
        <f>COUNTIF(dicionario[PEP_orgao_superior],PEP[[#This Row],[PEP_orgao_superior]])</f>
        <v>1</v>
      </c>
      <c r="C28" t="s">
        <v>120</v>
      </c>
      <c r="D28">
        <f>_xlfn.XLOOKUP(PEP[[#This Row],[org_limpo]],id_org[org_limpo],id_org[id_org_unica])</f>
        <v>446</v>
      </c>
    </row>
    <row r="29" spans="1:4" x14ac:dyDescent="0.25">
      <c r="A29" t="s">
        <v>22</v>
      </c>
      <c r="B29">
        <f>COUNTIF(dicionario[PEP_orgao_superior],PEP[[#This Row],[PEP_orgao_superior]])</f>
        <v>1</v>
      </c>
      <c r="C29" t="s">
        <v>138</v>
      </c>
      <c r="D29">
        <f>_xlfn.XLOOKUP(PEP[[#This Row],[org_limpo]],id_org[org_limpo],id_org[id_org_unica])</f>
        <v>439</v>
      </c>
    </row>
    <row r="30" spans="1:4" x14ac:dyDescent="0.25">
      <c r="A30" t="s">
        <v>23</v>
      </c>
      <c r="B30">
        <f>COUNTIF(dicionario[PEP_orgao_superior],PEP[[#This Row],[PEP_orgao_superior]])</f>
        <v>1</v>
      </c>
      <c r="C30" t="s">
        <v>30</v>
      </c>
      <c r="D30">
        <f>_xlfn.XLOOKUP(PEP[[#This Row],[org_limpo]],id_org[org_limpo],id_org[id_org_unica])</f>
        <v>523</v>
      </c>
    </row>
  </sheetData>
  <conditionalFormatting sqref="B2:B30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C76A-BEF1-4E9F-968C-F312D541F6B4}">
  <dimension ref="A1:E44"/>
  <sheetViews>
    <sheetView topLeftCell="A31" workbookViewId="0">
      <selection activeCell="D46" sqref="D46"/>
    </sheetView>
  </sheetViews>
  <sheetFormatPr defaultRowHeight="15" x14ac:dyDescent="0.25"/>
  <cols>
    <col min="1" max="1" width="28.7109375" customWidth="1"/>
    <col min="2" max="2" width="14.5703125" customWidth="1"/>
    <col min="3" max="3" width="59.140625" customWidth="1"/>
    <col min="4" max="4" width="33.7109375" customWidth="1"/>
  </cols>
  <sheetData>
    <row r="1" spans="1:5" x14ac:dyDescent="0.25">
      <c r="A1" t="s">
        <v>100</v>
      </c>
      <c r="B1" t="s">
        <v>101</v>
      </c>
      <c r="C1" t="s">
        <v>102</v>
      </c>
      <c r="D1" t="s">
        <v>160</v>
      </c>
      <c r="E1" t="s">
        <v>164</v>
      </c>
    </row>
    <row r="2" spans="1:5" x14ac:dyDescent="0.25">
      <c r="A2" t="s">
        <v>59</v>
      </c>
      <c r="B2" t="str">
        <f t="shared" ref="B2:B44" si="0">LEFT(A2,SEARCH("- ",A2)+1)</f>
        <v xml:space="preserve">20114 - </v>
      </c>
      <c r="C2" t="str">
        <f t="shared" ref="C2:C44" si="1">SUBSTITUTE(A2,B2,"")</f>
        <v>Advocacia-Geral da União</v>
      </c>
      <c r="D2" t="s">
        <v>162</v>
      </c>
      <c r="E2">
        <f>_xlfn.XLOOKUP(SIOP[[#This Row],[org_limpo]],id_org[org_limpo],id_org[id_org_unica])</f>
        <v>27</v>
      </c>
    </row>
    <row r="3" spans="1:5" x14ac:dyDescent="0.25">
      <c r="A3" t="s">
        <v>91</v>
      </c>
      <c r="B3" t="str">
        <f t="shared" si="0"/>
        <v xml:space="preserve">63000 - </v>
      </c>
      <c r="C3" t="str">
        <f t="shared" si="1"/>
        <v>Advocacia-Geral da União</v>
      </c>
      <c r="D3" t="s">
        <v>162</v>
      </c>
      <c r="E3">
        <f>_xlfn.XLOOKUP(SIOP[[#This Row],[org_limpo]],id_org[org_limpo],id_org[id_org_unica])</f>
        <v>27</v>
      </c>
    </row>
    <row r="4" spans="1:5" x14ac:dyDescent="0.25">
      <c r="A4" t="s">
        <v>71</v>
      </c>
      <c r="B4" t="str">
        <f t="shared" si="0"/>
        <v xml:space="preserve">37000 - </v>
      </c>
      <c r="C4" t="str">
        <f t="shared" si="1"/>
        <v>Controladoria-Geral da União</v>
      </c>
      <c r="D4" t="s">
        <v>163</v>
      </c>
      <c r="E4">
        <f>_xlfn.XLOOKUP(SIOP[[#This Row],[org_limpo]],id_org[org_limpo],id_org[id_org_unica])</f>
        <v>176</v>
      </c>
    </row>
    <row r="5" spans="1:5" x14ac:dyDescent="0.25">
      <c r="A5" t="s">
        <v>94</v>
      </c>
      <c r="B5" t="str">
        <f t="shared" si="0"/>
        <v xml:space="preserve">66000 - </v>
      </c>
      <c r="C5" t="str">
        <f t="shared" si="1"/>
        <v>Controladoria-Geral da União</v>
      </c>
      <c r="D5" t="s">
        <v>163</v>
      </c>
      <c r="E5">
        <f>_xlfn.XLOOKUP(SIOP[[#This Row],[org_limpo]],id_org[org_limpo],id_org[id_org_unica])</f>
        <v>176</v>
      </c>
    </row>
    <row r="6" spans="1:5" x14ac:dyDescent="0.25">
      <c r="A6" t="s">
        <v>58</v>
      </c>
      <c r="B6" t="str">
        <f t="shared" si="0"/>
        <v xml:space="preserve">20102 - </v>
      </c>
      <c r="C6" t="str">
        <f t="shared" si="1"/>
        <v>Gabinete da Vice-Presidência da República</v>
      </c>
      <c r="D6" t="s">
        <v>158</v>
      </c>
      <c r="E6">
        <f>_xlfn.XLOOKUP(SIOP[[#This Row],[org_limpo]],id_org[org_limpo],id_org[id_org_unica])</f>
        <v>658</v>
      </c>
    </row>
    <row r="7" spans="1:5" x14ac:dyDescent="0.25">
      <c r="A7" t="s">
        <v>88</v>
      </c>
      <c r="B7" t="str">
        <f t="shared" si="0"/>
        <v xml:space="preserve">60000 - </v>
      </c>
      <c r="C7" t="str">
        <f t="shared" si="1"/>
        <v>Gabinete da Vice-Presidência da República</v>
      </c>
      <c r="D7" t="s">
        <v>158</v>
      </c>
      <c r="E7">
        <f>_xlfn.XLOOKUP(SIOP[[#This Row],[org_limpo]],id_org[org_limpo],id_org[id_org_unica])</f>
        <v>658</v>
      </c>
    </row>
    <row r="8" spans="1:5" x14ac:dyDescent="0.25">
      <c r="A8" t="s">
        <v>60</v>
      </c>
      <c r="B8" t="str">
        <f t="shared" si="0"/>
        <v xml:space="preserve">22000 - </v>
      </c>
      <c r="C8" t="str">
        <f t="shared" si="1"/>
        <v>Ministério da Agricultura, Pecuária e Abastecimento</v>
      </c>
      <c r="D8" t="s">
        <v>106</v>
      </c>
      <c r="E8">
        <f>_xlfn.XLOOKUP(SIOP[[#This Row],[org_limpo]],id_org[org_limpo],id_org[id_org_unica])</f>
        <v>421</v>
      </c>
    </row>
    <row r="9" spans="1:5" x14ac:dyDescent="0.25">
      <c r="A9" t="s">
        <v>84</v>
      </c>
      <c r="B9" t="str">
        <f t="shared" si="0"/>
        <v xml:space="preserve">55000 - </v>
      </c>
      <c r="C9" t="str">
        <f t="shared" si="1"/>
        <v>Ministério da Cidadania</v>
      </c>
      <c r="D9" t="s">
        <v>137</v>
      </c>
      <c r="E9">
        <f>_xlfn.XLOOKUP(SIOP[[#This Row],[org_limpo]],id_org[org_limpo],id_org[id_org_unica])</f>
        <v>438</v>
      </c>
    </row>
    <row r="10" spans="1:5" x14ac:dyDescent="0.25">
      <c r="A10" t="s">
        <v>61</v>
      </c>
      <c r="B10" t="str">
        <f t="shared" si="0"/>
        <v xml:space="preserve">24000 - </v>
      </c>
      <c r="C10" t="str">
        <f t="shared" si="1"/>
        <v>Ministério da Ciência, Tecnologia e Inovações</v>
      </c>
      <c r="D10" t="s">
        <v>132</v>
      </c>
      <c r="E10">
        <f>_xlfn.XLOOKUP(SIOP[[#This Row],[org_limpo]],id_org[org_limpo],id_org[id_org_unica])</f>
        <v>422</v>
      </c>
    </row>
    <row r="11" spans="1:5" x14ac:dyDescent="0.25">
      <c r="A11" t="s">
        <v>62</v>
      </c>
      <c r="B11" t="str">
        <f t="shared" si="0"/>
        <v xml:space="preserve">24000 - </v>
      </c>
      <c r="C11" t="str">
        <f t="shared" si="1"/>
        <v>Ministério da Ciência, Tecnologia, Inovações e Comunicações</v>
      </c>
      <c r="D11" t="s">
        <v>132</v>
      </c>
      <c r="E11">
        <f>_xlfn.XLOOKUP(SIOP[[#This Row],[org_limpo]],id_org[org_limpo],id_org[id_org_unica])</f>
        <v>422</v>
      </c>
    </row>
    <row r="12" spans="1:5" x14ac:dyDescent="0.25">
      <c r="A12" t="s">
        <v>76</v>
      </c>
      <c r="B12" t="str">
        <f t="shared" si="0"/>
        <v xml:space="preserve">42000 - </v>
      </c>
      <c r="C12" t="str">
        <f t="shared" si="1"/>
        <v>Ministério da Cultura</v>
      </c>
      <c r="D12" t="s">
        <v>36</v>
      </c>
      <c r="E12">
        <f>_xlfn.XLOOKUP(SIOP[[#This Row],[org_limpo]],id_org[org_limpo],id_org[id_org_unica])</f>
        <v>423</v>
      </c>
    </row>
    <row r="13" spans="1:5" x14ac:dyDescent="0.25">
      <c r="A13" t="s">
        <v>81</v>
      </c>
      <c r="B13" t="str">
        <f t="shared" si="0"/>
        <v xml:space="preserve">52000 - </v>
      </c>
      <c r="C13" t="str">
        <f t="shared" si="1"/>
        <v>Ministério da Defesa</v>
      </c>
      <c r="D13" t="s">
        <v>37</v>
      </c>
      <c r="E13">
        <f>_xlfn.XLOOKUP(SIOP[[#This Row],[org_limpo]],id_org[org_limpo],id_org[id_org_unica])</f>
        <v>424</v>
      </c>
    </row>
    <row r="14" spans="1:5" x14ac:dyDescent="0.25">
      <c r="A14" t="s">
        <v>63</v>
      </c>
      <c r="B14" t="str">
        <f t="shared" si="0"/>
        <v xml:space="preserve">25000 - </v>
      </c>
      <c r="C14" t="str">
        <f t="shared" si="1"/>
        <v>Ministério da Economia</v>
      </c>
      <c r="D14" t="s">
        <v>110</v>
      </c>
      <c r="E14">
        <f>_xlfn.XLOOKUP(SIOP[[#This Row],[org_limpo]],id_org[org_limpo],id_org[id_org_unica])</f>
        <v>425</v>
      </c>
    </row>
    <row r="15" spans="1:5" x14ac:dyDescent="0.25">
      <c r="A15" t="s">
        <v>64</v>
      </c>
      <c r="B15" t="str">
        <f t="shared" si="0"/>
        <v xml:space="preserve">26000 - </v>
      </c>
      <c r="C15" t="str">
        <f t="shared" si="1"/>
        <v>Ministério da Educação</v>
      </c>
      <c r="D15" t="s">
        <v>41</v>
      </c>
      <c r="E15">
        <f>_xlfn.XLOOKUP(SIOP[[#This Row],[org_limpo]],id_org[org_limpo],id_org[id_org_unica])</f>
        <v>426</v>
      </c>
    </row>
    <row r="16" spans="1:5" x14ac:dyDescent="0.25">
      <c r="A16" t="s">
        <v>65</v>
      </c>
      <c r="B16" t="str">
        <f t="shared" si="0"/>
        <v xml:space="preserve">28000 - </v>
      </c>
      <c r="C16" t="str">
        <f t="shared" si="1"/>
        <v>Ministério da Indústria, Comércio Exterior e Serviços</v>
      </c>
      <c r="D16" t="s">
        <v>138</v>
      </c>
      <c r="E16">
        <f>_xlfn.XLOOKUP(SIOP[[#This Row],[org_limpo]],id_org[org_limpo],id_org[id_org_unica])</f>
        <v>439</v>
      </c>
    </row>
    <row r="17" spans="1:5" x14ac:dyDescent="0.25">
      <c r="A17" t="s">
        <v>73</v>
      </c>
      <c r="B17" t="str">
        <f t="shared" si="0"/>
        <v xml:space="preserve">39000 - </v>
      </c>
      <c r="C17" t="str">
        <f t="shared" si="1"/>
        <v>Ministério da Infraestrutura</v>
      </c>
      <c r="D17" t="s">
        <v>134</v>
      </c>
      <c r="E17">
        <f>_xlfn.XLOOKUP(SIOP[[#This Row],[org_limpo]],id_org[org_limpo],id_org[id_org_unica])</f>
        <v>700</v>
      </c>
    </row>
    <row r="18" spans="1:5" x14ac:dyDescent="0.25">
      <c r="A18" t="s">
        <v>66</v>
      </c>
      <c r="B18" t="str">
        <f t="shared" si="0"/>
        <v xml:space="preserve">30000 - </v>
      </c>
      <c r="C18" t="str">
        <f t="shared" si="1"/>
        <v>Ministério da Justiça e Segurança Pública</v>
      </c>
      <c r="D18" t="s">
        <v>45</v>
      </c>
      <c r="E18">
        <f>_xlfn.XLOOKUP(SIOP[[#This Row],[org_limpo]],id_org[org_limpo],id_org[id_org_unica])</f>
        <v>429</v>
      </c>
    </row>
    <row r="19" spans="1:5" x14ac:dyDescent="0.25">
      <c r="A19" t="s">
        <v>98</v>
      </c>
      <c r="B19" t="str">
        <f t="shared" si="0"/>
        <v xml:space="preserve">81000 - </v>
      </c>
      <c r="C19" t="str">
        <f t="shared" si="1"/>
        <v>Ministério da Mulher, da Família e dos Direitos Humanos</v>
      </c>
      <c r="D19" t="s">
        <v>114</v>
      </c>
      <c r="E19">
        <f>_xlfn.XLOOKUP(SIOP[[#This Row],[org_limpo]],id_org[org_limpo],id_org[id_org_unica])</f>
        <v>750</v>
      </c>
    </row>
    <row r="20" spans="1:5" x14ac:dyDescent="0.25">
      <c r="A20" t="s">
        <v>87</v>
      </c>
      <c r="B20" t="str">
        <f t="shared" si="0"/>
        <v xml:space="preserve">58000 - </v>
      </c>
      <c r="C20" t="str">
        <f t="shared" si="1"/>
        <v>Ministério da Pesca e Aquicultura</v>
      </c>
      <c r="D20" t="s">
        <v>49</v>
      </c>
      <c r="E20">
        <f>_xlfn.XLOOKUP(SIOP[[#This Row],[org_limpo]],id_org[org_limpo],id_org[id_org_unica])</f>
        <v>430</v>
      </c>
    </row>
    <row r="21" spans="1:5" x14ac:dyDescent="0.25">
      <c r="A21" t="s">
        <v>68</v>
      </c>
      <c r="B21" t="str">
        <f t="shared" si="0"/>
        <v xml:space="preserve">33000 - </v>
      </c>
      <c r="C21" t="str">
        <f t="shared" si="1"/>
        <v>Ministério da Previdência Social</v>
      </c>
      <c r="D21" t="s">
        <v>50</v>
      </c>
      <c r="E21">
        <f>_xlfn.XLOOKUP(SIOP[[#This Row],[org_limpo]],id_org[org_limpo],id_org[id_org_unica])</f>
        <v>431</v>
      </c>
    </row>
    <row r="22" spans="1:5" x14ac:dyDescent="0.25">
      <c r="A22" t="s">
        <v>70</v>
      </c>
      <c r="B22" t="str">
        <f t="shared" si="0"/>
        <v xml:space="preserve">36000 - </v>
      </c>
      <c r="C22" t="str">
        <f t="shared" si="1"/>
        <v>Ministério da Saúde</v>
      </c>
      <c r="D22" t="s">
        <v>52</v>
      </c>
      <c r="E22">
        <f>_xlfn.XLOOKUP(SIOP[[#This Row],[org_limpo]],id_org[org_limpo],id_org[id_org_unica])</f>
        <v>432</v>
      </c>
    </row>
    <row r="23" spans="1:5" x14ac:dyDescent="0.25">
      <c r="A23" t="s">
        <v>99</v>
      </c>
      <c r="B23" t="str">
        <f t="shared" si="0"/>
        <v xml:space="preserve">82000 - </v>
      </c>
      <c r="C23" t="str">
        <f t="shared" si="1"/>
        <v>Ministério da Segurança Pública</v>
      </c>
      <c r="D23" t="s">
        <v>115</v>
      </c>
      <c r="E23">
        <f>_xlfn.XLOOKUP(SIOP[[#This Row],[org_limpo]],id_org[org_limpo],id_org[id_org_unica])</f>
        <v>752</v>
      </c>
    </row>
    <row r="24" spans="1:5" x14ac:dyDescent="0.25">
      <c r="A24" t="s">
        <v>85</v>
      </c>
      <c r="B24" t="str">
        <f t="shared" si="0"/>
        <v xml:space="preserve">56000 - </v>
      </c>
      <c r="C24" t="str">
        <f t="shared" si="1"/>
        <v>Ministério das Cidades</v>
      </c>
      <c r="D24" t="s">
        <v>33</v>
      </c>
      <c r="E24">
        <f>_xlfn.XLOOKUP(SIOP[[#This Row],[org_limpo]],id_org[org_limpo],id_org[id_org_unica])</f>
        <v>433</v>
      </c>
    </row>
    <row r="25" spans="1:5" x14ac:dyDescent="0.25">
      <c r="A25" t="s">
        <v>75</v>
      </c>
      <c r="B25" t="str">
        <f t="shared" si="0"/>
        <v xml:space="preserve">41000 - </v>
      </c>
      <c r="C25" t="str">
        <f t="shared" si="1"/>
        <v>Ministério das Comunicações</v>
      </c>
      <c r="D25" t="s">
        <v>35</v>
      </c>
      <c r="E25">
        <f>_xlfn.XLOOKUP(SIOP[[#This Row],[org_limpo]],id_org[org_limpo],id_org[id_org_unica])</f>
        <v>434</v>
      </c>
    </row>
    <row r="26" spans="1:5" x14ac:dyDescent="0.25">
      <c r="A26" t="s">
        <v>86</v>
      </c>
      <c r="B26" t="str">
        <f t="shared" si="0"/>
        <v xml:space="preserve">57000 - </v>
      </c>
      <c r="C26" t="str">
        <f t="shared" si="1"/>
        <v>Ministério das Mulheres, da Igualdade Racial, da Juventude e dos Direitos Humanos</v>
      </c>
      <c r="D26" t="s">
        <v>114</v>
      </c>
      <c r="E26">
        <f>_xlfn.XLOOKUP(SIOP[[#This Row],[org_limpo]],id_org[org_limpo],id_org[id_org_unica])</f>
        <v>750</v>
      </c>
    </row>
    <row r="27" spans="1:5" x14ac:dyDescent="0.25">
      <c r="A27" t="s">
        <v>69</v>
      </c>
      <c r="B27" t="str">
        <f t="shared" si="0"/>
        <v xml:space="preserve">35000 - </v>
      </c>
      <c r="C27" t="str">
        <f t="shared" si="1"/>
        <v>Ministério das Relações Exteriores</v>
      </c>
      <c r="D27" t="s">
        <v>51</v>
      </c>
      <c r="E27">
        <f>_xlfn.XLOOKUP(SIOP[[#This Row],[org_limpo]],id_org[org_limpo],id_org[id_org_unica])</f>
        <v>435</v>
      </c>
    </row>
    <row r="28" spans="1:5" x14ac:dyDescent="0.25">
      <c r="A28" t="s">
        <v>67</v>
      </c>
      <c r="B28" t="str">
        <f t="shared" si="0"/>
        <v xml:space="preserve">32000 - </v>
      </c>
      <c r="C28" t="str">
        <f t="shared" si="1"/>
        <v>Ministério de Minas e Energia</v>
      </c>
      <c r="D28" t="s">
        <v>47</v>
      </c>
      <c r="E28">
        <f>_xlfn.XLOOKUP(SIOP[[#This Row],[org_limpo]],id_org[org_limpo],id_org[id_org_unica])</f>
        <v>436</v>
      </c>
    </row>
    <row r="29" spans="1:5" x14ac:dyDescent="0.25">
      <c r="A29" t="s">
        <v>79</v>
      </c>
      <c r="B29" t="str">
        <f t="shared" si="0"/>
        <v xml:space="preserve">49000 - </v>
      </c>
      <c r="C29" t="str">
        <f t="shared" si="1"/>
        <v>Ministério do Desenvolvimento Agrário</v>
      </c>
      <c r="D29" t="s">
        <v>38</v>
      </c>
      <c r="E29">
        <f>_xlfn.XLOOKUP(SIOP[[#This Row],[org_limpo]],id_org[org_limpo],id_org[id_org_unica])</f>
        <v>437</v>
      </c>
    </row>
    <row r="30" spans="1:5" x14ac:dyDescent="0.25">
      <c r="A30" t="s">
        <v>82</v>
      </c>
      <c r="B30" t="str">
        <f t="shared" si="0"/>
        <v xml:space="preserve">53000 - </v>
      </c>
      <c r="C30" t="str">
        <f t="shared" si="1"/>
        <v>Ministério do Desenvolvimento Regional</v>
      </c>
      <c r="D30" t="s">
        <v>33</v>
      </c>
      <c r="E30">
        <f>_xlfn.XLOOKUP(SIOP[[#This Row],[org_limpo]],id_org[org_limpo],id_org[id_org_unica])</f>
        <v>433</v>
      </c>
    </row>
    <row r="31" spans="1:5" x14ac:dyDescent="0.25">
      <c r="A31" t="s">
        <v>80</v>
      </c>
      <c r="B31" t="str">
        <f t="shared" si="0"/>
        <v xml:space="preserve">51000 - </v>
      </c>
      <c r="C31" t="str">
        <f t="shared" si="1"/>
        <v>Ministério do Esporte</v>
      </c>
      <c r="D31" t="s">
        <v>42</v>
      </c>
      <c r="E31">
        <f>_xlfn.XLOOKUP(SIOP[[#This Row],[org_limpo]],id_org[org_limpo],id_org[id_org_unica])</f>
        <v>440</v>
      </c>
    </row>
    <row r="32" spans="1:5" x14ac:dyDescent="0.25">
      <c r="A32" t="s">
        <v>77</v>
      </c>
      <c r="B32" t="str">
        <f t="shared" si="0"/>
        <v xml:space="preserve">44000 - </v>
      </c>
      <c r="C32" t="str">
        <f t="shared" si="1"/>
        <v>Ministério do Meio Ambiente</v>
      </c>
      <c r="D32" t="s">
        <v>46</v>
      </c>
      <c r="E32">
        <f>_xlfn.XLOOKUP(SIOP[[#This Row],[org_limpo]],id_org[org_limpo],id_org[id_org_unica])</f>
        <v>442</v>
      </c>
    </row>
    <row r="33" spans="1:5" x14ac:dyDescent="0.25">
      <c r="A33" t="s">
        <v>78</v>
      </c>
      <c r="B33" t="str">
        <f t="shared" si="0"/>
        <v xml:space="preserve">47000 - </v>
      </c>
      <c r="C33" t="str">
        <f t="shared" si="1"/>
        <v>Ministério do Planejamento, Desenvolvimento e Gestão</v>
      </c>
      <c r="D33" t="s">
        <v>48</v>
      </c>
      <c r="E33">
        <f>_xlfn.XLOOKUP(SIOP[[#This Row],[org_limpo]],id_org[org_limpo],id_org[id_org_unica])</f>
        <v>444</v>
      </c>
    </row>
    <row r="34" spans="1:5" x14ac:dyDescent="0.25">
      <c r="A34" t="s">
        <v>74</v>
      </c>
      <c r="B34" t="str">
        <f t="shared" si="0"/>
        <v xml:space="preserve">40000 - </v>
      </c>
      <c r="C34" t="str">
        <f t="shared" si="1"/>
        <v>Ministério do Trabalho</v>
      </c>
      <c r="D34" t="s">
        <v>53</v>
      </c>
      <c r="E34">
        <f>_xlfn.XLOOKUP(SIOP[[#This Row],[org_limpo]],id_org[org_limpo],id_org[id_org_unica])</f>
        <v>445</v>
      </c>
    </row>
    <row r="35" spans="1:5" x14ac:dyDescent="0.25">
      <c r="A35" t="s">
        <v>72</v>
      </c>
      <c r="B35" t="str">
        <f t="shared" si="0"/>
        <v xml:space="preserve">38000 - </v>
      </c>
      <c r="C35" t="str">
        <f t="shared" si="1"/>
        <v>Ministério do Trabalho e Emprego</v>
      </c>
      <c r="D35" t="s">
        <v>53</v>
      </c>
      <c r="E35">
        <f>_xlfn.XLOOKUP(SIOP[[#This Row],[org_limpo]],id_org[org_limpo],id_org[id_org_unica])</f>
        <v>445</v>
      </c>
    </row>
    <row r="36" spans="1:5" x14ac:dyDescent="0.25">
      <c r="A36" t="s">
        <v>83</v>
      </c>
      <c r="B36" t="str">
        <f t="shared" si="0"/>
        <v xml:space="preserve">54000 - </v>
      </c>
      <c r="C36" t="str">
        <f t="shared" si="1"/>
        <v>Ministério do Turismo</v>
      </c>
      <c r="D36" t="s">
        <v>120</v>
      </c>
      <c r="E36">
        <f>_xlfn.XLOOKUP(SIOP[[#This Row],[org_limpo]],id_org[org_limpo],id_org[id_org_unica])</f>
        <v>446</v>
      </c>
    </row>
    <row r="37" spans="1:5" x14ac:dyDescent="0.25">
      <c r="A37" t="s">
        <v>57</v>
      </c>
      <c r="B37" t="str">
        <f t="shared" si="0"/>
        <v xml:space="preserve">20000 - </v>
      </c>
      <c r="C37" t="str">
        <f t="shared" si="1"/>
        <v>Presidência da República</v>
      </c>
      <c r="D37" t="s">
        <v>30</v>
      </c>
      <c r="E37">
        <f>_xlfn.XLOOKUP(SIOP[[#This Row],[org_limpo]],id_org[org_limpo],id_org[id_org_unica])</f>
        <v>523</v>
      </c>
    </row>
    <row r="38" spans="1:5" x14ac:dyDescent="0.25">
      <c r="A38" t="s">
        <v>97</v>
      </c>
      <c r="B38" t="str">
        <f t="shared" si="0"/>
        <v xml:space="preserve">69000 - </v>
      </c>
      <c r="C38" t="str">
        <f t="shared" si="1"/>
        <v>Secretaria da Micro e Pequena Empresa</v>
      </c>
      <c r="D38" t="s">
        <v>165</v>
      </c>
      <c r="E38">
        <f>_xlfn.XLOOKUP(SIOP[[#This Row],[org_limpo]],id_org[org_limpo],id_org[id_org_unica])</f>
        <v>751</v>
      </c>
    </row>
    <row r="39" spans="1:5" x14ac:dyDescent="0.25">
      <c r="A39" t="s">
        <v>89</v>
      </c>
      <c r="B39" t="str">
        <f t="shared" si="0"/>
        <v xml:space="preserve">61000 - </v>
      </c>
      <c r="C39" t="str">
        <f t="shared" si="1"/>
        <v>Secretaria de Assuntos Estratégicos</v>
      </c>
      <c r="D39" t="s">
        <v>122</v>
      </c>
      <c r="E39">
        <f>_xlfn.XLOOKUP(SIOP[[#This Row],[org_limpo]],id_org[org_limpo],id_org[id_org_unica])</f>
        <v>551</v>
      </c>
    </row>
    <row r="40" spans="1:5" x14ac:dyDescent="0.25">
      <c r="A40" t="s">
        <v>90</v>
      </c>
      <c r="B40" t="str">
        <f t="shared" si="0"/>
        <v xml:space="preserve">62000 - </v>
      </c>
      <c r="C40" t="str">
        <f t="shared" si="1"/>
        <v>Secretaria de Aviação Civil</v>
      </c>
      <c r="D40" t="s">
        <v>123</v>
      </c>
      <c r="E40">
        <f>_xlfn.XLOOKUP(SIOP[[#This Row],[org_limpo]],id_org[org_limpo],id_org[id_org_unica])</f>
        <v>552</v>
      </c>
    </row>
    <row r="41" spans="1:5" x14ac:dyDescent="0.25">
      <c r="A41" t="s">
        <v>92</v>
      </c>
      <c r="B41" t="str">
        <f t="shared" si="0"/>
        <v xml:space="preserve">64000 - </v>
      </c>
      <c r="C41" t="str">
        <f t="shared" si="1"/>
        <v>Secretaria de Direitos Humanos</v>
      </c>
      <c r="D41" t="s">
        <v>154</v>
      </c>
      <c r="E41">
        <f>_xlfn.XLOOKUP(SIOP[[#This Row],[org_limpo]],id_org[org_limpo],id_org[id_org_unica])</f>
        <v>561</v>
      </c>
    </row>
    <row r="42" spans="1:5" x14ac:dyDescent="0.25">
      <c r="A42" t="s">
        <v>95</v>
      </c>
      <c r="B42" t="str">
        <f t="shared" si="0"/>
        <v xml:space="preserve">67000 - </v>
      </c>
      <c r="C42" t="str">
        <f t="shared" si="1"/>
        <v>Secretaria de Políticas de Promoção da Igualdade Racial</v>
      </c>
      <c r="D42" t="s">
        <v>125</v>
      </c>
      <c r="E42">
        <f>_xlfn.XLOOKUP(SIOP[[#This Row],[org_limpo]],id_org[org_limpo],id_org[id_org_unica])</f>
        <v>557</v>
      </c>
    </row>
    <row r="43" spans="1:5" x14ac:dyDescent="0.25">
      <c r="A43" t="s">
        <v>93</v>
      </c>
      <c r="B43" t="str">
        <f t="shared" si="0"/>
        <v xml:space="preserve">65000 - </v>
      </c>
      <c r="C43" t="str">
        <f t="shared" si="1"/>
        <v>Secretaria de Políticas para as Mulheres</v>
      </c>
      <c r="D43" t="s">
        <v>155</v>
      </c>
      <c r="E43">
        <f>_xlfn.XLOOKUP(SIOP[[#This Row],[org_limpo]],id_org[org_limpo],id_org[id_org_unica])</f>
        <v>562</v>
      </c>
    </row>
    <row r="44" spans="1:5" x14ac:dyDescent="0.25">
      <c r="A44" t="s">
        <v>96</v>
      </c>
      <c r="B44" t="str">
        <f t="shared" si="0"/>
        <v xml:space="preserve">68000 - </v>
      </c>
      <c r="C44" t="str">
        <f t="shared" si="1"/>
        <v>Secretaria de Portos</v>
      </c>
      <c r="D44" t="s">
        <v>157</v>
      </c>
      <c r="E44">
        <f>_xlfn.XLOOKUP(SIOP[[#This Row],[org_limpo]],id_org[org_limpo],id_org[id_org_unica])</f>
        <v>564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26D4-D1A2-4CC0-9DE7-66FB9AF47952}">
  <dimension ref="A1:B62"/>
  <sheetViews>
    <sheetView workbookViewId="0">
      <selection activeCell="A13" sqref="A13"/>
    </sheetView>
  </sheetViews>
  <sheetFormatPr defaultRowHeight="15" x14ac:dyDescent="0.25"/>
  <cols>
    <col min="1" max="1" width="55.140625" customWidth="1"/>
    <col min="2" max="2" width="14.42578125" customWidth="1"/>
  </cols>
  <sheetData>
    <row r="1" spans="1:2" x14ac:dyDescent="0.25">
      <c r="A1" t="s">
        <v>160</v>
      </c>
      <c r="B1" t="s">
        <v>159</v>
      </c>
    </row>
    <row r="2" spans="1:2" x14ac:dyDescent="0.25">
      <c r="A2" t="s">
        <v>162</v>
      </c>
      <c r="B2">
        <v>27</v>
      </c>
    </row>
    <row r="3" spans="1:2" x14ac:dyDescent="0.25">
      <c r="A3" t="s">
        <v>163</v>
      </c>
      <c r="B3">
        <v>176</v>
      </c>
    </row>
    <row r="4" spans="1:2" x14ac:dyDescent="0.25">
      <c r="A4" t="s">
        <v>130</v>
      </c>
      <c r="B4">
        <v>697</v>
      </c>
    </row>
    <row r="5" spans="1:2" x14ac:dyDescent="0.25">
      <c r="A5" t="s">
        <v>131</v>
      </c>
      <c r="B5">
        <v>698</v>
      </c>
    </row>
    <row r="6" spans="1:2" x14ac:dyDescent="0.25">
      <c r="A6" t="s">
        <v>106</v>
      </c>
      <c r="B6">
        <v>421</v>
      </c>
    </row>
    <row r="7" spans="1:2" x14ac:dyDescent="0.25">
      <c r="A7" t="s">
        <v>132</v>
      </c>
      <c r="B7">
        <v>422</v>
      </c>
    </row>
    <row r="8" spans="1:2" x14ac:dyDescent="0.25">
      <c r="A8" t="s">
        <v>36</v>
      </c>
      <c r="B8">
        <v>423</v>
      </c>
    </row>
    <row r="9" spans="1:2" x14ac:dyDescent="0.25">
      <c r="A9" t="s">
        <v>37</v>
      </c>
      <c r="B9">
        <v>424</v>
      </c>
    </row>
    <row r="10" spans="1:2" x14ac:dyDescent="0.25">
      <c r="A10" t="s">
        <v>110</v>
      </c>
      <c r="B10">
        <v>425</v>
      </c>
    </row>
    <row r="11" spans="1:2" x14ac:dyDescent="0.25">
      <c r="A11" t="s">
        <v>133</v>
      </c>
      <c r="B11">
        <v>699</v>
      </c>
    </row>
    <row r="12" spans="1:2" x14ac:dyDescent="0.25">
      <c r="A12" t="s">
        <v>41</v>
      </c>
      <c r="B12">
        <v>426</v>
      </c>
    </row>
    <row r="13" spans="1:2" x14ac:dyDescent="0.25">
      <c r="A13" t="s">
        <v>43</v>
      </c>
      <c r="B13">
        <v>427</v>
      </c>
    </row>
    <row r="14" spans="1:2" x14ac:dyDescent="0.25">
      <c r="A14" t="s">
        <v>134</v>
      </c>
      <c r="B14">
        <v>700</v>
      </c>
    </row>
    <row r="15" spans="1:2" x14ac:dyDescent="0.25">
      <c r="A15" t="s">
        <v>135</v>
      </c>
      <c r="B15">
        <v>428</v>
      </c>
    </row>
    <row r="16" spans="1:2" x14ac:dyDescent="0.25">
      <c r="A16" t="s">
        <v>45</v>
      </c>
      <c r="B16">
        <v>429</v>
      </c>
    </row>
    <row r="17" spans="1:2" x14ac:dyDescent="0.25">
      <c r="A17" t="s">
        <v>136</v>
      </c>
      <c r="B17">
        <v>701</v>
      </c>
    </row>
    <row r="18" spans="1:2" x14ac:dyDescent="0.25">
      <c r="A18" t="s">
        <v>49</v>
      </c>
      <c r="B18">
        <v>430</v>
      </c>
    </row>
    <row r="19" spans="1:2" x14ac:dyDescent="0.25">
      <c r="A19" t="s">
        <v>50</v>
      </c>
      <c r="B19">
        <v>431</v>
      </c>
    </row>
    <row r="20" spans="1:2" x14ac:dyDescent="0.25">
      <c r="A20" t="s">
        <v>52</v>
      </c>
      <c r="B20">
        <v>432</v>
      </c>
    </row>
    <row r="21" spans="1:2" x14ac:dyDescent="0.25">
      <c r="A21" t="s">
        <v>33</v>
      </c>
      <c r="B21">
        <v>433</v>
      </c>
    </row>
    <row r="22" spans="1:2" x14ac:dyDescent="0.25">
      <c r="A22" t="s">
        <v>35</v>
      </c>
      <c r="B22">
        <v>434</v>
      </c>
    </row>
    <row r="23" spans="1:2" x14ac:dyDescent="0.25">
      <c r="A23" t="s">
        <v>51</v>
      </c>
      <c r="B23">
        <v>435</v>
      </c>
    </row>
    <row r="24" spans="1:2" x14ac:dyDescent="0.25">
      <c r="A24" t="s">
        <v>47</v>
      </c>
      <c r="B24">
        <v>436</v>
      </c>
    </row>
    <row r="25" spans="1:2" x14ac:dyDescent="0.25">
      <c r="A25" t="s">
        <v>38</v>
      </c>
      <c r="B25">
        <v>437</v>
      </c>
    </row>
    <row r="26" spans="1:2" x14ac:dyDescent="0.25">
      <c r="A26" t="s">
        <v>137</v>
      </c>
      <c r="B26">
        <v>438</v>
      </c>
    </row>
    <row r="27" spans="1:2" x14ac:dyDescent="0.25">
      <c r="A27" t="s">
        <v>138</v>
      </c>
      <c r="B27">
        <v>439</v>
      </c>
    </row>
    <row r="28" spans="1:2" x14ac:dyDescent="0.25">
      <c r="A28" t="s">
        <v>42</v>
      </c>
      <c r="B28">
        <v>440</v>
      </c>
    </row>
    <row r="29" spans="1:2" x14ac:dyDescent="0.25">
      <c r="A29" t="s">
        <v>139</v>
      </c>
      <c r="B29">
        <v>702</v>
      </c>
    </row>
    <row r="30" spans="1:2" x14ac:dyDescent="0.25">
      <c r="A30" t="s">
        <v>140</v>
      </c>
      <c r="B30">
        <v>441</v>
      </c>
    </row>
    <row r="31" spans="1:2" x14ac:dyDescent="0.25">
      <c r="A31" t="s">
        <v>46</v>
      </c>
      <c r="B31">
        <v>442</v>
      </c>
    </row>
    <row r="32" spans="1:2" x14ac:dyDescent="0.25">
      <c r="A32" t="s">
        <v>118</v>
      </c>
      <c r="B32">
        <v>443</v>
      </c>
    </row>
    <row r="33" spans="1:2" x14ac:dyDescent="0.25">
      <c r="A33" t="s">
        <v>48</v>
      </c>
      <c r="B33">
        <v>444</v>
      </c>
    </row>
    <row r="34" spans="1:2" x14ac:dyDescent="0.25">
      <c r="A34" t="s">
        <v>53</v>
      </c>
      <c r="B34">
        <v>445</v>
      </c>
    </row>
    <row r="35" spans="1:2" x14ac:dyDescent="0.25">
      <c r="A35" t="s">
        <v>120</v>
      </c>
      <c r="B35">
        <v>446</v>
      </c>
    </row>
    <row r="36" spans="1:2" x14ac:dyDescent="0.25">
      <c r="A36" t="s">
        <v>54</v>
      </c>
      <c r="B36">
        <v>447</v>
      </c>
    </row>
    <row r="37" spans="1:2" x14ac:dyDescent="0.25">
      <c r="A37" t="s">
        <v>141</v>
      </c>
      <c r="B37">
        <v>448</v>
      </c>
    </row>
    <row r="38" spans="1:2" x14ac:dyDescent="0.25">
      <c r="A38" t="s">
        <v>142</v>
      </c>
      <c r="B38">
        <v>500</v>
      </c>
    </row>
    <row r="39" spans="1:2" x14ac:dyDescent="0.25">
      <c r="A39" t="s">
        <v>30</v>
      </c>
      <c r="B39">
        <v>523</v>
      </c>
    </row>
    <row r="40" spans="1:2" x14ac:dyDescent="0.25">
      <c r="A40" t="s">
        <v>30</v>
      </c>
      <c r="B40">
        <v>523</v>
      </c>
    </row>
    <row r="41" spans="1:2" x14ac:dyDescent="0.25">
      <c r="A41" t="s">
        <v>122</v>
      </c>
      <c r="B41">
        <v>551</v>
      </c>
    </row>
    <row r="42" spans="1:2" x14ac:dyDescent="0.25">
      <c r="A42" t="s">
        <v>123</v>
      </c>
      <c r="B42">
        <v>552</v>
      </c>
    </row>
    <row r="43" spans="1:2" x14ac:dyDescent="0.25">
      <c r="A43" t="s">
        <v>143</v>
      </c>
      <c r="B43">
        <v>553</v>
      </c>
    </row>
    <row r="44" spans="1:2" x14ac:dyDescent="0.25">
      <c r="A44" t="s">
        <v>144</v>
      </c>
      <c r="B44">
        <v>554</v>
      </c>
    </row>
    <row r="45" spans="1:2" x14ac:dyDescent="0.25">
      <c r="A45" t="s">
        <v>145</v>
      </c>
      <c r="B45">
        <v>705</v>
      </c>
    </row>
    <row r="46" spans="1:2" x14ac:dyDescent="0.25">
      <c r="A46" t="s">
        <v>146</v>
      </c>
      <c r="B46">
        <v>706</v>
      </c>
    </row>
    <row r="47" spans="1:2" x14ac:dyDescent="0.25">
      <c r="A47" t="s">
        <v>147</v>
      </c>
      <c r="B47">
        <v>707</v>
      </c>
    </row>
    <row r="48" spans="1:2" x14ac:dyDescent="0.25">
      <c r="A48" t="s">
        <v>148</v>
      </c>
      <c r="B48">
        <v>708</v>
      </c>
    </row>
    <row r="49" spans="1:2" x14ac:dyDescent="0.25">
      <c r="A49" t="s">
        <v>149</v>
      </c>
      <c r="B49">
        <v>555</v>
      </c>
    </row>
    <row r="50" spans="1:2" x14ac:dyDescent="0.25">
      <c r="A50" t="s">
        <v>150</v>
      </c>
      <c r="B50">
        <v>556</v>
      </c>
    </row>
    <row r="51" spans="1:2" x14ac:dyDescent="0.25">
      <c r="A51" t="s">
        <v>125</v>
      </c>
      <c r="B51">
        <v>557</v>
      </c>
    </row>
    <row r="52" spans="1:2" x14ac:dyDescent="0.25">
      <c r="A52" t="s">
        <v>151</v>
      </c>
      <c r="B52">
        <v>558</v>
      </c>
    </row>
    <row r="53" spans="1:2" x14ac:dyDescent="0.25">
      <c r="A53" t="s">
        <v>152</v>
      </c>
      <c r="B53">
        <v>559</v>
      </c>
    </row>
    <row r="54" spans="1:2" x14ac:dyDescent="0.25">
      <c r="A54" t="s">
        <v>153</v>
      </c>
      <c r="B54">
        <v>560</v>
      </c>
    </row>
    <row r="55" spans="1:2" x14ac:dyDescent="0.25">
      <c r="A55" t="s">
        <v>154</v>
      </c>
      <c r="B55">
        <v>561</v>
      </c>
    </row>
    <row r="56" spans="1:2" x14ac:dyDescent="0.25">
      <c r="A56" t="s">
        <v>155</v>
      </c>
      <c r="B56">
        <v>562</v>
      </c>
    </row>
    <row r="57" spans="1:2" x14ac:dyDescent="0.25">
      <c r="A57" t="s">
        <v>156</v>
      </c>
      <c r="B57">
        <v>563</v>
      </c>
    </row>
    <row r="58" spans="1:2" x14ac:dyDescent="0.25">
      <c r="A58" t="s">
        <v>157</v>
      </c>
      <c r="B58">
        <v>564</v>
      </c>
    </row>
    <row r="59" spans="1:2" x14ac:dyDescent="0.25">
      <c r="A59" t="s">
        <v>158</v>
      </c>
      <c r="B59">
        <v>658</v>
      </c>
    </row>
    <row r="60" spans="1:2" x14ac:dyDescent="0.25">
      <c r="A60" t="s">
        <v>114</v>
      </c>
      <c r="B60">
        <v>750</v>
      </c>
    </row>
    <row r="61" spans="1:2" x14ac:dyDescent="0.25">
      <c r="A61" t="s">
        <v>165</v>
      </c>
      <c r="B61">
        <v>751</v>
      </c>
    </row>
    <row r="62" spans="1:2" x14ac:dyDescent="0.25">
      <c r="A62" t="s">
        <v>115</v>
      </c>
      <c r="B62">
        <v>752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0E85-60B8-4DC3-A3D9-F94B9A9B8BFA}">
  <dimension ref="A1:E49"/>
  <sheetViews>
    <sheetView topLeftCell="A28" workbookViewId="0">
      <selection activeCell="E38" sqref="E38"/>
    </sheetView>
  </sheetViews>
  <sheetFormatPr defaultRowHeight="15" x14ac:dyDescent="0.25"/>
  <cols>
    <col min="1" max="1" width="24.85546875" customWidth="1"/>
    <col min="2" max="2" width="46.140625" customWidth="1"/>
    <col min="3" max="3" width="33.85546875" customWidth="1"/>
    <col min="4" max="4" width="32" customWidth="1"/>
    <col min="5" max="5" width="41.7109375" customWidth="1"/>
    <col min="6" max="6" width="39" customWidth="1"/>
  </cols>
  <sheetData>
    <row r="1" spans="1:5" x14ac:dyDescent="0.25">
      <c r="A1" t="s">
        <v>100</v>
      </c>
      <c r="B1" t="s">
        <v>128</v>
      </c>
      <c r="C1" t="s">
        <v>29</v>
      </c>
      <c r="D1" t="s">
        <v>56</v>
      </c>
      <c r="E1" t="s">
        <v>161</v>
      </c>
    </row>
    <row r="2" spans="1:5" x14ac:dyDescent="0.25">
      <c r="A2" t="s">
        <v>59</v>
      </c>
      <c r="B2" t="s">
        <v>103</v>
      </c>
      <c r="D2" t="s">
        <v>31</v>
      </c>
      <c r="E2" t="s">
        <v>162</v>
      </c>
    </row>
    <row r="3" spans="1:5" x14ac:dyDescent="0.25">
      <c r="A3" t="s">
        <v>91</v>
      </c>
      <c r="B3" t="s">
        <v>103</v>
      </c>
      <c r="D3" t="s">
        <v>31</v>
      </c>
      <c r="E3" t="s">
        <v>162</v>
      </c>
    </row>
    <row r="4" spans="1:5" x14ac:dyDescent="0.25">
      <c r="A4" t="s">
        <v>71</v>
      </c>
      <c r="B4" t="s">
        <v>104</v>
      </c>
      <c r="C4" t="s">
        <v>27</v>
      </c>
      <c r="E4" t="s">
        <v>163</v>
      </c>
    </row>
    <row r="5" spans="1:5" x14ac:dyDescent="0.25">
      <c r="A5" t="s">
        <v>94</v>
      </c>
      <c r="B5" t="s">
        <v>104</v>
      </c>
      <c r="C5" t="s">
        <v>27</v>
      </c>
      <c r="E5" t="s">
        <v>163</v>
      </c>
    </row>
    <row r="6" spans="1:5" x14ac:dyDescent="0.25">
      <c r="A6" t="s">
        <v>58</v>
      </c>
      <c r="B6" t="s">
        <v>105</v>
      </c>
      <c r="E6" t="s">
        <v>158</v>
      </c>
    </row>
    <row r="7" spans="1:5" x14ac:dyDescent="0.25">
      <c r="A7" t="s">
        <v>88</v>
      </c>
      <c r="B7" t="s">
        <v>105</v>
      </c>
      <c r="E7" t="s">
        <v>158</v>
      </c>
    </row>
    <row r="8" spans="1:5" x14ac:dyDescent="0.25">
      <c r="A8" t="s">
        <v>60</v>
      </c>
      <c r="B8" t="s">
        <v>106</v>
      </c>
      <c r="C8" t="s">
        <v>3</v>
      </c>
      <c r="D8" t="s">
        <v>32</v>
      </c>
      <c r="E8" t="s">
        <v>106</v>
      </c>
    </row>
    <row r="9" spans="1:5" x14ac:dyDescent="0.25">
      <c r="A9" t="s">
        <v>84</v>
      </c>
      <c r="B9" t="s">
        <v>107</v>
      </c>
      <c r="C9" t="s">
        <v>5</v>
      </c>
      <c r="D9" t="s">
        <v>39</v>
      </c>
      <c r="E9" t="s">
        <v>137</v>
      </c>
    </row>
    <row r="10" spans="1:5" x14ac:dyDescent="0.25">
      <c r="A10" t="s">
        <v>61</v>
      </c>
      <c r="B10" t="s">
        <v>108</v>
      </c>
      <c r="C10" t="s">
        <v>4</v>
      </c>
      <c r="D10" t="s">
        <v>34</v>
      </c>
      <c r="E10" t="s">
        <v>132</v>
      </c>
    </row>
    <row r="11" spans="1:5" x14ac:dyDescent="0.25">
      <c r="A11" t="s">
        <v>62</v>
      </c>
      <c r="B11" t="s">
        <v>109</v>
      </c>
      <c r="C11" t="s">
        <v>4</v>
      </c>
      <c r="D11" t="s">
        <v>34</v>
      </c>
      <c r="E11" t="s">
        <v>132</v>
      </c>
    </row>
    <row r="12" spans="1:5" x14ac:dyDescent="0.25">
      <c r="A12" t="s">
        <v>76</v>
      </c>
      <c r="B12" t="s">
        <v>36</v>
      </c>
      <c r="C12" t="s">
        <v>6</v>
      </c>
      <c r="D12" t="s">
        <v>36</v>
      </c>
      <c r="E12" t="s">
        <v>36</v>
      </c>
    </row>
    <row r="13" spans="1:5" x14ac:dyDescent="0.25">
      <c r="A13" t="s">
        <v>81</v>
      </c>
      <c r="B13" t="s">
        <v>37</v>
      </c>
      <c r="C13" t="s">
        <v>7</v>
      </c>
      <c r="D13" t="s">
        <v>37</v>
      </c>
      <c r="E13" t="s">
        <v>37</v>
      </c>
    </row>
    <row r="14" spans="1:5" x14ac:dyDescent="0.25">
      <c r="A14" t="s">
        <v>63</v>
      </c>
      <c r="B14" t="s">
        <v>110</v>
      </c>
      <c r="C14" t="s">
        <v>8</v>
      </c>
      <c r="E14" t="s">
        <v>110</v>
      </c>
    </row>
    <row r="15" spans="1:5" x14ac:dyDescent="0.25">
      <c r="A15" t="s">
        <v>64</v>
      </c>
      <c r="B15" t="s">
        <v>41</v>
      </c>
      <c r="C15" t="s">
        <v>9</v>
      </c>
      <c r="D15" t="s">
        <v>41</v>
      </c>
      <c r="E15" t="s">
        <v>41</v>
      </c>
    </row>
    <row r="16" spans="1:5" x14ac:dyDescent="0.25">
      <c r="A16" t="s">
        <v>65</v>
      </c>
      <c r="B16" t="s">
        <v>111</v>
      </c>
      <c r="C16" t="s">
        <v>22</v>
      </c>
      <c r="D16" t="s">
        <v>40</v>
      </c>
      <c r="E16" t="s">
        <v>138</v>
      </c>
    </row>
    <row r="17" spans="1:5" x14ac:dyDescent="0.25">
      <c r="A17" t="s">
        <v>73</v>
      </c>
      <c r="B17" t="s">
        <v>112</v>
      </c>
      <c r="C17" t="s">
        <v>10</v>
      </c>
      <c r="E17" t="s">
        <v>134</v>
      </c>
    </row>
    <row r="18" spans="1:5" x14ac:dyDescent="0.25">
      <c r="A18" t="s">
        <v>66</v>
      </c>
      <c r="B18" t="s">
        <v>113</v>
      </c>
      <c r="C18" t="s">
        <v>1</v>
      </c>
      <c r="D18" t="s">
        <v>45</v>
      </c>
      <c r="E18" t="s">
        <v>45</v>
      </c>
    </row>
    <row r="19" spans="1:5" x14ac:dyDescent="0.25">
      <c r="A19" t="s">
        <v>98</v>
      </c>
      <c r="B19" t="s">
        <v>114</v>
      </c>
      <c r="C19" s="1" t="s">
        <v>28</v>
      </c>
      <c r="E19" t="s">
        <v>114</v>
      </c>
    </row>
    <row r="20" spans="1:5" x14ac:dyDescent="0.25">
      <c r="A20" t="s">
        <v>87</v>
      </c>
      <c r="B20" t="s">
        <v>49</v>
      </c>
      <c r="C20" t="s">
        <v>26</v>
      </c>
      <c r="D20" t="s">
        <v>49</v>
      </c>
      <c r="E20" t="s">
        <v>49</v>
      </c>
    </row>
    <row r="21" spans="1:5" x14ac:dyDescent="0.25">
      <c r="A21" t="s">
        <v>68</v>
      </c>
      <c r="B21" t="s">
        <v>50</v>
      </c>
      <c r="C21" t="s">
        <v>11</v>
      </c>
      <c r="D21" t="s">
        <v>50</v>
      </c>
      <c r="E21" t="s">
        <v>50</v>
      </c>
    </row>
    <row r="22" spans="1:5" x14ac:dyDescent="0.25">
      <c r="A22" t="s">
        <v>70</v>
      </c>
      <c r="B22" t="s">
        <v>52</v>
      </c>
      <c r="C22" t="s">
        <v>12</v>
      </c>
      <c r="D22" t="s">
        <v>52</v>
      </c>
      <c r="E22" t="s">
        <v>52</v>
      </c>
    </row>
    <row r="23" spans="1:5" x14ac:dyDescent="0.25">
      <c r="A23" s="2" t="s">
        <v>99</v>
      </c>
      <c r="B23" s="1" t="s">
        <v>115</v>
      </c>
      <c r="C23" s="2"/>
      <c r="E23" t="s">
        <v>115</v>
      </c>
    </row>
    <row r="24" spans="1:5" x14ac:dyDescent="0.25">
      <c r="A24" t="s">
        <v>85</v>
      </c>
      <c r="B24" t="s">
        <v>33</v>
      </c>
      <c r="C24" t="s">
        <v>25</v>
      </c>
      <c r="D24" t="s">
        <v>33</v>
      </c>
      <c r="E24" t="s">
        <v>33</v>
      </c>
    </row>
    <row r="25" spans="1:5" x14ac:dyDescent="0.25">
      <c r="A25" t="s">
        <v>75</v>
      </c>
      <c r="B25" t="s">
        <v>35</v>
      </c>
      <c r="C25" t="s">
        <v>13</v>
      </c>
      <c r="D25" t="s">
        <v>35</v>
      </c>
      <c r="E25" t="s">
        <v>35</v>
      </c>
    </row>
    <row r="26" spans="1:5" x14ac:dyDescent="0.25">
      <c r="A26" t="s">
        <v>86</v>
      </c>
      <c r="B26" s="1" t="s">
        <v>116</v>
      </c>
      <c r="C26" s="1" t="s">
        <v>28</v>
      </c>
      <c r="E26" t="s">
        <v>114</v>
      </c>
    </row>
    <row r="27" spans="1:5" x14ac:dyDescent="0.25">
      <c r="A27" t="s">
        <v>69</v>
      </c>
      <c r="B27" t="s">
        <v>51</v>
      </c>
      <c r="C27" t="s">
        <v>14</v>
      </c>
      <c r="D27" t="s">
        <v>51</v>
      </c>
      <c r="E27" t="s">
        <v>51</v>
      </c>
    </row>
    <row r="28" spans="1:5" x14ac:dyDescent="0.25">
      <c r="A28" t="s">
        <v>67</v>
      </c>
      <c r="B28" t="s">
        <v>47</v>
      </c>
      <c r="C28" t="s">
        <v>15</v>
      </c>
      <c r="D28" t="s">
        <v>47</v>
      </c>
      <c r="E28" t="s">
        <v>47</v>
      </c>
    </row>
    <row r="29" spans="1:5" x14ac:dyDescent="0.25">
      <c r="A29" t="s">
        <v>79</v>
      </c>
      <c r="B29" t="s">
        <v>38</v>
      </c>
      <c r="C29" t="s">
        <v>24</v>
      </c>
      <c r="D29" t="s">
        <v>38</v>
      </c>
      <c r="E29" t="s">
        <v>38</v>
      </c>
    </row>
    <row r="30" spans="1:5" x14ac:dyDescent="0.25">
      <c r="A30" t="s">
        <v>82</v>
      </c>
      <c r="B30" s="2" t="s">
        <v>117</v>
      </c>
      <c r="C30" s="2" t="s">
        <v>16</v>
      </c>
      <c r="E30" t="s">
        <v>33</v>
      </c>
    </row>
    <row r="31" spans="1:5" x14ac:dyDescent="0.25">
      <c r="A31" t="s">
        <v>80</v>
      </c>
      <c r="B31" t="s">
        <v>42</v>
      </c>
      <c r="C31" t="s">
        <v>17</v>
      </c>
      <c r="D31" t="s">
        <v>42</v>
      </c>
      <c r="E31" t="s">
        <v>42</v>
      </c>
    </row>
    <row r="32" spans="1:5" x14ac:dyDescent="0.25">
      <c r="A32" t="s">
        <v>77</v>
      </c>
      <c r="B32" t="s">
        <v>46</v>
      </c>
      <c r="C32" t="s">
        <v>18</v>
      </c>
      <c r="D32" t="s">
        <v>46</v>
      </c>
      <c r="E32" t="s">
        <v>46</v>
      </c>
    </row>
    <row r="33" spans="1:5" x14ac:dyDescent="0.25">
      <c r="A33" t="s">
        <v>78</v>
      </c>
      <c r="B33" t="s">
        <v>118</v>
      </c>
      <c r="C33" t="s">
        <v>19</v>
      </c>
      <c r="D33" t="s">
        <v>48</v>
      </c>
      <c r="E33" t="s">
        <v>48</v>
      </c>
    </row>
    <row r="34" spans="1:5" x14ac:dyDescent="0.25">
      <c r="A34" t="s">
        <v>74</v>
      </c>
      <c r="B34" t="s">
        <v>119</v>
      </c>
      <c r="C34" t="s">
        <v>20</v>
      </c>
      <c r="D34" t="s">
        <v>53</v>
      </c>
      <c r="E34" t="s">
        <v>53</v>
      </c>
    </row>
    <row r="35" spans="1:5" x14ac:dyDescent="0.25">
      <c r="A35" t="s">
        <v>72</v>
      </c>
      <c r="B35" t="s">
        <v>53</v>
      </c>
      <c r="C35" t="s">
        <v>20</v>
      </c>
      <c r="D35" t="s">
        <v>53</v>
      </c>
      <c r="E35" t="s">
        <v>53</v>
      </c>
    </row>
    <row r="36" spans="1:5" x14ac:dyDescent="0.25">
      <c r="A36" t="s">
        <v>83</v>
      </c>
      <c r="B36" t="s">
        <v>120</v>
      </c>
      <c r="C36" t="s">
        <v>21</v>
      </c>
      <c r="D36" t="s">
        <v>55</v>
      </c>
      <c r="E36" t="s">
        <v>120</v>
      </c>
    </row>
    <row r="37" spans="1:5" x14ac:dyDescent="0.25">
      <c r="A37" t="s">
        <v>57</v>
      </c>
      <c r="B37" t="s">
        <v>30</v>
      </c>
      <c r="C37" t="s">
        <v>23</v>
      </c>
      <c r="D37" t="s">
        <v>30</v>
      </c>
      <c r="E37" t="s">
        <v>30</v>
      </c>
    </row>
    <row r="38" spans="1:5" x14ac:dyDescent="0.25">
      <c r="A38" t="s">
        <v>97</v>
      </c>
      <c r="B38" t="s">
        <v>121</v>
      </c>
      <c r="E38" t="s">
        <v>165</v>
      </c>
    </row>
    <row r="39" spans="1:5" x14ac:dyDescent="0.25">
      <c r="A39" t="s">
        <v>89</v>
      </c>
      <c r="B39" t="s">
        <v>122</v>
      </c>
      <c r="E39" t="s">
        <v>122</v>
      </c>
    </row>
    <row r="40" spans="1:5" x14ac:dyDescent="0.25">
      <c r="A40" t="s">
        <v>90</v>
      </c>
      <c r="B40" t="s">
        <v>123</v>
      </c>
      <c r="C40" s="2"/>
      <c r="E40" t="s">
        <v>123</v>
      </c>
    </row>
    <row r="41" spans="1:5" x14ac:dyDescent="0.25">
      <c r="A41" t="s">
        <v>92</v>
      </c>
      <c r="B41" t="s">
        <v>124</v>
      </c>
      <c r="C41" s="2"/>
      <c r="E41" t="s">
        <v>154</v>
      </c>
    </row>
    <row r="42" spans="1:5" x14ac:dyDescent="0.25">
      <c r="A42" t="s">
        <v>95</v>
      </c>
      <c r="B42" t="s">
        <v>125</v>
      </c>
      <c r="C42" s="2"/>
      <c r="E42" t="s">
        <v>125</v>
      </c>
    </row>
    <row r="43" spans="1:5" x14ac:dyDescent="0.25">
      <c r="A43" t="s">
        <v>93</v>
      </c>
      <c r="B43" t="s">
        <v>126</v>
      </c>
      <c r="C43" s="2"/>
      <c r="E43" t="s">
        <v>155</v>
      </c>
    </row>
    <row r="44" spans="1:5" x14ac:dyDescent="0.25">
      <c r="A44" t="s">
        <v>96</v>
      </c>
      <c r="B44" t="s">
        <v>127</v>
      </c>
      <c r="E44" t="s">
        <v>157</v>
      </c>
    </row>
    <row r="45" spans="1:5" x14ac:dyDescent="0.25">
      <c r="A45" t="s">
        <v>62</v>
      </c>
      <c r="B45" t="s">
        <v>109</v>
      </c>
      <c r="C45" t="s">
        <v>0</v>
      </c>
      <c r="E45" t="s">
        <v>132</v>
      </c>
    </row>
    <row r="46" spans="1:5" x14ac:dyDescent="0.25">
      <c r="A46" t="s">
        <v>78</v>
      </c>
      <c r="B46" s="1" t="s">
        <v>118</v>
      </c>
      <c r="C46" t="s">
        <v>2</v>
      </c>
      <c r="E46" t="s">
        <v>48</v>
      </c>
    </row>
    <row r="47" spans="1:5" x14ac:dyDescent="0.25">
      <c r="D47" s="1" t="s">
        <v>44</v>
      </c>
      <c r="E47" t="s">
        <v>135</v>
      </c>
    </row>
    <row r="48" spans="1:5" x14ac:dyDescent="0.25">
      <c r="D48" s="1" t="s">
        <v>54</v>
      </c>
      <c r="E48" t="s">
        <v>54</v>
      </c>
    </row>
    <row r="49" spans="4:5" x14ac:dyDescent="0.25">
      <c r="D49" s="1" t="s">
        <v>43</v>
      </c>
      <c r="E49" t="s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BEP</vt:lpstr>
      <vt:lpstr>PEP</vt:lpstr>
      <vt:lpstr>SIOP</vt:lpstr>
      <vt:lpstr>id_org</vt:lpstr>
      <vt:lpstr>dicionario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Maitino</dc:creator>
  <cp:lastModifiedBy>Martin Maitino</cp:lastModifiedBy>
  <dcterms:created xsi:type="dcterms:W3CDTF">2015-06-05T18:17:20Z</dcterms:created>
  <dcterms:modified xsi:type="dcterms:W3CDTF">2021-08-13T13:39:06Z</dcterms:modified>
</cp:coreProperties>
</file>