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rian Iliev\Documents\SMOI\2020\Lab9\"/>
    </mc:Choice>
  </mc:AlternateContent>
  <bookViews>
    <workbookView xWindow="0" yWindow="0" windowWidth="24000" windowHeight="9735" activeTab="1"/>
  </bookViews>
  <sheets>
    <sheet name="Help" sheetId="5" r:id="rId1"/>
    <sheet name="Задачи" sheetId="3" r:id="rId2"/>
    <sheet name="Данни" sheetId="2" r:id="rId3"/>
    <sheet name="Параметри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3" i="3" l="1"/>
  <c r="B22" i="3"/>
  <c r="B20" i="3"/>
  <c r="B9" i="3"/>
  <c r="B8" i="3"/>
  <c r="B6" i="3"/>
  <c r="D18" i="3" l="1"/>
  <c r="C17" i="3"/>
  <c r="B42" i="3"/>
  <c r="D42" i="3"/>
  <c r="E42" i="3"/>
  <c r="A43" i="3"/>
  <c r="A44" i="3"/>
  <c r="A45" i="3"/>
  <c r="A42" i="3"/>
  <c r="B39" i="3"/>
  <c r="A28" i="3"/>
  <c r="A29" i="3"/>
  <c r="A27" i="3"/>
  <c r="B14" i="3"/>
  <c r="B28" i="3" s="1"/>
  <c r="C28" i="3" s="1"/>
  <c r="D28" i="3" s="1"/>
  <c r="B15" i="3"/>
  <c r="C15" i="3" s="1"/>
  <c r="B13" i="3"/>
  <c r="B27" i="3" s="1"/>
  <c r="C27" i="3" s="1"/>
  <c r="D27" i="3" s="1"/>
  <c r="C14" i="3" l="1"/>
  <c r="D14" i="3" s="1"/>
  <c r="B40" i="3"/>
  <c r="B45" i="3"/>
  <c r="C45" i="3" s="1"/>
  <c r="D45" i="3" s="1"/>
  <c r="E45" i="3" s="1"/>
  <c r="B44" i="3"/>
  <c r="C44" i="3" s="1"/>
  <c r="D44" i="3" s="1"/>
  <c r="E44" i="3" s="1"/>
  <c r="C13" i="3"/>
  <c r="B43" i="3"/>
  <c r="C43" i="3" s="1"/>
  <c r="E28" i="3"/>
  <c r="F28" i="3"/>
  <c r="E15" i="3"/>
  <c r="D15" i="3"/>
  <c r="B29" i="3"/>
  <c r="C29" i="3" s="1"/>
  <c r="D29" i="3" s="1"/>
  <c r="E29" i="3" s="1"/>
  <c r="E14" i="3" l="1"/>
  <c r="D43" i="3"/>
  <c r="E43" i="3" s="1"/>
  <c r="F45" i="3"/>
  <c r="F44" i="3"/>
  <c r="F29" i="3"/>
  <c r="E13" i="3"/>
  <c r="D13" i="3"/>
  <c r="E27" i="3"/>
  <c r="F27" i="3"/>
  <c r="F43" i="3" l="1"/>
</calcChain>
</file>

<file path=xl/sharedStrings.xml><?xml version="1.0" encoding="utf-8"?>
<sst xmlns="http://schemas.openxmlformats.org/spreadsheetml/2006/main" count="145" uniqueCount="131">
  <si>
    <t>Мария Петрова 42а</t>
  </si>
  <si>
    <t>Разходи за плодове за един месец</t>
  </si>
  <si>
    <t>1. Да се определят</t>
  </si>
  <si>
    <t>ако резултатите от случайна извадка са</t>
  </si>
  <si>
    <t>x_=</t>
  </si>
  <si>
    <t>s=</t>
  </si>
  <si>
    <t>n=</t>
  </si>
  <si>
    <t>2. Да се определят</t>
  </si>
  <si>
    <t>%</t>
  </si>
  <si>
    <t>Alpha</t>
  </si>
  <si>
    <t>Conf</t>
  </si>
  <si>
    <t>Left</t>
  </si>
  <si>
    <t>Right</t>
  </si>
  <si>
    <t>T</t>
  </si>
  <si>
    <t xml:space="preserve">3. Да се определят </t>
  </si>
  <si>
    <t xml:space="preserve">доверителните интервали за относителния дял на </t>
  </si>
  <si>
    <t>x=</t>
  </si>
  <si>
    <t>p=</t>
  </si>
  <si>
    <t>sigma=</t>
  </si>
  <si>
    <t>zCrit</t>
  </si>
  <si>
    <t>граждани, които удобряват мерките за борба</t>
  </si>
  <si>
    <t>с епидемията, ако резултатите оъ случайна извадка са</t>
  </si>
  <si>
    <t>90%, 95% и 99%</t>
  </si>
  <si>
    <t xml:space="preserve">доверителни интервали за </t>
  </si>
  <si>
    <t>μ,</t>
  </si>
  <si>
    <t>от лист Данни</t>
  </si>
  <si>
    <t>n</t>
  </si>
  <si>
    <t>числа от лист Данни</t>
  </si>
  <si>
    <t>доверителни интервали за</t>
  </si>
  <si>
    <t>обем на извадката</t>
  </si>
  <si>
    <t>брой на успехите (условно)</t>
  </si>
  <si>
    <t>41а</t>
  </si>
  <si>
    <t>Анна</t>
  </si>
  <si>
    <t>Моника</t>
  </si>
  <si>
    <t>Ренета</t>
  </si>
  <si>
    <t>Фатма</t>
  </si>
  <si>
    <t>Петя</t>
  </si>
  <si>
    <t>Елена А.</t>
  </si>
  <si>
    <t>Елена Б.</t>
  </si>
  <si>
    <t>Кирил</t>
  </si>
  <si>
    <t>Мустафа</t>
  </si>
  <si>
    <t>Петко</t>
  </si>
  <si>
    <t>В.Ж.</t>
  </si>
  <si>
    <t>Г.П.</t>
  </si>
  <si>
    <t>А.Д.</t>
  </si>
  <si>
    <t>А.О.</t>
  </si>
  <si>
    <t>41б</t>
  </si>
  <si>
    <t>Здравко</t>
  </si>
  <si>
    <t>М.К.</t>
  </si>
  <si>
    <t>М.П.</t>
  </si>
  <si>
    <t>Стефан</t>
  </si>
  <si>
    <t>Симеон</t>
  </si>
  <si>
    <t>Бахтияр</t>
  </si>
  <si>
    <t>Стоян</t>
  </si>
  <si>
    <t>С.С.</t>
  </si>
  <si>
    <t>Асен</t>
  </si>
  <si>
    <t>Илко</t>
  </si>
  <si>
    <t>42а</t>
  </si>
  <si>
    <t>Ива</t>
  </si>
  <si>
    <t>Г.И.</t>
  </si>
  <si>
    <t>К.А.</t>
  </si>
  <si>
    <t>Мима</t>
  </si>
  <si>
    <t>Люба</t>
  </si>
  <si>
    <t>Габи</t>
  </si>
  <si>
    <t>Тео</t>
  </si>
  <si>
    <t>Г.Л.</t>
  </si>
  <si>
    <t>Есин</t>
  </si>
  <si>
    <t>Благо</t>
  </si>
  <si>
    <t>Ажда</t>
  </si>
  <si>
    <t>42б</t>
  </si>
  <si>
    <t>Елза</t>
  </si>
  <si>
    <t>Денис</t>
  </si>
  <si>
    <t>Петър</t>
  </si>
  <si>
    <t>Д.Х.</t>
  </si>
  <si>
    <t>Д.И.</t>
  </si>
  <si>
    <t>Лиляна</t>
  </si>
  <si>
    <t>Илияна</t>
  </si>
  <si>
    <t>Христо</t>
  </si>
  <si>
    <t>Иван</t>
  </si>
  <si>
    <t>Илиян</t>
  </si>
  <si>
    <t>Д.М.</t>
  </si>
  <si>
    <t>В.Х.</t>
  </si>
  <si>
    <t>Б.Г.</t>
  </si>
  <si>
    <t>М.Т.</t>
  </si>
  <si>
    <t>43а</t>
  </si>
  <si>
    <t>Михаела</t>
  </si>
  <si>
    <t>Савина</t>
  </si>
  <si>
    <t>Сениха</t>
  </si>
  <si>
    <t>Петко К.</t>
  </si>
  <si>
    <t>Десислав</t>
  </si>
  <si>
    <t>Валя</t>
  </si>
  <si>
    <t>Веселин</t>
  </si>
  <si>
    <t>А.И.</t>
  </si>
  <si>
    <t>Медиха</t>
  </si>
  <si>
    <t>Милен</t>
  </si>
  <si>
    <t>Петър В.</t>
  </si>
  <si>
    <t>Даниел</t>
  </si>
  <si>
    <t>Венислав</t>
  </si>
  <si>
    <t>Ванеса</t>
  </si>
  <si>
    <t>К.У.</t>
  </si>
  <si>
    <t>43б</t>
  </si>
  <si>
    <t>С.Х.</t>
  </si>
  <si>
    <t>Никола</t>
  </si>
  <si>
    <t>Мишел</t>
  </si>
  <si>
    <t>Катерина</t>
  </si>
  <si>
    <t>Ненко</t>
  </si>
  <si>
    <t>Рангел</t>
  </si>
  <si>
    <t>Захари</t>
  </si>
  <si>
    <t>Георги А.</t>
  </si>
  <si>
    <t>К. П.</t>
  </si>
  <si>
    <t>зад. 1</t>
  </si>
  <si>
    <t>зад. 2</t>
  </si>
  <si>
    <t>зад.3</t>
  </si>
  <si>
    <t>x</t>
  </si>
  <si>
    <t xml:space="preserve">първите  </t>
  </si>
  <si>
    <t xml:space="preserve">първите </t>
  </si>
  <si>
    <t>Доверителни интервали</t>
  </si>
  <si>
    <t>Засега няма да може да ви покажа демонстрационната програма,</t>
  </si>
  <si>
    <t>но изпращам една презентация</t>
  </si>
  <si>
    <t>Почти всичко е направено, смята се по формули</t>
  </si>
  <si>
    <t>От вас се иска да въведете обемите на извадките</t>
  </si>
  <si>
    <t>и да пресмятнете извадковото средно</t>
  </si>
  <si>
    <t xml:space="preserve">и извадковото стандартно отклонение </t>
  </si>
  <si>
    <t>Втората задача е за малка извадка n&lt;=30</t>
  </si>
  <si>
    <t>и се използва разпределение на Стюдънт.</t>
  </si>
  <si>
    <t>Вероятно по физика или електротехника стего използвали</t>
  </si>
  <si>
    <t>Така, че всеки трябва да върне файла,</t>
  </si>
  <si>
    <t>за да мога по лесно да проверя дали правилно са сметнати</t>
  </si>
  <si>
    <t>извадковото средно и извадковото стандартно отклонение.</t>
  </si>
  <si>
    <t>Когато обемът на извадката расте, доверителният интервал се стеснява</t>
  </si>
  <si>
    <t>Когато нивото на доверие расте, доверителния интервал се разширява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</si>
</sst>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-* #,##0.00\ _л_в_._-;\-* #,##0.00\ _л_в_._-;_-* &quot;-&quot;??\ _л_в_._-;_-@_-"/>
    <numFmt numFmtId="165" formatCode="0.000"/>
    <numFmt numFmtId="166" formatCode="0.0"/>
    <numFmt numFmtId="171" formatCode="#,##0.00_ ;\-#,##0.00\ "/>
    <numFmt numFmtId="172" formatCode="0.0%"/>
  </numFmts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7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1" applyNumberFormat="0" applyAlignment="0" applyProtection="0"/>
  </cellStyleXfs>
  <cellXfs count="18">
    <xf numFmtId="0" fontId="0" fillId="0" borderId="0" xfId="0"/>
    <xf numFmtId="165" fontId="0" fillId="0" borderId="0" xfId="0" applyNumberFormat="1"/>
    <xf numFmtId="166" fontId="0" fillId="0" borderId="0" xfId="0" applyNumberFormat="1"/>
    <xf numFmtId="9" fontId="0" fillId="0" borderId="0" xfId="0" applyNumberFormat="1"/>
    <xf numFmtId="0" fontId="3" fillId="0" borderId="0" xfId="0" applyFont="1" applyAlignment="1">
      <alignment horizontal="center"/>
    </xf>
    <xf numFmtId="0" fontId="4" fillId="0" borderId="0" xfId="0" applyFont="1"/>
    <xf numFmtId="9" fontId="0" fillId="0" borderId="0" xfId="2" applyFont="1"/>
    <xf numFmtId="171" fontId="0" fillId="0" borderId="0" xfId="1" applyNumberFormat="1" applyFont="1" applyAlignment="1">
      <alignment horizontal="right"/>
    </xf>
    <xf numFmtId="172" fontId="0" fillId="0" borderId="0" xfId="2" applyNumberFormat="1" applyFont="1"/>
    <xf numFmtId="0" fontId="0" fillId="0" borderId="0" xfId="0" applyAlignment="1">
      <alignment horizontal="right"/>
    </xf>
    <xf numFmtId="0" fontId="0" fillId="0" borderId="2" xfId="0" applyBorder="1" applyAlignment="1">
      <alignment horizontal="right"/>
    </xf>
    <xf numFmtId="0" fontId="0" fillId="0" borderId="3" xfId="0" applyBorder="1"/>
    <xf numFmtId="0" fontId="0" fillId="0" borderId="0" xfId="0" applyBorder="1"/>
    <xf numFmtId="0" fontId="2" fillId="2" borderId="1" xfId="3"/>
    <xf numFmtId="0" fontId="5" fillId="0" borderId="4" xfId="0" applyFont="1" applyBorder="1"/>
    <xf numFmtId="0" fontId="5" fillId="0" borderId="5" xfId="0" applyFont="1" applyBorder="1"/>
    <xf numFmtId="0" fontId="5" fillId="0" borderId="6" xfId="0" applyFont="1" applyBorder="1"/>
    <xf numFmtId="0" fontId="0" fillId="0" borderId="0" xfId="0" applyAlignment="1">
      <alignment horizontal="center"/>
    </xf>
  </cellXfs>
  <cellStyles count="4">
    <cellStyle name="Comma" xfId="1" builtinId="3"/>
    <cellStyle name="Normal" xfId="0" builtinId="0"/>
    <cellStyle name="Output" xfId="3" builtinId="21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23"/>
  <sheetViews>
    <sheetView workbookViewId="0">
      <selection activeCell="I28" sqref="I28"/>
    </sheetView>
  </sheetViews>
  <sheetFormatPr defaultRowHeight="15" x14ac:dyDescent="0.25"/>
  <sheetData>
    <row r="2" spans="2:2" x14ac:dyDescent="0.25">
      <c r="B2" t="s">
        <v>116</v>
      </c>
    </row>
    <row r="4" spans="2:2" x14ac:dyDescent="0.25">
      <c r="B4" t="s">
        <v>117</v>
      </c>
    </row>
    <row r="5" spans="2:2" x14ac:dyDescent="0.25">
      <c r="B5" t="s">
        <v>118</v>
      </c>
    </row>
    <row r="7" spans="2:2" x14ac:dyDescent="0.25">
      <c r="B7" t="s">
        <v>119</v>
      </c>
    </row>
    <row r="9" spans="2:2" x14ac:dyDescent="0.25">
      <c r="B9" t="s">
        <v>120</v>
      </c>
    </row>
    <row r="10" spans="2:2" x14ac:dyDescent="0.25">
      <c r="B10" t="s">
        <v>121</v>
      </c>
    </row>
    <row r="11" spans="2:2" x14ac:dyDescent="0.25">
      <c r="B11" t="s">
        <v>122</v>
      </c>
    </row>
    <row r="13" spans="2:2" x14ac:dyDescent="0.25">
      <c r="B13" t="s">
        <v>123</v>
      </c>
    </row>
    <row r="14" spans="2:2" x14ac:dyDescent="0.25">
      <c r="B14" t="s">
        <v>124</v>
      </c>
    </row>
    <row r="15" spans="2:2" x14ac:dyDescent="0.25">
      <c r="B15" t="s">
        <v>125</v>
      </c>
    </row>
    <row r="17" spans="2:2" x14ac:dyDescent="0.25">
      <c r="B17" t="s">
        <v>126</v>
      </c>
    </row>
    <row r="18" spans="2:2" x14ac:dyDescent="0.25">
      <c r="B18" t="s">
        <v>127</v>
      </c>
    </row>
    <row r="19" spans="2:2" x14ac:dyDescent="0.25">
      <c r="B19" t="s">
        <v>128</v>
      </c>
    </row>
    <row r="21" spans="2:2" x14ac:dyDescent="0.25">
      <c r="B21" t="s">
        <v>129</v>
      </c>
    </row>
    <row r="23" spans="2:2" x14ac:dyDescent="0.25">
      <c r="B23" t="s">
        <v>130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5"/>
  <sheetViews>
    <sheetView tabSelected="1" workbookViewId="0">
      <selection activeCell="N26" sqref="N26"/>
    </sheetView>
  </sheetViews>
  <sheetFormatPr defaultRowHeight="15" x14ac:dyDescent="0.25"/>
  <cols>
    <col min="1" max="1" width="11" customWidth="1"/>
    <col min="2" max="2" width="7.42578125" customWidth="1"/>
    <col min="5" max="5" width="9.28515625" bestFit="1" customWidth="1"/>
    <col min="6" max="6" width="7.5703125" bestFit="1" customWidth="1"/>
    <col min="8" max="9" width="6.140625" bestFit="1" customWidth="1"/>
    <col min="10" max="12" width="5.5703125" bestFit="1" customWidth="1"/>
    <col min="13" max="13" width="6" customWidth="1"/>
    <col min="14" max="14" width="7.42578125" customWidth="1"/>
    <col min="15" max="15" width="6.140625" bestFit="1" customWidth="1"/>
    <col min="16" max="19" width="5.5703125" bestFit="1" customWidth="1"/>
  </cols>
  <sheetData>
    <row r="1" spans="1:5" x14ac:dyDescent="0.25">
      <c r="A1" t="s">
        <v>0</v>
      </c>
    </row>
    <row r="3" spans="1:5" x14ac:dyDescent="0.25">
      <c r="A3" t="s">
        <v>2</v>
      </c>
      <c r="C3" t="s">
        <v>22</v>
      </c>
    </row>
    <row r="4" spans="1:5" ht="15.75" x14ac:dyDescent="0.25">
      <c r="A4" t="s">
        <v>23</v>
      </c>
      <c r="D4" s="5" t="s">
        <v>24</v>
      </c>
    </row>
    <row r="5" spans="1:5" x14ac:dyDescent="0.25">
      <c r="A5" t="s">
        <v>3</v>
      </c>
    </row>
    <row r="6" spans="1:5" ht="15.75" x14ac:dyDescent="0.25">
      <c r="A6" t="s">
        <v>114</v>
      </c>
      <c r="B6" s="4" t="str">
        <f>CONCATENATE("n = ",B10)</f>
        <v>n = 56</v>
      </c>
      <c r="C6" t="s">
        <v>27</v>
      </c>
    </row>
    <row r="8" spans="1:5" x14ac:dyDescent="0.25">
      <c r="A8" t="s">
        <v>4</v>
      </c>
      <c r="B8" s="2">
        <f>AVERAGE(Данни!A1:A56)</f>
        <v>120.26249999999997</v>
      </c>
    </row>
    <row r="9" spans="1:5" x14ac:dyDescent="0.25">
      <c r="A9" t="s">
        <v>5</v>
      </c>
      <c r="B9" s="2">
        <f>STDEV(Данни!A1:A56)</f>
        <v>11.272453350777484</v>
      </c>
    </row>
    <row r="10" spans="1:5" x14ac:dyDescent="0.25">
      <c r="A10" t="s">
        <v>6</v>
      </c>
      <c r="B10" s="14">
        <v>56</v>
      </c>
    </row>
    <row r="12" spans="1:5" x14ac:dyDescent="0.25">
      <c r="A12" s="10" t="s">
        <v>8</v>
      </c>
      <c r="B12" s="10" t="s">
        <v>9</v>
      </c>
      <c r="C12" s="10" t="s">
        <v>10</v>
      </c>
      <c r="D12" s="10" t="s">
        <v>11</v>
      </c>
      <c r="E12" s="10" t="s">
        <v>12</v>
      </c>
    </row>
    <row r="13" spans="1:5" x14ac:dyDescent="0.25">
      <c r="A13" s="3">
        <v>0.9</v>
      </c>
      <c r="B13" s="3">
        <f>1-A13</f>
        <v>9.9999999999999978E-2</v>
      </c>
      <c r="C13" s="1">
        <f>CONFIDENCE(B13,$B$9,$B$10)</f>
        <v>2.4777169395851781</v>
      </c>
      <c r="D13" s="2">
        <f>$B$8-C13</f>
        <v>117.7847830604148</v>
      </c>
      <c r="E13" s="2">
        <f>$B$8+C13</f>
        <v>122.74021693958515</v>
      </c>
    </row>
    <row r="14" spans="1:5" x14ac:dyDescent="0.25">
      <c r="A14" s="3">
        <v>0.95</v>
      </c>
      <c r="B14" s="3">
        <f t="shared" ref="B14:B15" si="0">1-A14</f>
        <v>5.0000000000000044E-2</v>
      </c>
      <c r="C14" s="1">
        <f t="shared" ref="C14:C15" si="1">CONFIDENCE(B14,$B$9,$B$10)</f>
        <v>2.9523818325841997</v>
      </c>
      <c r="D14" s="2">
        <f t="shared" ref="D14:D15" si="2">$B$8-C14</f>
        <v>117.31011816741578</v>
      </c>
      <c r="E14" s="2">
        <f t="shared" ref="E14:E15" si="3">$B$8+C14</f>
        <v>123.21488183258417</v>
      </c>
    </row>
    <row r="15" spans="1:5" x14ac:dyDescent="0.25">
      <c r="A15" s="3">
        <v>0.99</v>
      </c>
      <c r="B15" s="3">
        <f t="shared" si="0"/>
        <v>1.0000000000000009E-2</v>
      </c>
      <c r="C15" s="1">
        <f t="shared" si="1"/>
        <v>3.8800874401885586</v>
      </c>
      <c r="D15" s="2">
        <f t="shared" si="2"/>
        <v>116.38241255981141</v>
      </c>
      <c r="E15" s="2">
        <f t="shared" si="3"/>
        <v>124.14258744018854</v>
      </c>
    </row>
    <row r="17" spans="1:17" x14ac:dyDescent="0.25">
      <c r="A17" t="s">
        <v>7</v>
      </c>
      <c r="C17" t="str">
        <f>C3</f>
        <v>90%, 95% и 99%</v>
      </c>
    </row>
    <row r="18" spans="1:17" x14ac:dyDescent="0.25">
      <c r="A18" t="s">
        <v>28</v>
      </c>
      <c r="D18" t="str">
        <f>D4</f>
        <v>μ,</v>
      </c>
    </row>
    <row r="19" spans="1:17" x14ac:dyDescent="0.25">
      <c r="A19" t="s">
        <v>3</v>
      </c>
    </row>
    <row r="20" spans="1:17" x14ac:dyDescent="0.25">
      <c r="A20" t="s">
        <v>115</v>
      </c>
      <c r="B20" t="str">
        <f>CONCATENATE("n =",B24)</f>
        <v>n =16</v>
      </c>
      <c r="C20" t="s">
        <v>25</v>
      </c>
    </row>
    <row r="22" spans="1:17" x14ac:dyDescent="0.25">
      <c r="A22" t="s">
        <v>4</v>
      </c>
      <c r="B22">
        <f>AVERAGE(Данни!A1:A16)</f>
        <v>119.06249999999999</v>
      </c>
    </row>
    <row r="23" spans="1:17" x14ac:dyDescent="0.25">
      <c r="A23" t="s">
        <v>5</v>
      </c>
      <c r="B23">
        <f>STDEV(Данни!A1:A16)</f>
        <v>12.385038016359504</v>
      </c>
    </row>
    <row r="24" spans="1:17" x14ac:dyDescent="0.25">
      <c r="A24" t="s">
        <v>6</v>
      </c>
      <c r="B24" s="14">
        <v>16</v>
      </c>
    </row>
    <row r="26" spans="1:17" x14ac:dyDescent="0.25">
      <c r="A26" s="10" t="s">
        <v>8</v>
      </c>
      <c r="B26" s="10" t="s">
        <v>9</v>
      </c>
      <c r="C26" s="10" t="s">
        <v>13</v>
      </c>
      <c r="D26" s="10" t="s">
        <v>10</v>
      </c>
      <c r="E26" s="10" t="s">
        <v>11</v>
      </c>
      <c r="F26" s="10" t="s">
        <v>12</v>
      </c>
    </row>
    <row r="27" spans="1:17" x14ac:dyDescent="0.25">
      <c r="A27" s="3">
        <f>A13</f>
        <v>0.9</v>
      </c>
      <c r="B27" s="7">
        <f>B13</f>
        <v>9.9999999999999978E-2</v>
      </c>
      <c r="C27" s="1">
        <f>_xlfn.T.INV(1-0.5*B27,$B$24-1)</f>
        <v>1.7530503556925723</v>
      </c>
      <c r="D27" s="1">
        <f>C27*$B$23/SQRT($B$24)</f>
        <v>5.4278988249612645</v>
      </c>
      <c r="E27">
        <f>$B$22-D27</f>
        <v>113.63460117503872</v>
      </c>
      <c r="F27">
        <f>$B$22+D27</f>
        <v>124.49039882496125</v>
      </c>
    </row>
    <row r="28" spans="1:17" x14ac:dyDescent="0.25">
      <c r="A28" s="3">
        <f>A14</f>
        <v>0.95</v>
      </c>
      <c r="B28" s="7">
        <f>B14</f>
        <v>5.0000000000000044E-2</v>
      </c>
      <c r="C28" s="1">
        <f>_xlfn.T.INV(1-0.5*B28,$B$24-1)</f>
        <v>2.1314495455597742</v>
      </c>
      <c r="D28" s="1">
        <f>C28*$B$23/SQRT($B$24)</f>
        <v>6.5995209129274981</v>
      </c>
      <c r="E28">
        <f>$B$22-D28</f>
        <v>112.46297908707248</v>
      </c>
      <c r="F28">
        <f>$B$22+D28</f>
        <v>125.66202091292749</v>
      </c>
    </row>
    <row r="29" spans="1:17" x14ac:dyDescent="0.25">
      <c r="A29" s="3">
        <f>A15</f>
        <v>0.99</v>
      </c>
      <c r="B29" s="7">
        <f>B15</f>
        <v>1.0000000000000009E-2</v>
      </c>
      <c r="C29" s="1">
        <f>_xlfn.T.INV(1-0.5*B29,$B$24-1)</f>
        <v>2.9467128834752367</v>
      </c>
      <c r="D29" s="1">
        <f>C29*$B$23/SQRT($B$24)</f>
        <v>9.1237877712842845</v>
      </c>
      <c r="E29">
        <f>$B$22-D29</f>
        <v>109.9387122287157</v>
      </c>
      <c r="F29">
        <f>$B$22+D29</f>
        <v>128.18628777128427</v>
      </c>
    </row>
    <row r="30" spans="1:17" x14ac:dyDescent="0.25">
      <c r="Q30" s="13"/>
    </row>
    <row r="31" spans="1:17" x14ac:dyDescent="0.25">
      <c r="A31" t="s">
        <v>14</v>
      </c>
    </row>
    <row r="32" spans="1:17" x14ac:dyDescent="0.25">
      <c r="A32" t="s">
        <v>15</v>
      </c>
    </row>
    <row r="33" spans="1:6" x14ac:dyDescent="0.25">
      <c r="A33" t="s">
        <v>20</v>
      </c>
    </row>
    <row r="34" spans="1:6" x14ac:dyDescent="0.25">
      <c r="A34" t="s">
        <v>21</v>
      </c>
    </row>
    <row r="36" spans="1:6" x14ac:dyDescent="0.25">
      <c r="A36" t="s">
        <v>6</v>
      </c>
      <c r="B36" s="15">
        <v>467</v>
      </c>
      <c r="D36" t="s">
        <v>29</v>
      </c>
    </row>
    <row r="37" spans="1:6" x14ac:dyDescent="0.25">
      <c r="A37" t="s">
        <v>16</v>
      </c>
      <c r="B37" s="16">
        <v>327</v>
      </c>
      <c r="D37" t="s">
        <v>30</v>
      </c>
    </row>
    <row r="39" spans="1:6" x14ac:dyDescent="0.25">
      <c r="A39" t="s">
        <v>17</v>
      </c>
      <c r="B39" s="1">
        <f>B37/B36</f>
        <v>0.70021413276231259</v>
      </c>
    </row>
    <row r="40" spans="1:6" x14ac:dyDescent="0.25">
      <c r="A40" t="s">
        <v>18</v>
      </c>
      <c r="B40" s="1">
        <f>SQRT(B39*(1-B39)/B36)</f>
        <v>2.1201304000249509E-2</v>
      </c>
    </row>
    <row r="42" spans="1:6" x14ac:dyDescent="0.25">
      <c r="A42" s="10" t="str">
        <f>A12</f>
        <v>%</v>
      </c>
      <c r="B42" s="10" t="str">
        <f>B12</f>
        <v>Alpha</v>
      </c>
      <c r="C42" s="10" t="s">
        <v>19</v>
      </c>
      <c r="D42" s="10" t="str">
        <f>C12</f>
        <v>Conf</v>
      </c>
      <c r="E42" s="10" t="str">
        <f>D12</f>
        <v>Left</v>
      </c>
      <c r="F42" s="10" t="s">
        <v>12</v>
      </c>
    </row>
    <row r="43" spans="1:6" x14ac:dyDescent="0.25">
      <c r="A43" s="6">
        <f>A13</f>
        <v>0.9</v>
      </c>
      <c r="B43">
        <f>B13</f>
        <v>9.9999999999999978E-2</v>
      </c>
      <c r="C43" s="1">
        <f>_xlfn.NORM.S.INV(1-0.5*B43)</f>
        <v>1.6448536269514715</v>
      </c>
      <c r="D43" s="1">
        <f>C43*$B$40</f>
        <v>3.4873041780911149E-2</v>
      </c>
      <c r="E43" s="8">
        <f>$B$39-D43</f>
        <v>0.66534109098140148</v>
      </c>
      <c r="F43" s="8">
        <f>$B$39+D43</f>
        <v>0.7350871745432237</v>
      </c>
    </row>
    <row r="44" spans="1:6" x14ac:dyDescent="0.25">
      <c r="A44" s="6">
        <f>A14</f>
        <v>0.95</v>
      </c>
      <c r="B44">
        <f>B14</f>
        <v>5.0000000000000044E-2</v>
      </c>
      <c r="C44" s="1">
        <f t="shared" ref="C44:C45" si="4">_xlfn.NORM.S.INV(1-0.5*B44)</f>
        <v>1.9599639845400536</v>
      </c>
      <c r="D44" s="1">
        <f>C44*$B$40</f>
        <v>4.1553792265774006E-2</v>
      </c>
      <c r="E44" s="8">
        <f>$B$39-D44</f>
        <v>0.65866034049653854</v>
      </c>
      <c r="F44" s="8">
        <f>$B$39+D44</f>
        <v>0.74176792502808664</v>
      </c>
    </row>
    <row r="45" spans="1:6" x14ac:dyDescent="0.25">
      <c r="A45" s="6">
        <f>A15</f>
        <v>0.99</v>
      </c>
      <c r="B45">
        <f>B15</f>
        <v>1.0000000000000009E-2</v>
      </c>
      <c r="C45" s="1">
        <f t="shared" si="4"/>
        <v>2.5758293035488999</v>
      </c>
      <c r="D45" s="1">
        <f>C45*$B$40</f>
        <v>5.4610940117291201E-2</v>
      </c>
      <c r="E45" s="8">
        <f>$B$39-D45</f>
        <v>0.64560319264502142</v>
      </c>
      <c r="F45" s="8">
        <f>$B$39+D45</f>
        <v>0.75482507287960376</v>
      </c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0"/>
  <sheetViews>
    <sheetView workbookViewId="0">
      <selection activeCell="D1" sqref="D1"/>
    </sheetView>
  </sheetViews>
  <sheetFormatPr defaultRowHeight="15" x14ac:dyDescent="0.25"/>
  <sheetData>
    <row r="1" spans="1:4" x14ac:dyDescent="0.25">
      <c r="A1">
        <v>96.2</v>
      </c>
      <c r="D1" t="s">
        <v>1</v>
      </c>
    </row>
    <row r="2" spans="1:4" x14ac:dyDescent="0.25">
      <c r="A2">
        <v>120.2</v>
      </c>
    </row>
    <row r="3" spans="1:4" x14ac:dyDescent="0.25">
      <c r="A3">
        <v>143.6</v>
      </c>
    </row>
    <row r="4" spans="1:4" x14ac:dyDescent="0.25">
      <c r="A4">
        <v>117.9</v>
      </c>
    </row>
    <row r="5" spans="1:4" x14ac:dyDescent="0.25">
      <c r="A5">
        <v>121.6</v>
      </c>
    </row>
    <row r="6" spans="1:4" x14ac:dyDescent="0.25">
      <c r="A6">
        <v>112.5</v>
      </c>
    </row>
    <row r="7" spans="1:4" x14ac:dyDescent="0.25">
      <c r="A7">
        <v>114.3</v>
      </c>
    </row>
    <row r="8" spans="1:4" x14ac:dyDescent="0.25">
      <c r="A8">
        <v>116.8</v>
      </c>
    </row>
    <row r="9" spans="1:4" x14ac:dyDescent="0.25">
      <c r="A9">
        <v>122.7</v>
      </c>
    </row>
    <row r="10" spans="1:4" x14ac:dyDescent="0.25">
      <c r="A10">
        <v>103.6</v>
      </c>
    </row>
    <row r="11" spans="1:4" x14ac:dyDescent="0.25">
      <c r="A11">
        <v>130.1</v>
      </c>
    </row>
    <row r="12" spans="1:4" x14ac:dyDescent="0.25">
      <c r="A12">
        <v>137.19999999999999</v>
      </c>
    </row>
    <row r="13" spans="1:4" x14ac:dyDescent="0.25">
      <c r="A13">
        <v>101.4</v>
      </c>
    </row>
    <row r="14" spans="1:4" x14ac:dyDescent="0.25">
      <c r="A14">
        <v>116.8</v>
      </c>
    </row>
    <row r="15" spans="1:4" x14ac:dyDescent="0.25">
      <c r="A15">
        <v>126.5</v>
      </c>
    </row>
    <row r="16" spans="1:4" x14ac:dyDescent="0.25">
      <c r="A16">
        <v>123.6</v>
      </c>
    </row>
    <row r="17" spans="1:1" x14ac:dyDescent="0.25">
      <c r="A17">
        <v>129.80000000000001</v>
      </c>
    </row>
    <row r="18" spans="1:1" x14ac:dyDescent="0.25">
      <c r="A18">
        <v>117.8</v>
      </c>
    </row>
    <row r="19" spans="1:1" x14ac:dyDescent="0.25">
      <c r="A19">
        <v>112.5</v>
      </c>
    </row>
    <row r="20" spans="1:1" x14ac:dyDescent="0.25">
      <c r="A20">
        <v>121.9</v>
      </c>
    </row>
    <row r="21" spans="1:1" x14ac:dyDescent="0.25">
      <c r="A21">
        <v>118</v>
      </c>
    </row>
    <row r="22" spans="1:1" x14ac:dyDescent="0.25">
      <c r="A22">
        <v>135.1</v>
      </c>
    </row>
    <row r="23" spans="1:1" x14ac:dyDescent="0.25">
      <c r="A23">
        <v>121.7</v>
      </c>
    </row>
    <row r="24" spans="1:1" x14ac:dyDescent="0.25">
      <c r="A24">
        <v>123.4</v>
      </c>
    </row>
    <row r="25" spans="1:1" x14ac:dyDescent="0.25">
      <c r="A25">
        <v>121</v>
      </c>
    </row>
    <row r="26" spans="1:1" x14ac:dyDescent="0.25">
      <c r="A26">
        <v>98.1</v>
      </c>
    </row>
    <row r="27" spans="1:1" x14ac:dyDescent="0.25">
      <c r="A27">
        <v>91.9</v>
      </c>
    </row>
    <row r="28" spans="1:1" x14ac:dyDescent="0.25">
      <c r="A28">
        <v>114</v>
      </c>
    </row>
    <row r="29" spans="1:1" x14ac:dyDescent="0.25">
      <c r="A29">
        <v>131</v>
      </c>
    </row>
    <row r="30" spans="1:1" x14ac:dyDescent="0.25">
      <c r="A30">
        <v>99.6</v>
      </c>
    </row>
    <row r="31" spans="1:1" x14ac:dyDescent="0.25">
      <c r="A31">
        <v>130.4</v>
      </c>
    </row>
    <row r="32" spans="1:1" x14ac:dyDescent="0.25">
      <c r="A32">
        <v>126.8</v>
      </c>
    </row>
    <row r="33" spans="1:1" x14ac:dyDescent="0.25">
      <c r="A33">
        <v>119.7</v>
      </c>
    </row>
    <row r="34" spans="1:1" x14ac:dyDescent="0.25">
      <c r="A34">
        <v>123.8</v>
      </c>
    </row>
    <row r="35" spans="1:1" x14ac:dyDescent="0.25">
      <c r="A35">
        <v>121.4</v>
      </c>
    </row>
    <row r="36" spans="1:1" x14ac:dyDescent="0.25">
      <c r="A36">
        <v>124</v>
      </c>
    </row>
    <row r="37" spans="1:1" x14ac:dyDescent="0.25">
      <c r="A37">
        <v>116.5</v>
      </c>
    </row>
    <row r="38" spans="1:1" x14ac:dyDescent="0.25">
      <c r="A38">
        <v>114.2</v>
      </c>
    </row>
    <row r="39" spans="1:1" x14ac:dyDescent="0.25">
      <c r="A39">
        <v>125.9</v>
      </c>
    </row>
    <row r="40" spans="1:1" x14ac:dyDescent="0.25">
      <c r="A40">
        <v>117.8</v>
      </c>
    </row>
    <row r="41" spans="1:1" x14ac:dyDescent="0.25">
      <c r="A41">
        <v>100.9</v>
      </c>
    </row>
    <row r="42" spans="1:1" x14ac:dyDescent="0.25">
      <c r="A42">
        <v>118.7</v>
      </c>
    </row>
    <row r="43" spans="1:1" x14ac:dyDescent="0.25">
      <c r="A43">
        <v>130.9</v>
      </c>
    </row>
    <row r="44" spans="1:1" x14ac:dyDescent="0.25">
      <c r="A44">
        <v>124</v>
      </c>
    </row>
    <row r="45" spans="1:1" x14ac:dyDescent="0.25">
      <c r="A45">
        <v>120.5</v>
      </c>
    </row>
    <row r="46" spans="1:1" x14ac:dyDescent="0.25">
      <c r="A46">
        <v>124.6</v>
      </c>
    </row>
    <row r="47" spans="1:1" x14ac:dyDescent="0.25">
      <c r="A47">
        <v>142.69999999999999</v>
      </c>
    </row>
    <row r="48" spans="1:1" x14ac:dyDescent="0.25">
      <c r="A48">
        <v>107.5</v>
      </c>
    </row>
    <row r="49" spans="1:1" x14ac:dyDescent="0.25">
      <c r="A49">
        <v>134.1</v>
      </c>
    </row>
    <row r="50" spans="1:1" x14ac:dyDescent="0.25">
      <c r="A50">
        <v>119.8</v>
      </c>
    </row>
    <row r="51" spans="1:1" x14ac:dyDescent="0.25">
      <c r="A51">
        <v>125.2</v>
      </c>
    </row>
    <row r="52" spans="1:1" x14ac:dyDescent="0.25">
      <c r="A52">
        <v>134.30000000000001</v>
      </c>
    </row>
    <row r="53" spans="1:1" x14ac:dyDescent="0.25">
      <c r="A53">
        <v>117.6</v>
      </c>
    </row>
    <row r="54" spans="1:1" x14ac:dyDescent="0.25">
      <c r="A54">
        <v>132.19999999999999</v>
      </c>
    </row>
    <row r="55" spans="1:1" x14ac:dyDescent="0.25">
      <c r="A55">
        <v>133.9</v>
      </c>
    </row>
    <row r="56" spans="1:1" x14ac:dyDescent="0.25">
      <c r="A56">
        <v>106.5</v>
      </c>
    </row>
    <row r="57" spans="1:1" x14ac:dyDescent="0.25">
      <c r="A57">
        <v>112.8</v>
      </c>
    </row>
    <row r="58" spans="1:1" x14ac:dyDescent="0.25">
      <c r="A58">
        <v>97.7</v>
      </c>
    </row>
    <row r="59" spans="1:1" x14ac:dyDescent="0.25">
      <c r="A59">
        <v>139.69999999999999</v>
      </c>
    </row>
    <row r="60" spans="1:1" x14ac:dyDescent="0.25">
      <c r="A60">
        <v>130</v>
      </c>
    </row>
    <row r="61" spans="1:1" x14ac:dyDescent="0.25">
      <c r="A61">
        <v>121.2</v>
      </c>
    </row>
    <row r="62" spans="1:1" x14ac:dyDescent="0.25">
      <c r="A62">
        <v>116.5</v>
      </c>
    </row>
    <row r="63" spans="1:1" x14ac:dyDescent="0.25">
      <c r="A63">
        <v>108.3</v>
      </c>
    </row>
    <row r="64" spans="1:1" x14ac:dyDescent="0.25">
      <c r="A64">
        <v>125.4</v>
      </c>
    </row>
    <row r="65" spans="1:1" x14ac:dyDescent="0.25">
      <c r="A65">
        <v>117.8</v>
      </c>
    </row>
    <row r="66" spans="1:1" x14ac:dyDescent="0.25">
      <c r="A66">
        <v>113.8</v>
      </c>
    </row>
    <row r="67" spans="1:1" x14ac:dyDescent="0.25">
      <c r="A67">
        <v>111.5</v>
      </c>
    </row>
    <row r="68" spans="1:1" x14ac:dyDescent="0.25">
      <c r="A68">
        <v>109.1</v>
      </c>
    </row>
    <row r="69" spans="1:1" x14ac:dyDescent="0.25">
      <c r="A69">
        <v>101.6</v>
      </c>
    </row>
    <row r="70" spans="1:1" x14ac:dyDescent="0.25">
      <c r="A70">
        <v>137.4</v>
      </c>
    </row>
    <row r="71" spans="1:1" x14ac:dyDescent="0.25">
      <c r="A71">
        <v>121.9</v>
      </c>
    </row>
    <row r="72" spans="1:1" x14ac:dyDescent="0.25">
      <c r="A72">
        <v>115.4</v>
      </c>
    </row>
    <row r="73" spans="1:1" x14ac:dyDescent="0.25">
      <c r="A73">
        <v>118.8</v>
      </c>
    </row>
    <row r="74" spans="1:1" x14ac:dyDescent="0.25">
      <c r="A74">
        <v>141.6</v>
      </c>
    </row>
    <row r="75" spans="1:1" x14ac:dyDescent="0.25">
      <c r="A75">
        <v>102.6</v>
      </c>
    </row>
    <row r="76" spans="1:1" x14ac:dyDescent="0.25">
      <c r="A76">
        <v>109.6</v>
      </c>
    </row>
    <row r="77" spans="1:1" x14ac:dyDescent="0.25">
      <c r="A77">
        <v>127.3</v>
      </c>
    </row>
    <row r="78" spans="1:1" x14ac:dyDescent="0.25">
      <c r="A78">
        <v>113.2</v>
      </c>
    </row>
    <row r="79" spans="1:1" x14ac:dyDescent="0.25">
      <c r="A79">
        <v>127.3</v>
      </c>
    </row>
    <row r="80" spans="1:1" x14ac:dyDescent="0.25">
      <c r="A80">
        <v>133</v>
      </c>
    </row>
    <row r="81" spans="1:1" x14ac:dyDescent="0.25">
      <c r="A81">
        <v>111</v>
      </c>
    </row>
    <row r="82" spans="1:1" x14ac:dyDescent="0.25">
      <c r="A82">
        <v>119.6</v>
      </c>
    </row>
    <row r="83" spans="1:1" x14ac:dyDescent="0.25">
      <c r="A83">
        <v>104.4</v>
      </c>
    </row>
    <row r="84" spans="1:1" x14ac:dyDescent="0.25">
      <c r="A84">
        <v>125.2</v>
      </c>
    </row>
    <row r="85" spans="1:1" x14ac:dyDescent="0.25">
      <c r="A85">
        <v>129.30000000000001</v>
      </c>
    </row>
    <row r="86" spans="1:1" x14ac:dyDescent="0.25">
      <c r="A86">
        <v>117.8</v>
      </c>
    </row>
    <row r="87" spans="1:1" x14ac:dyDescent="0.25">
      <c r="A87">
        <v>138.69999999999999</v>
      </c>
    </row>
    <row r="88" spans="1:1" x14ac:dyDescent="0.25">
      <c r="A88">
        <v>111.3</v>
      </c>
    </row>
    <row r="89" spans="1:1" x14ac:dyDescent="0.25">
      <c r="A89">
        <v>126</v>
      </c>
    </row>
    <row r="90" spans="1:1" x14ac:dyDescent="0.25">
      <c r="A90">
        <v>117.1</v>
      </c>
    </row>
    <row r="91" spans="1:1" x14ac:dyDescent="0.25">
      <c r="A91">
        <v>120.5</v>
      </c>
    </row>
    <row r="92" spans="1:1" x14ac:dyDescent="0.25">
      <c r="A92">
        <v>122.5</v>
      </c>
    </row>
    <row r="93" spans="1:1" x14ac:dyDescent="0.25">
      <c r="A93">
        <v>134.4</v>
      </c>
    </row>
    <row r="94" spans="1:1" x14ac:dyDescent="0.25">
      <c r="A94">
        <v>127.9</v>
      </c>
    </row>
    <row r="95" spans="1:1" x14ac:dyDescent="0.25">
      <c r="A95">
        <v>123.1</v>
      </c>
    </row>
    <row r="96" spans="1:1" x14ac:dyDescent="0.25">
      <c r="A96">
        <v>120.9</v>
      </c>
    </row>
    <row r="97" spans="1:1" x14ac:dyDescent="0.25">
      <c r="A97">
        <v>96.7</v>
      </c>
    </row>
    <row r="98" spans="1:1" x14ac:dyDescent="0.25">
      <c r="A98">
        <v>137.9</v>
      </c>
    </row>
    <row r="99" spans="1:1" x14ac:dyDescent="0.25">
      <c r="A99">
        <v>116.5</v>
      </c>
    </row>
    <row r="100" spans="1:1" x14ac:dyDescent="0.25">
      <c r="A100">
        <v>127.5</v>
      </c>
    </row>
    <row r="101" spans="1:1" x14ac:dyDescent="0.25">
      <c r="A101">
        <v>105.6</v>
      </c>
    </row>
    <row r="102" spans="1:1" x14ac:dyDescent="0.25">
      <c r="A102">
        <v>95.8</v>
      </c>
    </row>
    <row r="103" spans="1:1" x14ac:dyDescent="0.25">
      <c r="A103">
        <v>130.80000000000001</v>
      </c>
    </row>
    <row r="104" spans="1:1" x14ac:dyDescent="0.25">
      <c r="A104">
        <v>115.4</v>
      </c>
    </row>
    <row r="105" spans="1:1" x14ac:dyDescent="0.25">
      <c r="A105">
        <v>119.4</v>
      </c>
    </row>
    <row r="106" spans="1:1" x14ac:dyDescent="0.25">
      <c r="A106">
        <v>107.8</v>
      </c>
    </row>
    <row r="107" spans="1:1" x14ac:dyDescent="0.25">
      <c r="A107">
        <v>113.9</v>
      </c>
    </row>
    <row r="108" spans="1:1" x14ac:dyDescent="0.25">
      <c r="A108">
        <v>99.8</v>
      </c>
    </row>
    <row r="109" spans="1:1" x14ac:dyDescent="0.25">
      <c r="A109">
        <v>114.3</v>
      </c>
    </row>
    <row r="110" spans="1:1" x14ac:dyDescent="0.25">
      <c r="A110">
        <v>129.1</v>
      </c>
    </row>
    <row r="111" spans="1:1" x14ac:dyDescent="0.25">
      <c r="A111">
        <v>110.3</v>
      </c>
    </row>
    <row r="112" spans="1:1" x14ac:dyDescent="0.25">
      <c r="A112">
        <v>102.7</v>
      </c>
    </row>
    <row r="113" spans="1:1" x14ac:dyDescent="0.25">
      <c r="A113">
        <v>130.80000000000001</v>
      </c>
    </row>
    <row r="114" spans="1:1" x14ac:dyDescent="0.25">
      <c r="A114">
        <v>136.4</v>
      </c>
    </row>
    <row r="115" spans="1:1" x14ac:dyDescent="0.25">
      <c r="A115">
        <v>132.5</v>
      </c>
    </row>
    <row r="116" spans="1:1" x14ac:dyDescent="0.25">
      <c r="A116">
        <v>117.4</v>
      </c>
    </row>
    <row r="117" spans="1:1" x14ac:dyDescent="0.25">
      <c r="A117">
        <v>118.4</v>
      </c>
    </row>
    <row r="118" spans="1:1" x14ac:dyDescent="0.25">
      <c r="A118">
        <v>119</v>
      </c>
    </row>
    <row r="119" spans="1:1" x14ac:dyDescent="0.25">
      <c r="A119">
        <v>108.4</v>
      </c>
    </row>
    <row r="120" spans="1:1" x14ac:dyDescent="0.25">
      <c r="A120">
        <v>144.5</v>
      </c>
    </row>
    <row r="121" spans="1:1" x14ac:dyDescent="0.25">
      <c r="A121">
        <v>108.6</v>
      </c>
    </row>
    <row r="122" spans="1:1" x14ac:dyDescent="0.25">
      <c r="A122">
        <v>102.7</v>
      </c>
    </row>
    <row r="123" spans="1:1" x14ac:dyDescent="0.25">
      <c r="A123">
        <v>110.4</v>
      </c>
    </row>
    <row r="124" spans="1:1" x14ac:dyDescent="0.25">
      <c r="A124">
        <v>111.8</v>
      </c>
    </row>
    <row r="125" spans="1:1" x14ac:dyDescent="0.25">
      <c r="A125">
        <v>114</v>
      </c>
    </row>
    <row r="126" spans="1:1" x14ac:dyDescent="0.25">
      <c r="A126">
        <v>125.8</v>
      </c>
    </row>
    <row r="127" spans="1:1" x14ac:dyDescent="0.25">
      <c r="A127">
        <v>115.3</v>
      </c>
    </row>
    <row r="128" spans="1:1" x14ac:dyDescent="0.25">
      <c r="A128">
        <v>122.1</v>
      </c>
    </row>
    <row r="129" spans="1:1" x14ac:dyDescent="0.25">
      <c r="A129">
        <v>120.5</v>
      </c>
    </row>
    <row r="130" spans="1:1" x14ac:dyDescent="0.25">
      <c r="A130">
        <v>113.2</v>
      </c>
    </row>
    <row r="131" spans="1:1" x14ac:dyDescent="0.25">
      <c r="A131">
        <v>127.5</v>
      </c>
    </row>
    <row r="132" spans="1:1" x14ac:dyDescent="0.25">
      <c r="A132">
        <v>123.4</v>
      </c>
    </row>
    <row r="133" spans="1:1" x14ac:dyDescent="0.25">
      <c r="A133">
        <v>120.5</v>
      </c>
    </row>
    <row r="134" spans="1:1" x14ac:dyDescent="0.25">
      <c r="A134">
        <v>122</v>
      </c>
    </row>
    <row r="135" spans="1:1" x14ac:dyDescent="0.25">
      <c r="A135">
        <v>116.6</v>
      </c>
    </row>
    <row r="136" spans="1:1" x14ac:dyDescent="0.25">
      <c r="A136">
        <v>114.3</v>
      </c>
    </row>
    <row r="137" spans="1:1" x14ac:dyDescent="0.25">
      <c r="A137">
        <v>126.2</v>
      </c>
    </row>
    <row r="138" spans="1:1" x14ac:dyDescent="0.25">
      <c r="A138">
        <v>111.1</v>
      </c>
    </row>
    <row r="139" spans="1:1" x14ac:dyDescent="0.25">
      <c r="A139">
        <v>126</v>
      </c>
    </row>
    <row r="140" spans="1:1" x14ac:dyDescent="0.25">
      <c r="A140">
        <v>96.1</v>
      </c>
    </row>
    <row r="141" spans="1:1" x14ac:dyDescent="0.25">
      <c r="A141">
        <v>107.6</v>
      </c>
    </row>
    <row r="142" spans="1:1" x14ac:dyDescent="0.25">
      <c r="A142">
        <v>120.3</v>
      </c>
    </row>
    <row r="143" spans="1:1" x14ac:dyDescent="0.25">
      <c r="A143">
        <v>102.7</v>
      </c>
    </row>
    <row r="144" spans="1:1" x14ac:dyDescent="0.25">
      <c r="A144">
        <v>111</v>
      </c>
    </row>
    <row r="145" spans="1:1" x14ac:dyDescent="0.25">
      <c r="A145">
        <v>112</v>
      </c>
    </row>
    <row r="146" spans="1:1" x14ac:dyDescent="0.25">
      <c r="A146">
        <v>116</v>
      </c>
    </row>
    <row r="147" spans="1:1" x14ac:dyDescent="0.25">
      <c r="A147">
        <v>105.3</v>
      </c>
    </row>
    <row r="148" spans="1:1" x14ac:dyDescent="0.25">
      <c r="A148">
        <v>124.4</v>
      </c>
    </row>
    <row r="149" spans="1:1" x14ac:dyDescent="0.25">
      <c r="A149">
        <v>121.1</v>
      </c>
    </row>
    <row r="150" spans="1:1" x14ac:dyDescent="0.25">
      <c r="A150">
        <v>117.1</v>
      </c>
    </row>
    <row r="151" spans="1:1" x14ac:dyDescent="0.25">
      <c r="A151">
        <v>121.5</v>
      </c>
    </row>
    <row r="152" spans="1:1" x14ac:dyDescent="0.25">
      <c r="A152">
        <v>111.1</v>
      </c>
    </row>
    <row r="153" spans="1:1" x14ac:dyDescent="0.25">
      <c r="A153">
        <v>122.2</v>
      </c>
    </row>
    <row r="154" spans="1:1" x14ac:dyDescent="0.25">
      <c r="A154">
        <v>128.1</v>
      </c>
    </row>
    <row r="155" spans="1:1" x14ac:dyDescent="0.25">
      <c r="A155">
        <v>126.1</v>
      </c>
    </row>
    <row r="156" spans="1:1" x14ac:dyDescent="0.25">
      <c r="A156">
        <v>119.5</v>
      </c>
    </row>
    <row r="157" spans="1:1" x14ac:dyDescent="0.25">
      <c r="A157">
        <v>117.5</v>
      </c>
    </row>
    <row r="158" spans="1:1" x14ac:dyDescent="0.25">
      <c r="A158">
        <v>145.5</v>
      </c>
    </row>
    <row r="159" spans="1:1" x14ac:dyDescent="0.25">
      <c r="A159">
        <v>138.9</v>
      </c>
    </row>
    <row r="160" spans="1:1" x14ac:dyDescent="0.25">
      <c r="A160">
        <v>129.80000000000001</v>
      </c>
    </row>
    <row r="161" spans="1:1" x14ac:dyDescent="0.25">
      <c r="A161">
        <v>112.3</v>
      </c>
    </row>
    <row r="162" spans="1:1" x14ac:dyDescent="0.25">
      <c r="A162">
        <v>120.8</v>
      </c>
    </row>
    <row r="163" spans="1:1" x14ac:dyDescent="0.25">
      <c r="A163">
        <v>118.5</v>
      </c>
    </row>
    <row r="164" spans="1:1" x14ac:dyDescent="0.25">
      <c r="A164">
        <v>136.9</v>
      </c>
    </row>
    <row r="165" spans="1:1" x14ac:dyDescent="0.25">
      <c r="A165">
        <v>135.19999999999999</v>
      </c>
    </row>
    <row r="166" spans="1:1" x14ac:dyDescent="0.25">
      <c r="A166">
        <v>112.7</v>
      </c>
    </row>
    <row r="167" spans="1:1" x14ac:dyDescent="0.25">
      <c r="A167">
        <v>124.3</v>
      </c>
    </row>
    <row r="168" spans="1:1" x14ac:dyDescent="0.25">
      <c r="A168">
        <v>126.4</v>
      </c>
    </row>
    <row r="169" spans="1:1" x14ac:dyDescent="0.25">
      <c r="A169">
        <v>131.69999999999999</v>
      </c>
    </row>
    <row r="170" spans="1:1" x14ac:dyDescent="0.25">
      <c r="A170">
        <v>119.4</v>
      </c>
    </row>
    <row r="171" spans="1:1" x14ac:dyDescent="0.25">
      <c r="A171">
        <v>130.6</v>
      </c>
    </row>
    <row r="172" spans="1:1" x14ac:dyDescent="0.25">
      <c r="A172">
        <v>91.2</v>
      </c>
    </row>
    <row r="173" spans="1:1" x14ac:dyDescent="0.25">
      <c r="A173">
        <v>128.80000000000001</v>
      </c>
    </row>
    <row r="174" spans="1:1" x14ac:dyDescent="0.25">
      <c r="A174">
        <v>131.1</v>
      </c>
    </row>
    <row r="175" spans="1:1" x14ac:dyDescent="0.25">
      <c r="A175">
        <v>102.5</v>
      </c>
    </row>
    <row r="176" spans="1:1" x14ac:dyDescent="0.25">
      <c r="A176">
        <v>123.7</v>
      </c>
    </row>
    <row r="177" spans="1:1" x14ac:dyDescent="0.25">
      <c r="A177">
        <v>120.8</v>
      </c>
    </row>
    <row r="178" spans="1:1" x14ac:dyDescent="0.25">
      <c r="A178">
        <v>102.3</v>
      </c>
    </row>
    <row r="179" spans="1:1" x14ac:dyDescent="0.25">
      <c r="A179">
        <v>126.3</v>
      </c>
    </row>
    <row r="180" spans="1:1" x14ac:dyDescent="0.25">
      <c r="A180">
        <v>115.4</v>
      </c>
    </row>
    <row r="181" spans="1:1" x14ac:dyDescent="0.25">
      <c r="A181">
        <v>139.80000000000001</v>
      </c>
    </row>
    <row r="182" spans="1:1" x14ac:dyDescent="0.25">
      <c r="A182">
        <v>136.1</v>
      </c>
    </row>
    <row r="183" spans="1:1" x14ac:dyDescent="0.25">
      <c r="A183">
        <v>113.2</v>
      </c>
    </row>
    <row r="184" spans="1:1" x14ac:dyDescent="0.25">
      <c r="A184">
        <v>109</v>
      </c>
    </row>
    <row r="185" spans="1:1" x14ac:dyDescent="0.25">
      <c r="A185">
        <v>114.3</v>
      </c>
    </row>
    <row r="186" spans="1:1" x14ac:dyDescent="0.25">
      <c r="A186">
        <v>116.3</v>
      </c>
    </row>
    <row r="187" spans="1:1" x14ac:dyDescent="0.25">
      <c r="A187">
        <v>114.7</v>
      </c>
    </row>
    <row r="188" spans="1:1" x14ac:dyDescent="0.25">
      <c r="A188">
        <v>117.3</v>
      </c>
    </row>
    <row r="189" spans="1:1" x14ac:dyDescent="0.25">
      <c r="A189">
        <v>123.7</v>
      </c>
    </row>
    <row r="190" spans="1:1" x14ac:dyDescent="0.25">
      <c r="A190">
        <v>130.4</v>
      </c>
    </row>
    <row r="191" spans="1:1" x14ac:dyDescent="0.25">
      <c r="A191">
        <v>107.7</v>
      </c>
    </row>
    <row r="192" spans="1:1" x14ac:dyDescent="0.25">
      <c r="A192">
        <v>135.5</v>
      </c>
    </row>
    <row r="193" spans="1:1" x14ac:dyDescent="0.25">
      <c r="A193">
        <v>118.2</v>
      </c>
    </row>
    <row r="194" spans="1:1" x14ac:dyDescent="0.25">
      <c r="A194">
        <v>109.3</v>
      </c>
    </row>
    <row r="195" spans="1:1" x14ac:dyDescent="0.25">
      <c r="A195">
        <v>123.8</v>
      </c>
    </row>
    <row r="196" spans="1:1" x14ac:dyDescent="0.25">
      <c r="A196">
        <v>108</v>
      </c>
    </row>
    <row r="197" spans="1:1" x14ac:dyDescent="0.25">
      <c r="A197">
        <v>117.8</v>
      </c>
    </row>
    <row r="198" spans="1:1" x14ac:dyDescent="0.25">
      <c r="A198">
        <v>135.1</v>
      </c>
    </row>
    <row r="199" spans="1:1" x14ac:dyDescent="0.25">
      <c r="A199">
        <v>108.1</v>
      </c>
    </row>
    <row r="200" spans="1:1" x14ac:dyDescent="0.25">
      <c r="A200">
        <v>131.30000000000001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76"/>
  <sheetViews>
    <sheetView topLeftCell="A52" workbookViewId="0">
      <selection activeCell="J1" sqref="J1"/>
    </sheetView>
  </sheetViews>
  <sheetFormatPr defaultRowHeight="15" x14ac:dyDescent="0.25"/>
  <sheetData>
    <row r="1" spans="2:8" x14ac:dyDescent="0.25">
      <c r="E1" t="s">
        <v>110</v>
      </c>
      <c r="F1" t="s">
        <v>111</v>
      </c>
      <c r="G1" s="17" t="s">
        <v>112</v>
      </c>
      <c r="H1" s="17"/>
    </row>
    <row r="2" spans="2:8" x14ac:dyDescent="0.25">
      <c r="E2" s="9" t="s">
        <v>26</v>
      </c>
      <c r="F2" s="9" t="s">
        <v>26</v>
      </c>
      <c r="G2" s="9" t="s">
        <v>26</v>
      </c>
      <c r="H2" s="9" t="s">
        <v>113</v>
      </c>
    </row>
    <row r="3" spans="2:8" x14ac:dyDescent="0.25">
      <c r="B3">
        <v>1</v>
      </c>
      <c r="C3" t="s">
        <v>31</v>
      </c>
      <c r="D3" s="11" t="s">
        <v>32</v>
      </c>
      <c r="E3">
        <v>50</v>
      </c>
      <c r="F3">
        <v>27</v>
      </c>
      <c r="G3">
        <v>612</v>
      </c>
      <c r="H3">
        <v>451</v>
      </c>
    </row>
    <row r="4" spans="2:8" x14ac:dyDescent="0.25">
      <c r="B4">
        <v>2</v>
      </c>
      <c r="D4" s="12" t="s">
        <v>33</v>
      </c>
      <c r="E4">
        <v>42</v>
      </c>
      <c r="F4">
        <v>12</v>
      </c>
      <c r="G4">
        <v>611</v>
      </c>
      <c r="H4">
        <v>469</v>
      </c>
    </row>
    <row r="5" spans="2:8" x14ac:dyDescent="0.25">
      <c r="B5">
        <v>3</v>
      </c>
      <c r="D5" s="12" t="s">
        <v>34</v>
      </c>
      <c r="E5">
        <v>60</v>
      </c>
      <c r="F5">
        <v>9</v>
      </c>
      <c r="G5">
        <v>623</v>
      </c>
      <c r="H5">
        <v>469</v>
      </c>
    </row>
    <row r="6" spans="2:8" x14ac:dyDescent="0.25">
      <c r="B6">
        <v>4</v>
      </c>
      <c r="D6" s="12" t="s">
        <v>35</v>
      </c>
      <c r="E6">
        <v>67</v>
      </c>
      <c r="F6">
        <v>28</v>
      </c>
      <c r="G6">
        <v>622</v>
      </c>
      <c r="H6">
        <v>457</v>
      </c>
    </row>
    <row r="7" spans="2:8" x14ac:dyDescent="0.25">
      <c r="B7">
        <v>5</v>
      </c>
      <c r="D7" s="12" t="s">
        <v>36</v>
      </c>
      <c r="E7">
        <v>70</v>
      </c>
      <c r="F7">
        <v>23</v>
      </c>
      <c r="G7">
        <v>528</v>
      </c>
      <c r="H7">
        <v>420</v>
      </c>
    </row>
    <row r="8" spans="2:8" x14ac:dyDescent="0.25">
      <c r="B8">
        <v>6</v>
      </c>
      <c r="D8" s="11" t="s">
        <v>37</v>
      </c>
      <c r="E8">
        <v>70</v>
      </c>
      <c r="F8">
        <v>12</v>
      </c>
      <c r="G8">
        <v>630</v>
      </c>
      <c r="H8">
        <v>497</v>
      </c>
    </row>
    <row r="9" spans="2:8" x14ac:dyDescent="0.25">
      <c r="B9">
        <v>7</v>
      </c>
      <c r="D9" s="12" t="s">
        <v>38</v>
      </c>
      <c r="E9">
        <v>77</v>
      </c>
      <c r="F9">
        <v>16</v>
      </c>
      <c r="G9">
        <v>581</v>
      </c>
      <c r="H9">
        <v>463</v>
      </c>
    </row>
    <row r="10" spans="2:8" x14ac:dyDescent="0.25">
      <c r="B10">
        <v>8</v>
      </c>
      <c r="D10" t="s">
        <v>39</v>
      </c>
      <c r="E10">
        <v>41</v>
      </c>
      <c r="F10">
        <v>18</v>
      </c>
      <c r="G10">
        <v>577</v>
      </c>
      <c r="H10">
        <v>466</v>
      </c>
    </row>
    <row r="11" spans="2:8" x14ac:dyDescent="0.25">
      <c r="B11">
        <v>9</v>
      </c>
      <c r="D11" t="s">
        <v>40</v>
      </c>
      <c r="E11">
        <v>66</v>
      </c>
      <c r="F11">
        <v>7</v>
      </c>
      <c r="G11">
        <v>570</v>
      </c>
      <c r="H11">
        <v>443</v>
      </c>
    </row>
    <row r="12" spans="2:8" x14ac:dyDescent="0.25">
      <c r="B12">
        <v>10</v>
      </c>
      <c r="D12" t="s">
        <v>41</v>
      </c>
      <c r="E12">
        <v>60</v>
      </c>
      <c r="F12">
        <v>17</v>
      </c>
      <c r="G12">
        <v>624</v>
      </c>
      <c r="H12">
        <v>481</v>
      </c>
    </row>
    <row r="13" spans="2:8" x14ac:dyDescent="0.25">
      <c r="B13">
        <v>11</v>
      </c>
      <c r="D13" s="11" t="s">
        <v>42</v>
      </c>
      <c r="E13">
        <v>74</v>
      </c>
      <c r="F13">
        <v>25</v>
      </c>
      <c r="G13">
        <v>544</v>
      </c>
      <c r="H13">
        <v>400</v>
      </c>
    </row>
    <row r="14" spans="2:8" x14ac:dyDescent="0.25">
      <c r="B14">
        <v>12</v>
      </c>
      <c r="D14" t="s">
        <v>43</v>
      </c>
      <c r="E14">
        <v>57</v>
      </c>
      <c r="F14">
        <v>12</v>
      </c>
      <c r="G14">
        <v>599</v>
      </c>
      <c r="H14">
        <v>467</v>
      </c>
    </row>
    <row r="15" spans="2:8" x14ac:dyDescent="0.25">
      <c r="B15">
        <v>13</v>
      </c>
      <c r="D15" t="s">
        <v>44</v>
      </c>
      <c r="E15">
        <v>60</v>
      </c>
      <c r="F15">
        <v>8</v>
      </c>
      <c r="G15">
        <v>602</v>
      </c>
      <c r="H15">
        <v>489</v>
      </c>
    </row>
    <row r="16" spans="2:8" x14ac:dyDescent="0.25">
      <c r="B16">
        <v>14</v>
      </c>
      <c r="D16" t="s">
        <v>45</v>
      </c>
      <c r="E16">
        <v>62</v>
      </c>
      <c r="F16">
        <v>25</v>
      </c>
      <c r="G16">
        <v>661</v>
      </c>
      <c r="H16">
        <v>494</v>
      </c>
    </row>
    <row r="17" spans="2:8" x14ac:dyDescent="0.25">
      <c r="B17">
        <v>15</v>
      </c>
      <c r="C17" t="s">
        <v>46</v>
      </c>
      <c r="D17" t="s">
        <v>47</v>
      </c>
      <c r="E17">
        <v>42</v>
      </c>
      <c r="F17">
        <v>24</v>
      </c>
      <c r="G17">
        <v>569</v>
      </c>
      <c r="H17">
        <v>442</v>
      </c>
    </row>
    <row r="18" spans="2:8" x14ac:dyDescent="0.25">
      <c r="B18">
        <v>16</v>
      </c>
      <c r="D18" s="11" t="s">
        <v>48</v>
      </c>
      <c r="E18">
        <v>84</v>
      </c>
      <c r="F18">
        <v>21</v>
      </c>
      <c r="G18">
        <v>635</v>
      </c>
      <c r="H18">
        <v>491</v>
      </c>
    </row>
    <row r="19" spans="2:8" x14ac:dyDescent="0.25">
      <c r="B19">
        <v>17</v>
      </c>
      <c r="D19" s="12" t="s">
        <v>49</v>
      </c>
      <c r="E19">
        <v>67</v>
      </c>
      <c r="F19">
        <v>16</v>
      </c>
      <c r="G19">
        <v>564</v>
      </c>
      <c r="H19">
        <v>464</v>
      </c>
    </row>
    <row r="20" spans="2:8" x14ac:dyDescent="0.25">
      <c r="B20">
        <v>18</v>
      </c>
      <c r="D20" t="s">
        <v>50</v>
      </c>
      <c r="E20">
        <v>79</v>
      </c>
      <c r="F20">
        <v>18</v>
      </c>
      <c r="G20">
        <v>546</v>
      </c>
      <c r="H20">
        <v>412</v>
      </c>
    </row>
    <row r="21" spans="2:8" x14ac:dyDescent="0.25">
      <c r="B21">
        <v>19</v>
      </c>
      <c r="D21" t="s">
        <v>51</v>
      </c>
      <c r="E21">
        <v>41</v>
      </c>
      <c r="F21">
        <v>17</v>
      </c>
      <c r="G21">
        <v>589</v>
      </c>
      <c r="H21">
        <v>487</v>
      </c>
    </row>
    <row r="22" spans="2:8" x14ac:dyDescent="0.25">
      <c r="B22">
        <v>20</v>
      </c>
      <c r="D22" t="s">
        <v>52</v>
      </c>
      <c r="E22">
        <v>56</v>
      </c>
      <c r="F22">
        <v>13</v>
      </c>
      <c r="G22">
        <v>532</v>
      </c>
      <c r="H22">
        <v>405</v>
      </c>
    </row>
    <row r="23" spans="2:8" x14ac:dyDescent="0.25">
      <c r="B23">
        <v>21</v>
      </c>
      <c r="D23" s="11" t="s">
        <v>53</v>
      </c>
      <c r="E23">
        <v>78</v>
      </c>
      <c r="F23">
        <v>8</v>
      </c>
      <c r="G23">
        <v>549</v>
      </c>
      <c r="H23">
        <v>449</v>
      </c>
    </row>
    <row r="24" spans="2:8" x14ac:dyDescent="0.25">
      <c r="B24">
        <v>22</v>
      </c>
      <c r="D24" s="12" t="s">
        <v>54</v>
      </c>
      <c r="E24">
        <v>78</v>
      </c>
      <c r="F24">
        <v>23</v>
      </c>
      <c r="G24">
        <v>615</v>
      </c>
      <c r="H24">
        <v>450</v>
      </c>
    </row>
    <row r="25" spans="2:8" x14ac:dyDescent="0.25">
      <c r="B25">
        <v>23</v>
      </c>
      <c r="D25" s="12" t="s">
        <v>55</v>
      </c>
      <c r="E25">
        <v>45</v>
      </c>
      <c r="F25">
        <v>26</v>
      </c>
      <c r="G25">
        <v>600</v>
      </c>
      <c r="H25">
        <v>477</v>
      </c>
    </row>
    <row r="26" spans="2:8" x14ac:dyDescent="0.25">
      <c r="B26">
        <v>24</v>
      </c>
      <c r="D26" s="12" t="s">
        <v>56</v>
      </c>
      <c r="E26">
        <v>53</v>
      </c>
      <c r="F26">
        <v>24</v>
      </c>
      <c r="G26">
        <v>638</v>
      </c>
      <c r="H26">
        <v>477</v>
      </c>
    </row>
    <row r="27" spans="2:8" x14ac:dyDescent="0.25">
      <c r="B27">
        <v>25</v>
      </c>
      <c r="C27" t="s">
        <v>57</v>
      </c>
      <c r="D27" s="12" t="s">
        <v>58</v>
      </c>
      <c r="E27">
        <v>67</v>
      </c>
      <c r="F27">
        <v>15</v>
      </c>
      <c r="G27">
        <v>568</v>
      </c>
      <c r="H27">
        <v>415</v>
      </c>
    </row>
    <row r="28" spans="2:8" x14ac:dyDescent="0.25">
      <c r="B28">
        <v>26</v>
      </c>
      <c r="D28" s="11" t="s">
        <v>59</v>
      </c>
      <c r="E28">
        <v>50</v>
      </c>
      <c r="F28">
        <v>15</v>
      </c>
      <c r="G28">
        <v>528</v>
      </c>
      <c r="H28">
        <v>408</v>
      </c>
    </row>
    <row r="29" spans="2:8" x14ac:dyDescent="0.25">
      <c r="B29">
        <v>27</v>
      </c>
      <c r="D29" s="12" t="s">
        <v>60</v>
      </c>
      <c r="E29">
        <v>66</v>
      </c>
      <c r="F29">
        <v>24</v>
      </c>
      <c r="G29">
        <v>559</v>
      </c>
      <c r="H29">
        <v>436</v>
      </c>
    </row>
    <row r="30" spans="2:8" x14ac:dyDescent="0.25">
      <c r="B30">
        <v>28</v>
      </c>
      <c r="D30" s="12" t="s">
        <v>61</v>
      </c>
      <c r="E30">
        <v>80</v>
      </c>
      <c r="F30">
        <v>16</v>
      </c>
      <c r="G30">
        <v>622</v>
      </c>
      <c r="H30">
        <v>481</v>
      </c>
    </row>
    <row r="31" spans="2:8" x14ac:dyDescent="0.25">
      <c r="B31">
        <v>29</v>
      </c>
      <c r="D31" s="12" t="s">
        <v>62</v>
      </c>
      <c r="E31">
        <v>53</v>
      </c>
      <c r="F31">
        <v>11</v>
      </c>
      <c r="G31">
        <v>553</v>
      </c>
      <c r="H31">
        <v>437</v>
      </c>
    </row>
    <row r="32" spans="2:8" x14ac:dyDescent="0.25">
      <c r="B32">
        <v>30</v>
      </c>
      <c r="D32" s="12" t="s">
        <v>63</v>
      </c>
      <c r="E32">
        <v>67</v>
      </c>
      <c r="F32">
        <v>10</v>
      </c>
      <c r="G32">
        <v>622</v>
      </c>
      <c r="H32">
        <v>496</v>
      </c>
    </row>
    <row r="33" spans="2:8" x14ac:dyDescent="0.25">
      <c r="B33">
        <v>31</v>
      </c>
      <c r="D33" s="11" t="s">
        <v>64</v>
      </c>
      <c r="E33">
        <v>73</v>
      </c>
      <c r="F33">
        <v>24</v>
      </c>
      <c r="G33">
        <v>556</v>
      </c>
      <c r="H33">
        <v>428</v>
      </c>
    </row>
    <row r="34" spans="2:8" x14ac:dyDescent="0.25">
      <c r="B34">
        <v>32</v>
      </c>
      <c r="D34" s="12" t="s">
        <v>65</v>
      </c>
      <c r="E34">
        <v>50</v>
      </c>
      <c r="F34">
        <v>26</v>
      </c>
      <c r="G34">
        <v>523</v>
      </c>
      <c r="H34">
        <v>419</v>
      </c>
    </row>
    <row r="35" spans="2:8" x14ac:dyDescent="0.25">
      <c r="B35">
        <v>33</v>
      </c>
      <c r="D35" s="12" t="s">
        <v>66</v>
      </c>
      <c r="E35">
        <v>87</v>
      </c>
      <c r="F35">
        <v>19</v>
      </c>
      <c r="G35">
        <v>525</v>
      </c>
      <c r="H35">
        <v>404</v>
      </c>
    </row>
    <row r="36" spans="2:8" x14ac:dyDescent="0.25">
      <c r="B36">
        <v>34</v>
      </c>
      <c r="D36" s="12" t="s">
        <v>67</v>
      </c>
      <c r="E36">
        <v>79</v>
      </c>
      <c r="F36">
        <v>9</v>
      </c>
      <c r="G36">
        <v>536</v>
      </c>
      <c r="H36">
        <v>427</v>
      </c>
    </row>
    <row r="37" spans="2:8" x14ac:dyDescent="0.25">
      <c r="B37">
        <v>35</v>
      </c>
      <c r="D37" s="12" t="s">
        <v>68</v>
      </c>
      <c r="E37">
        <v>53</v>
      </c>
      <c r="F37">
        <v>23</v>
      </c>
      <c r="G37">
        <v>584</v>
      </c>
      <c r="H37">
        <v>442</v>
      </c>
    </row>
    <row r="38" spans="2:8" x14ac:dyDescent="0.25">
      <c r="B38">
        <v>36</v>
      </c>
      <c r="C38" t="s">
        <v>69</v>
      </c>
      <c r="D38" s="11" t="s">
        <v>70</v>
      </c>
      <c r="E38">
        <v>53</v>
      </c>
      <c r="F38">
        <v>9</v>
      </c>
      <c r="G38">
        <v>591</v>
      </c>
      <c r="H38">
        <v>434</v>
      </c>
    </row>
    <row r="39" spans="2:8" x14ac:dyDescent="0.25">
      <c r="B39">
        <v>37</v>
      </c>
      <c r="D39" t="s">
        <v>71</v>
      </c>
      <c r="E39">
        <v>69</v>
      </c>
      <c r="F39">
        <v>25</v>
      </c>
      <c r="G39">
        <v>548</v>
      </c>
      <c r="H39">
        <v>408</v>
      </c>
    </row>
    <row r="40" spans="2:8" x14ac:dyDescent="0.25">
      <c r="B40">
        <v>38</v>
      </c>
      <c r="D40" t="s">
        <v>72</v>
      </c>
      <c r="E40">
        <v>60</v>
      </c>
      <c r="F40">
        <v>17</v>
      </c>
      <c r="G40">
        <v>625</v>
      </c>
      <c r="H40">
        <v>500</v>
      </c>
    </row>
    <row r="41" spans="2:8" x14ac:dyDescent="0.25">
      <c r="B41">
        <v>39</v>
      </c>
      <c r="D41" t="s">
        <v>73</v>
      </c>
      <c r="E41">
        <v>88</v>
      </c>
      <c r="F41">
        <v>12</v>
      </c>
      <c r="G41">
        <v>592</v>
      </c>
      <c r="H41">
        <v>453</v>
      </c>
    </row>
    <row r="42" spans="2:8" x14ac:dyDescent="0.25">
      <c r="B42">
        <v>40</v>
      </c>
      <c r="D42" t="s">
        <v>74</v>
      </c>
      <c r="E42">
        <v>54</v>
      </c>
      <c r="F42">
        <v>15</v>
      </c>
      <c r="G42">
        <v>561</v>
      </c>
      <c r="H42">
        <v>431</v>
      </c>
    </row>
    <row r="43" spans="2:8" x14ac:dyDescent="0.25">
      <c r="B43">
        <v>41</v>
      </c>
      <c r="D43" s="11" t="s">
        <v>75</v>
      </c>
      <c r="E43">
        <v>69</v>
      </c>
      <c r="F43">
        <v>28</v>
      </c>
      <c r="G43">
        <v>621</v>
      </c>
      <c r="H43">
        <v>485</v>
      </c>
    </row>
    <row r="44" spans="2:8" x14ac:dyDescent="0.25">
      <c r="B44">
        <v>42</v>
      </c>
      <c r="D44" t="s">
        <v>76</v>
      </c>
      <c r="E44">
        <v>88</v>
      </c>
      <c r="F44">
        <v>14</v>
      </c>
      <c r="G44">
        <v>563</v>
      </c>
      <c r="H44">
        <v>400</v>
      </c>
    </row>
    <row r="45" spans="2:8" x14ac:dyDescent="0.25">
      <c r="B45">
        <v>43</v>
      </c>
      <c r="D45" t="s">
        <v>77</v>
      </c>
      <c r="E45">
        <v>71</v>
      </c>
      <c r="F45">
        <v>9</v>
      </c>
      <c r="G45">
        <v>609</v>
      </c>
      <c r="H45">
        <v>481</v>
      </c>
    </row>
    <row r="46" spans="2:8" x14ac:dyDescent="0.25">
      <c r="B46">
        <v>44</v>
      </c>
      <c r="D46" t="s">
        <v>78</v>
      </c>
      <c r="E46">
        <v>84</v>
      </c>
      <c r="F46">
        <v>21</v>
      </c>
      <c r="G46">
        <v>553</v>
      </c>
      <c r="H46">
        <v>401</v>
      </c>
    </row>
    <row r="47" spans="2:8" x14ac:dyDescent="0.25">
      <c r="B47">
        <v>45</v>
      </c>
      <c r="D47" t="s">
        <v>79</v>
      </c>
      <c r="E47">
        <v>88</v>
      </c>
      <c r="F47">
        <v>9</v>
      </c>
      <c r="G47">
        <v>654</v>
      </c>
      <c r="H47">
        <v>488</v>
      </c>
    </row>
    <row r="48" spans="2:8" x14ac:dyDescent="0.25">
      <c r="B48">
        <v>46</v>
      </c>
      <c r="D48" s="11" t="s">
        <v>80</v>
      </c>
      <c r="E48">
        <v>61</v>
      </c>
      <c r="F48">
        <v>13</v>
      </c>
      <c r="G48">
        <v>583</v>
      </c>
      <c r="H48">
        <v>439</v>
      </c>
    </row>
    <row r="49" spans="2:8" x14ac:dyDescent="0.25">
      <c r="B49">
        <v>47</v>
      </c>
      <c r="D49" s="12" t="s">
        <v>81</v>
      </c>
      <c r="E49">
        <v>78</v>
      </c>
      <c r="F49">
        <v>13</v>
      </c>
      <c r="G49">
        <v>586</v>
      </c>
      <c r="H49">
        <v>455</v>
      </c>
    </row>
    <row r="50" spans="2:8" x14ac:dyDescent="0.25">
      <c r="B50">
        <v>48</v>
      </c>
      <c r="D50" t="s">
        <v>82</v>
      </c>
      <c r="E50">
        <v>72</v>
      </c>
      <c r="F50">
        <v>10</v>
      </c>
      <c r="G50">
        <v>584</v>
      </c>
      <c r="H50">
        <v>450</v>
      </c>
    </row>
    <row r="51" spans="2:8" x14ac:dyDescent="0.25">
      <c r="B51">
        <v>49</v>
      </c>
      <c r="D51" t="s">
        <v>83</v>
      </c>
      <c r="E51">
        <v>75</v>
      </c>
      <c r="F51">
        <v>25</v>
      </c>
      <c r="G51">
        <v>580</v>
      </c>
      <c r="H51">
        <v>420</v>
      </c>
    </row>
    <row r="52" spans="2:8" x14ac:dyDescent="0.25">
      <c r="B52">
        <v>50</v>
      </c>
      <c r="C52" t="s">
        <v>84</v>
      </c>
      <c r="D52" t="s">
        <v>85</v>
      </c>
      <c r="E52">
        <v>85</v>
      </c>
      <c r="F52">
        <v>20</v>
      </c>
      <c r="G52">
        <v>571</v>
      </c>
      <c r="H52">
        <v>465</v>
      </c>
    </row>
    <row r="53" spans="2:8" x14ac:dyDescent="0.25">
      <c r="B53">
        <v>51</v>
      </c>
      <c r="D53" s="11" t="s">
        <v>86</v>
      </c>
      <c r="E53">
        <v>61</v>
      </c>
      <c r="F53">
        <v>24</v>
      </c>
      <c r="G53">
        <v>560</v>
      </c>
      <c r="H53">
        <v>448</v>
      </c>
    </row>
    <row r="54" spans="2:8" x14ac:dyDescent="0.25">
      <c r="B54">
        <v>52</v>
      </c>
      <c r="D54" s="12" t="s">
        <v>87</v>
      </c>
      <c r="E54">
        <v>37</v>
      </c>
      <c r="F54">
        <v>7</v>
      </c>
      <c r="G54">
        <v>609</v>
      </c>
      <c r="H54">
        <v>494</v>
      </c>
    </row>
    <row r="55" spans="2:8" x14ac:dyDescent="0.25">
      <c r="B55">
        <v>53</v>
      </c>
      <c r="D55" s="12" t="s">
        <v>88</v>
      </c>
      <c r="E55">
        <v>58</v>
      </c>
      <c r="F55">
        <v>12</v>
      </c>
      <c r="G55">
        <v>582</v>
      </c>
      <c r="H55">
        <v>478</v>
      </c>
    </row>
    <row r="56" spans="2:8" x14ac:dyDescent="0.25">
      <c r="B56">
        <v>54</v>
      </c>
      <c r="D56" s="12" t="s">
        <v>89</v>
      </c>
      <c r="E56">
        <v>61</v>
      </c>
      <c r="F56">
        <v>22</v>
      </c>
      <c r="G56">
        <v>577</v>
      </c>
      <c r="H56">
        <v>410</v>
      </c>
    </row>
    <row r="57" spans="2:8" x14ac:dyDescent="0.25">
      <c r="B57">
        <v>55</v>
      </c>
      <c r="D57" s="12" t="s">
        <v>90</v>
      </c>
      <c r="E57">
        <v>52</v>
      </c>
      <c r="F57">
        <v>9</v>
      </c>
      <c r="G57">
        <v>611</v>
      </c>
      <c r="H57">
        <v>482</v>
      </c>
    </row>
    <row r="58" spans="2:8" x14ac:dyDescent="0.25">
      <c r="B58">
        <v>56</v>
      </c>
      <c r="D58" s="11" t="s">
        <v>91</v>
      </c>
      <c r="E58">
        <v>80</v>
      </c>
      <c r="F58">
        <v>15</v>
      </c>
      <c r="G58">
        <v>561</v>
      </c>
      <c r="H58">
        <v>458</v>
      </c>
    </row>
    <row r="59" spans="2:8" x14ac:dyDescent="0.25">
      <c r="B59">
        <v>57</v>
      </c>
      <c r="D59" s="12" t="s">
        <v>92</v>
      </c>
      <c r="E59">
        <v>50</v>
      </c>
      <c r="F59">
        <v>12</v>
      </c>
      <c r="G59">
        <v>659</v>
      </c>
      <c r="H59">
        <v>493</v>
      </c>
    </row>
    <row r="60" spans="2:8" x14ac:dyDescent="0.25">
      <c r="B60">
        <v>58</v>
      </c>
      <c r="D60" s="12" t="s">
        <v>93</v>
      </c>
      <c r="E60">
        <v>39</v>
      </c>
      <c r="F60">
        <v>8</v>
      </c>
      <c r="G60">
        <v>582</v>
      </c>
      <c r="H60">
        <v>470</v>
      </c>
    </row>
    <row r="61" spans="2:8" x14ac:dyDescent="0.25">
      <c r="B61">
        <v>59</v>
      </c>
      <c r="D61" s="12" t="s">
        <v>94</v>
      </c>
      <c r="E61">
        <v>62</v>
      </c>
      <c r="F61">
        <v>15</v>
      </c>
      <c r="G61">
        <v>572</v>
      </c>
      <c r="H61">
        <v>448</v>
      </c>
    </row>
    <row r="62" spans="2:8" x14ac:dyDescent="0.25">
      <c r="B62">
        <v>60</v>
      </c>
      <c r="D62" s="12" t="s">
        <v>95</v>
      </c>
      <c r="E62">
        <v>42</v>
      </c>
      <c r="F62">
        <v>11</v>
      </c>
      <c r="G62">
        <v>579</v>
      </c>
      <c r="H62">
        <v>471</v>
      </c>
    </row>
    <row r="63" spans="2:8" x14ac:dyDescent="0.25">
      <c r="B63">
        <v>61</v>
      </c>
      <c r="D63" t="s">
        <v>96</v>
      </c>
      <c r="E63">
        <v>80</v>
      </c>
      <c r="F63">
        <v>20</v>
      </c>
      <c r="G63">
        <v>626</v>
      </c>
      <c r="H63">
        <v>498</v>
      </c>
    </row>
    <row r="64" spans="2:8" x14ac:dyDescent="0.25">
      <c r="B64">
        <v>62</v>
      </c>
      <c r="D64" t="s">
        <v>97</v>
      </c>
      <c r="E64">
        <v>48</v>
      </c>
      <c r="F64">
        <v>11</v>
      </c>
      <c r="G64">
        <v>566</v>
      </c>
      <c r="H64">
        <v>466</v>
      </c>
    </row>
    <row r="65" spans="2:8" x14ac:dyDescent="0.25">
      <c r="B65">
        <v>63</v>
      </c>
      <c r="D65" t="s">
        <v>98</v>
      </c>
      <c r="E65">
        <v>63</v>
      </c>
      <c r="F65">
        <v>13</v>
      </c>
      <c r="G65">
        <v>612</v>
      </c>
      <c r="H65">
        <v>467</v>
      </c>
    </row>
    <row r="66" spans="2:8" x14ac:dyDescent="0.25">
      <c r="B66">
        <v>64</v>
      </c>
      <c r="D66" t="s">
        <v>99</v>
      </c>
      <c r="E66">
        <v>76</v>
      </c>
      <c r="F66">
        <v>19</v>
      </c>
      <c r="G66">
        <v>620</v>
      </c>
      <c r="H66">
        <v>496</v>
      </c>
    </row>
    <row r="67" spans="2:8" x14ac:dyDescent="0.25">
      <c r="B67">
        <v>65</v>
      </c>
      <c r="C67" t="s">
        <v>100</v>
      </c>
      <c r="D67" t="s">
        <v>63</v>
      </c>
      <c r="E67">
        <v>87</v>
      </c>
      <c r="F67">
        <v>11</v>
      </c>
      <c r="G67">
        <v>618</v>
      </c>
      <c r="H67">
        <v>458</v>
      </c>
    </row>
    <row r="68" spans="2:8" x14ac:dyDescent="0.25">
      <c r="B68">
        <v>66</v>
      </c>
      <c r="D68" s="11" t="s">
        <v>101</v>
      </c>
      <c r="E68">
        <v>57</v>
      </c>
      <c r="F68">
        <v>11</v>
      </c>
      <c r="G68">
        <v>585</v>
      </c>
      <c r="H68">
        <v>461</v>
      </c>
    </row>
    <row r="69" spans="2:8" x14ac:dyDescent="0.25">
      <c r="B69">
        <v>67</v>
      </c>
      <c r="D69" s="12" t="s">
        <v>102</v>
      </c>
      <c r="E69">
        <v>37</v>
      </c>
      <c r="F69">
        <v>17</v>
      </c>
      <c r="G69">
        <v>637</v>
      </c>
      <c r="H69">
        <v>474</v>
      </c>
    </row>
    <row r="70" spans="2:8" x14ac:dyDescent="0.25">
      <c r="B70">
        <v>68</v>
      </c>
      <c r="D70" s="12" t="s">
        <v>103</v>
      </c>
      <c r="E70">
        <v>85</v>
      </c>
      <c r="F70">
        <v>28</v>
      </c>
      <c r="G70">
        <v>518</v>
      </c>
      <c r="H70">
        <v>411</v>
      </c>
    </row>
    <row r="71" spans="2:8" x14ac:dyDescent="0.25">
      <c r="B71">
        <v>69</v>
      </c>
      <c r="D71" s="12" t="s">
        <v>104</v>
      </c>
      <c r="E71">
        <v>40</v>
      </c>
      <c r="F71">
        <v>16</v>
      </c>
      <c r="G71">
        <v>609</v>
      </c>
      <c r="H71">
        <v>483</v>
      </c>
    </row>
    <row r="72" spans="2:8" x14ac:dyDescent="0.25">
      <c r="B72">
        <v>70</v>
      </c>
      <c r="D72" s="12" t="s">
        <v>105</v>
      </c>
      <c r="E72">
        <v>47</v>
      </c>
      <c r="F72">
        <v>23</v>
      </c>
      <c r="G72">
        <v>588</v>
      </c>
      <c r="H72">
        <v>454</v>
      </c>
    </row>
    <row r="73" spans="2:8" x14ac:dyDescent="0.25">
      <c r="B73">
        <v>71</v>
      </c>
      <c r="D73" s="11" t="s">
        <v>106</v>
      </c>
      <c r="E73">
        <v>72</v>
      </c>
      <c r="F73">
        <v>18</v>
      </c>
      <c r="G73">
        <v>538</v>
      </c>
      <c r="H73">
        <v>427</v>
      </c>
    </row>
    <row r="74" spans="2:8" x14ac:dyDescent="0.25">
      <c r="B74">
        <v>72</v>
      </c>
      <c r="D74" s="12" t="s">
        <v>107</v>
      </c>
      <c r="E74">
        <v>61</v>
      </c>
      <c r="F74">
        <v>16</v>
      </c>
      <c r="G74">
        <v>631</v>
      </c>
      <c r="H74">
        <v>467</v>
      </c>
    </row>
    <row r="75" spans="2:8" x14ac:dyDescent="0.25">
      <c r="B75">
        <v>73</v>
      </c>
      <c r="D75" s="12" t="s">
        <v>108</v>
      </c>
      <c r="E75">
        <v>56</v>
      </c>
      <c r="F75">
        <v>15</v>
      </c>
      <c r="G75">
        <v>532</v>
      </c>
      <c r="H75">
        <v>430</v>
      </c>
    </row>
    <row r="76" spans="2:8" x14ac:dyDescent="0.25">
      <c r="B76">
        <v>74</v>
      </c>
      <c r="D76" s="12" t="s">
        <v>109</v>
      </c>
      <c r="E76">
        <v>57</v>
      </c>
      <c r="F76">
        <v>26</v>
      </c>
      <c r="G76">
        <v>574</v>
      </c>
      <c r="H76">
        <v>415</v>
      </c>
    </row>
  </sheetData>
  <mergeCells count="1">
    <mergeCell ref="G1:H1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Help</vt:lpstr>
      <vt:lpstr>Задачи</vt:lpstr>
      <vt:lpstr>Данни</vt:lpstr>
      <vt:lpstr>Параметри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2020-03-27T09:56:51Z</cp:lastPrinted>
  <dcterms:created xsi:type="dcterms:W3CDTF">2020-03-27T05:50:34Z</dcterms:created>
  <dcterms:modified xsi:type="dcterms:W3CDTF">2020-03-27T10:47:53Z</dcterms:modified>
</cp:coreProperties>
</file>