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 Iliev\Documents\SMOI\2020\CW\"/>
    </mc:Choice>
  </mc:AlternateContent>
  <bookViews>
    <workbookView xWindow="0" yWindow="0" windowWidth="24000" windowHeight="9735" activeTab="9"/>
  </bookViews>
  <sheets>
    <sheet name="Cases" sheetId="2" r:id="rId1"/>
    <sheet name="CasesF" sheetId="4" r:id="rId2"/>
    <sheet name="CasesM" sheetId="3" r:id="rId3"/>
    <sheet name="D" sheetId="5" r:id="rId4"/>
    <sheet name="DF" sheetId="7" r:id="rId5"/>
    <sheet name="DM" sheetId="6" r:id="rId6"/>
    <sheet name="AllBox" sheetId="10" r:id="rId7"/>
    <sheet name="CBox" sheetId="11" r:id="rId8"/>
    <sheet name="DBox" sheetId="12" r:id="rId9"/>
    <sheet name="Developer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L5" i="9"/>
  <c r="M18" i="9" s="1"/>
  <c r="M19" i="9" s="1"/>
  <c r="M22" i="9" s="1"/>
  <c r="M23" i="9" s="1"/>
  <c r="L6" i="9"/>
  <c r="L7" i="9"/>
  <c r="L8" i="9"/>
  <c r="L9" i="9"/>
  <c r="L17" i="9" s="1"/>
  <c r="L18" i="9" s="1"/>
  <c r="L23" i="9" s="1"/>
  <c r="L24" i="9" s="1"/>
  <c r="L10" i="9"/>
  <c r="L1" i="9"/>
  <c r="J4" i="9"/>
  <c r="J5" i="9"/>
  <c r="J6" i="9"/>
  <c r="J7" i="9"/>
  <c r="J8" i="9"/>
  <c r="J9" i="9"/>
  <c r="J10" i="9"/>
  <c r="J1" i="9"/>
  <c r="H4" i="9"/>
  <c r="H5" i="9"/>
  <c r="H6" i="9"/>
  <c r="H7" i="9"/>
  <c r="H8" i="9"/>
  <c r="H9" i="9"/>
  <c r="H10" i="9"/>
  <c r="H25" i="9" s="1"/>
  <c r="H26" i="9" s="1"/>
  <c r="H27" i="9" s="1"/>
  <c r="H1" i="9"/>
  <c r="F4" i="9"/>
  <c r="F5" i="9"/>
  <c r="F6" i="9"/>
  <c r="F7" i="9"/>
  <c r="F19" i="9" s="1"/>
  <c r="F20" i="9" s="1"/>
  <c r="F8" i="9"/>
  <c r="F9" i="9"/>
  <c r="F10" i="9"/>
  <c r="F25" i="9" s="1"/>
  <c r="F26" i="9" s="1"/>
  <c r="F27" i="9" s="1"/>
  <c r="F1" i="9"/>
  <c r="D4" i="9"/>
  <c r="D5" i="9"/>
  <c r="D6" i="9"/>
  <c r="D7" i="9"/>
  <c r="D8" i="9"/>
  <c r="D9" i="9"/>
  <c r="D17" i="9" s="1"/>
  <c r="D18" i="9" s="1"/>
  <c r="D23" i="9" s="1"/>
  <c r="D24" i="9" s="1"/>
  <c r="D10" i="9"/>
  <c r="D1" i="9"/>
  <c r="B3" i="9"/>
  <c r="B4" i="9"/>
  <c r="B5" i="9"/>
  <c r="B6" i="9"/>
  <c r="B7" i="9"/>
  <c r="B8" i="9"/>
  <c r="B9" i="9"/>
  <c r="B10" i="9"/>
  <c r="B1" i="9"/>
  <c r="B12" i="9"/>
  <c r="B13" i="9" s="1"/>
  <c r="B14" i="9" s="1"/>
  <c r="B25" i="9"/>
  <c r="B26" i="9" s="1"/>
  <c r="B27" i="9" s="1"/>
  <c r="D25" i="9"/>
  <c r="D26" i="9" s="1"/>
  <c r="D27" i="9" s="1"/>
  <c r="F22" i="9"/>
  <c r="H21" i="9"/>
  <c r="H22" i="9" s="1"/>
  <c r="F21" i="9"/>
  <c r="L19" i="9"/>
  <c r="L20" i="9" s="1"/>
  <c r="H19" i="9"/>
  <c r="H20" i="9" s="1"/>
  <c r="D19" i="9"/>
  <c r="D20" i="9" s="1"/>
  <c r="H17" i="9"/>
  <c r="H18" i="9" s="1"/>
  <c r="H23" i="9" s="1"/>
  <c r="H24" i="9" s="1"/>
  <c r="L15" i="9"/>
  <c r="L16" i="9" s="1"/>
  <c r="H15" i="9"/>
  <c r="H16" i="9" s="1"/>
  <c r="D15" i="9"/>
  <c r="D16" i="9" s="1"/>
  <c r="M14" i="9"/>
  <c r="M15" i="9" s="1"/>
  <c r="E14" i="9"/>
  <c r="E15" i="9" s="1"/>
  <c r="J12" i="9"/>
  <c r="J13" i="9" s="1"/>
  <c r="J14" i="9" s="1"/>
  <c r="F12" i="9"/>
  <c r="F13" i="9" s="1"/>
  <c r="F14" i="9" s="1"/>
  <c r="L25" i="9"/>
  <c r="L26" i="9" s="1"/>
  <c r="L27" i="9" s="1"/>
  <c r="J25" i="9"/>
  <c r="J26" i="9" s="1"/>
  <c r="J27" i="9" s="1"/>
  <c r="J17" i="9"/>
  <c r="J18" i="9" s="1"/>
  <c r="J23" i="9" s="1"/>
  <c r="J24" i="9" s="1"/>
  <c r="F17" i="9"/>
  <c r="F18" i="9" s="1"/>
  <c r="F23" i="9" s="1"/>
  <c r="F24" i="9" s="1"/>
  <c r="B17" i="9"/>
  <c r="B18" i="9" s="1"/>
  <c r="B23" i="9" s="1"/>
  <c r="B24" i="9" s="1"/>
  <c r="L21" i="9"/>
  <c r="L22" i="9" s="1"/>
  <c r="J21" i="9"/>
  <c r="J22" i="9" s="1"/>
  <c r="D21" i="9"/>
  <c r="D22" i="9" s="1"/>
  <c r="B21" i="9"/>
  <c r="B22" i="9" s="1"/>
  <c r="L12" i="9"/>
  <c r="L13" i="9" s="1"/>
  <c r="L14" i="9" s="1"/>
  <c r="H12" i="9"/>
  <c r="H13" i="9" s="1"/>
  <c r="H14" i="9" s="1"/>
  <c r="D12" i="9"/>
  <c r="D13" i="9" s="1"/>
  <c r="D14" i="9" s="1"/>
  <c r="E18" i="9"/>
  <c r="E19" i="9" s="1"/>
  <c r="E22" i="9" s="1"/>
  <c r="E23" i="9" s="1"/>
  <c r="M12" i="9"/>
  <c r="M26" i="9" s="1"/>
  <c r="E12" i="9"/>
  <c r="E26" i="9" s="1"/>
  <c r="M24" i="9"/>
  <c r="M25" i="9" s="1"/>
  <c r="I24" i="9"/>
  <c r="I25" i="9" s="1"/>
  <c r="G13" i="9"/>
  <c r="G27" i="9" s="1"/>
  <c r="E24" i="9"/>
  <c r="E25" i="9" s="1"/>
  <c r="B19" i="9" l="1"/>
  <c r="B20" i="9" s="1"/>
  <c r="B15" i="9"/>
  <c r="B16" i="9" s="1"/>
  <c r="J19" i="9"/>
  <c r="J20" i="9" s="1"/>
  <c r="J15" i="9"/>
  <c r="J16" i="9" s="1"/>
  <c r="C13" i="9"/>
  <c r="C26" i="9" s="1"/>
  <c r="C24" i="9"/>
  <c r="C25" i="9" s="1"/>
  <c r="C18" i="9"/>
  <c r="C19" i="9" s="1"/>
  <c r="C22" i="9" s="1"/>
  <c r="C23" i="9" s="1"/>
  <c r="C16" i="9"/>
  <c r="C14" i="9"/>
  <c r="C15" i="9" s="1"/>
  <c r="C12" i="9"/>
  <c r="C27" i="9" s="1"/>
  <c r="K13" i="9"/>
  <c r="K27" i="9" s="1"/>
  <c r="K24" i="9"/>
  <c r="K25" i="9" s="1"/>
  <c r="K18" i="9"/>
  <c r="K19" i="9" s="1"/>
  <c r="K22" i="9" s="1"/>
  <c r="K23" i="9" s="1"/>
  <c r="K16" i="9"/>
  <c r="K14" i="9"/>
  <c r="K15" i="9" s="1"/>
  <c r="K12" i="9"/>
  <c r="K26" i="9" s="1"/>
  <c r="G12" i="9"/>
  <c r="G26" i="9" s="1"/>
  <c r="E13" i="9"/>
  <c r="E27" i="9" s="1"/>
  <c r="I13" i="9"/>
  <c r="I27" i="9" s="1"/>
  <c r="M13" i="9"/>
  <c r="M27" i="9" s="1"/>
  <c r="G14" i="9"/>
  <c r="G15" i="9" s="1"/>
  <c r="G16" i="9"/>
  <c r="G18" i="9"/>
  <c r="G19" i="9" s="1"/>
  <c r="G22" i="9" s="1"/>
  <c r="G23" i="9" s="1"/>
  <c r="G24" i="9"/>
  <c r="G25" i="9" s="1"/>
  <c r="F15" i="9"/>
  <c r="F16" i="9" s="1"/>
  <c r="I12" i="9"/>
  <c r="I26" i="9" s="1"/>
  <c r="I14" i="9"/>
  <c r="I15" i="9" s="1"/>
  <c r="E16" i="9"/>
  <c r="I16" i="9"/>
  <c r="M16" i="9"/>
  <c r="I18" i="9"/>
  <c r="I19" i="9" s="1"/>
  <c r="I22" i="9" s="1"/>
  <c r="I23" i="9" s="1"/>
  <c r="M20" i="9" l="1"/>
  <c r="M21" i="9" s="1"/>
  <c r="M17" i="9"/>
  <c r="I20" i="9"/>
  <c r="I21" i="9" s="1"/>
  <c r="I17" i="9"/>
  <c r="G17" i="9"/>
  <c r="G20" i="9"/>
  <c r="G21" i="9" s="1"/>
  <c r="E20" i="9"/>
  <c r="E21" i="9" s="1"/>
  <c r="E17" i="9"/>
  <c r="K17" i="9"/>
  <c r="K20" i="9"/>
  <c r="K21" i="9" s="1"/>
  <c r="C17" i="9"/>
  <c r="C20" i="9"/>
  <c r="C21" i="9" s="1"/>
  <c r="Y25" i="7" l="1"/>
  <c r="Y24" i="7"/>
  <c r="Y19" i="7"/>
  <c r="Y22" i="7" s="1"/>
  <c r="Y23" i="7" s="1"/>
  <c r="Y18" i="7"/>
  <c r="Y17" i="7"/>
  <c r="Y16" i="7"/>
  <c r="Y20" i="7" s="1"/>
  <c r="Y21" i="7" s="1"/>
  <c r="Y14" i="7"/>
  <c r="Y15" i="7" s="1"/>
  <c r="Y13" i="7"/>
  <c r="Y26" i="7" s="1"/>
  <c r="D13" i="7"/>
  <c r="Q5" i="7" s="1"/>
  <c r="Y12" i="7"/>
  <c r="Y27" i="7" s="1"/>
  <c r="P12" i="7"/>
  <c r="B12" i="7"/>
  <c r="Q11" i="7"/>
  <c r="B11" i="7"/>
  <c r="P11" i="7" s="1"/>
  <c r="X10" i="7"/>
  <c r="X25" i="7" s="1"/>
  <c r="X26" i="7" s="1"/>
  <c r="X27" i="7" s="1"/>
  <c r="B10" i="7"/>
  <c r="P10" i="7" s="1"/>
  <c r="Q9" i="7"/>
  <c r="B9" i="7"/>
  <c r="P9" i="7" s="1"/>
  <c r="B8" i="7"/>
  <c r="P8" i="7" s="1"/>
  <c r="B7" i="7"/>
  <c r="P7" i="7" s="1"/>
  <c r="P6" i="7"/>
  <c r="B6" i="7"/>
  <c r="B5" i="7"/>
  <c r="P5" i="7" s="1"/>
  <c r="P4" i="7"/>
  <c r="B4" i="7"/>
  <c r="E3" i="7"/>
  <c r="E4" i="7" s="1"/>
  <c r="B3" i="7"/>
  <c r="P3" i="7" s="1"/>
  <c r="I1" i="7"/>
  <c r="H1" i="7"/>
  <c r="H2" i="7" s="1"/>
  <c r="Y24" i="6"/>
  <c r="Y25" i="6" s="1"/>
  <c r="Y18" i="6"/>
  <c r="Y19" i="6" s="1"/>
  <c r="Y22" i="6" s="1"/>
  <c r="Y23" i="6" s="1"/>
  <c r="Y17" i="6"/>
  <c r="Y16" i="6"/>
  <c r="Y20" i="6" s="1"/>
  <c r="Y21" i="6" s="1"/>
  <c r="Y14" i="6"/>
  <c r="Y15" i="6" s="1"/>
  <c r="Y13" i="6"/>
  <c r="Y26" i="6" s="1"/>
  <c r="D13" i="6"/>
  <c r="Q5" i="6" s="1"/>
  <c r="Y12" i="6"/>
  <c r="Y27" i="6" s="1"/>
  <c r="P12" i="6"/>
  <c r="B12" i="6"/>
  <c r="Q11" i="6"/>
  <c r="B11" i="6"/>
  <c r="P11" i="6" s="1"/>
  <c r="X10" i="6"/>
  <c r="X25" i="6" s="1"/>
  <c r="X26" i="6" s="1"/>
  <c r="X27" i="6" s="1"/>
  <c r="B10" i="6"/>
  <c r="P10" i="6" s="1"/>
  <c r="Q9" i="6"/>
  <c r="B9" i="6"/>
  <c r="P9" i="6" s="1"/>
  <c r="P8" i="6"/>
  <c r="B8" i="6"/>
  <c r="Q7" i="6"/>
  <c r="B7" i="6"/>
  <c r="P7" i="6" s="1"/>
  <c r="P6" i="6"/>
  <c r="B6" i="6"/>
  <c r="P5" i="6"/>
  <c r="B5" i="6"/>
  <c r="P4" i="6"/>
  <c r="B4" i="6"/>
  <c r="E3" i="6"/>
  <c r="F3" i="6" s="1"/>
  <c r="B3" i="6"/>
  <c r="P3" i="6" s="1"/>
  <c r="I1" i="6"/>
  <c r="H1" i="6"/>
  <c r="H2" i="6" s="1"/>
  <c r="Y24" i="5"/>
  <c r="Y25" i="5" s="1"/>
  <c r="Y18" i="5"/>
  <c r="Y19" i="5" s="1"/>
  <c r="Y22" i="5" s="1"/>
  <c r="Y23" i="5" s="1"/>
  <c r="Y17" i="5"/>
  <c r="Y16" i="5"/>
  <c r="Y20" i="5" s="1"/>
  <c r="Y21" i="5" s="1"/>
  <c r="Y15" i="5"/>
  <c r="Y14" i="5"/>
  <c r="Y13" i="5"/>
  <c r="Y26" i="5" s="1"/>
  <c r="D13" i="5"/>
  <c r="Q5" i="5" s="1"/>
  <c r="Y12" i="5"/>
  <c r="Y27" i="5" s="1"/>
  <c r="P12" i="5"/>
  <c r="B12" i="5"/>
  <c r="Q11" i="5"/>
  <c r="B11" i="5"/>
  <c r="P11" i="5" s="1"/>
  <c r="X10" i="5"/>
  <c r="X25" i="5" s="1"/>
  <c r="X26" i="5" s="1"/>
  <c r="X27" i="5" s="1"/>
  <c r="B10" i="5"/>
  <c r="P10" i="5" s="1"/>
  <c r="Q9" i="5"/>
  <c r="B9" i="5"/>
  <c r="P9" i="5" s="1"/>
  <c r="B8" i="5"/>
  <c r="P8" i="5" s="1"/>
  <c r="B7" i="5"/>
  <c r="P7" i="5" s="1"/>
  <c r="P6" i="5"/>
  <c r="B6" i="5"/>
  <c r="P5" i="5"/>
  <c r="B5" i="5"/>
  <c r="P4" i="5"/>
  <c r="B4" i="5"/>
  <c r="E3" i="5"/>
  <c r="F3" i="5" s="1"/>
  <c r="B3" i="5"/>
  <c r="P3" i="5" s="1"/>
  <c r="I1" i="5"/>
  <c r="H1" i="5"/>
  <c r="H2" i="5" s="1"/>
  <c r="Y24" i="4"/>
  <c r="Y25" i="4" s="1"/>
  <c r="Y18" i="4"/>
  <c r="Y19" i="4" s="1"/>
  <c r="Y22" i="4" s="1"/>
  <c r="Y23" i="4" s="1"/>
  <c r="Y17" i="4"/>
  <c r="Y16" i="4"/>
  <c r="Y20" i="4" s="1"/>
  <c r="Y21" i="4" s="1"/>
  <c r="Y14" i="4"/>
  <c r="Y15" i="4" s="1"/>
  <c r="Y13" i="4"/>
  <c r="Y26" i="4" s="1"/>
  <c r="D13" i="4"/>
  <c r="Q5" i="4" s="1"/>
  <c r="Y12" i="4"/>
  <c r="Y27" i="4" s="1"/>
  <c r="P12" i="4"/>
  <c r="B12" i="4"/>
  <c r="Q11" i="4"/>
  <c r="B11" i="4"/>
  <c r="P11" i="4" s="1"/>
  <c r="X10" i="4"/>
  <c r="X25" i="4" s="1"/>
  <c r="X26" i="4" s="1"/>
  <c r="X27" i="4" s="1"/>
  <c r="B10" i="4"/>
  <c r="P10" i="4" s="1"/>
  <c r="Q9" i="4"/>
  <c r="B9" i="4"/>
  <c r="P9" i="4" s="1"/>
  <c r="B8" i="4"/>
  <c r="P8" i="4" s="1"/>
  <c r="B7" i="4"/>
  <c r="P7" i="4" s="1"/>
  <c r="P6" i="4"/>
  <c r="B6" i="4"/>
  <c r="B5" i="4"/>
  <c r="P5" i="4" s="1"/>
  <c r="P4" i="4"/>
  <c r="B4" i="4"/>
  <c r="E3" i="4"/>
  <c r="F3" i="4" s="1"/>
  <c r="B3" i="4"/>
  <c r="P3" i="4" s="1"/>
  <c r="I1" i="4"/>
  <c r="H1" i="4"/>
  <c r="H2" i="4" s="1"/>
  <c r="Y24" i="3"/>
  <c r="Y25" i="3" s="1"/>
  <c r="Y18" i="3"/>
  <c r="Y19" i="3" s="1"/>
  <c r="Y22" i="3" s="1"/>
  <c r="Y23" i="3" s="1"/>
  <c r="Y17" i="3"/>
  <c r="Y16" i="3"/>
  <c r="Y20" i="3" s="1"/>
  <c r="Y21" i="3" s="1"/>
  <c r="Y14" i="3"/>
  <c r="Y15" i="3" s="1"/>
  <c r="Y13" i="3"/>
  <c r="Y26" i="3" s="1"/>
  <c r="D13" i="3"/>
  <c r="Q5" i="3" s="1"/>
  <c r="Y12" i="3"/>
  <c r="Y27" i="3" s="1"/>
  <c r="P12" i="3"/>
  <c r="B12" i="3"/>
  <c r="Q11" i="3"/>
  <c r="B11" i="3"/>
  <c r="P11" i="3" s="1"/>
  <c r="X10" i="3"/>
  <c r="X25" i="3" s="1"/>
  <c r="X26" i="3" s="1"/>
  <c r="X27" i="3" s="1"/>
  <c r="B10" i="3"/>
  <c r="P10" i="3" s="1"/>
  <c r="Q9" i="3"/>
  <c r="B9" i="3"/>
  <c r="P9" i="3" s="1"/>
  <c r="B8" i="3"/>
  <c r="P8" i="3" s="1"/>
  <c r="B7" i="3"/>
  <c r="P7" i="3" s="1"/>
  <c r="P6" i="3"/>
  <c r="B6" i="3"/>
  <c r="P5" i="3"/>
  <c r="B5" i="3"/>
  <c r="P4" i="3"/>
  <c r="B4" i="3"/>
  <c r="Q3" i="3"/>
  <c r="E3" i="3"/>
  <c r="F3" i="3" s="1"/>
  <c r="B3" i="3"/>
  <c r="P3" i="3" s="1"/>
  <c r="F2" i="3"/>
  <c r="M2" i="3" s="1"/>
  <c r="I1" i="3"/>
  <c r="H1" i="3"/>
  <c r="H2" i="3" s="1"/>
  <c r="X10" i="2"/>
  <c r="X25" i="2" s="1"/>
  <c r="X26" i="2" s="1"/>
  <c r="X27" i="2" s="1"/>
  <c r="Y24" i="2"/>
  <c r="Y25" i="2" s="1"/>
  <c r="Y18" i="2"/>
  <c r="Y19" i="2" s="1"/>
  <c r="Y22" i="2" s="1"/>
  <c r="Y23" i="2" s="1"/>
  <c r="Y16" i="2"/>
  <c r="Y17" i="2" s="1"/>
  <c r="Y14" i="2"/>
  <c r="Y15" i="2" s="1"/>
  <c r="Y13" i="2"/>
  <c r="Y26" i="2" s="1"/>
  <c r="Q7" i="7" l="1"/>
  <c r="Q7" i="5"/>
  <c r="N2" i="3"/>
  <c r="Q7" i="3"/>
  <c r="Q7" i="4"/>
  <c r="F4" i="7"/>
  <c r="E5" i="7"/>
  <c r="Q4" i="7"/>
  <c r="Q6" i="7"/>
  <c r="Q12" i="7"/>
  <c r="F2" i="7"/>
  <c r="Q3" i="7"/>
  <c r="Q8" i="7"/>
  <c r="Q10" i="7"/>
  <c r="F3" i="7"/>
  <c r="M3" i="6"/>
  <c r="L3" i="6"/>
  <c r="N3" i="6"/>
  <c r="I3" i="6"/>
  <c r="Q4" i="6"/>
  <c r="Q6" i="6"/>
  <c r="Q12" i="6"/>
  <c r="Q3" i="6"/>
  <c r="Q13" i="6" s="1"/>
  <c r="E4" i="6"/>
  <c r="Q8" i="6"/>
  <c r="Q10" i="6"/>
  <c r="F2" i="6"/>
  <c r="M3" i="5"/>
  <c r="L3" i="5"/>
  <c r="I3" i="5"/>
  <c r="N3" i="5"/>
  <c r="Q4" i="5"/>
  <c r="Q6" i="5"/>
  <c r="Q12" i="5"/>
  <c r="Q8" i="5"/>
  <c r="Q10" i="5"/>
  <c r="F2" i="5"/>
  <c r="Q3" i="5"/>
  <c r="E4" i="5"/>
  <c r="M3" i="4"/>
  <c r="L3" i="4"/>
  <c r="I3" i="4"/>
  <c r="N3" i="4"/>
  <c r="Q4" i="4"/>
  <c r="Q6" i="4"/>
  <c r="Q12" i="4"/>
  <c r="E4" i="4"/>
  <c r="Q8" i="4"/>
  <c r="Q10" i="4"/>
  <c r="F2" i="4"/>
  <c r="Q3" i="4"/>
  <c r="M3" i="3"/>
  <c r="L3" i="3"/>
  <c r="I3" i="3"/>
  <c r="N3" i="3"/>
  <c r="I2" i="3"/>
  <c r="Q4" i="3"/>
  <c r="Q6" i="3"/>
  <c r="Q13" i="3" s="1"/>
  <c r="Q12" i="3"/>
  <c r="Q8" i="3"/>
  <c r="Q10" i="3"/>
  <c r="L2" i="3"/>
  <c r="E4" i="3"/>
  <c r="Y12" i="2"/>
  <c r="Y27" i="2" s="1"/>
  <c r="Y20" i="2"/>
  <c r="Y21" i="2" s="1"/>
  <c r="Q13" i="4" l="1"/>
  <c r="M3" i="7"/>
  <c r="L3" i="7"/>
  <c r="I3" i="7"/>
  <c r="N3" i="7"/>
  <c r="M2" i="7"/>
  <c r="L2" i="7"/>
  <c r="I2" i="7"/>
  <c r="N2" i="7"/>
  <c r="E6" i="7"/>
  <c r="F5" i="7"/>
  <c r="Q13" i="7"/>
  <c r="N4" i="7"/>
  <c r="M4" i="7"/>
  <c r="L4" i="7"/>
  <c r="I4" i="7"/>
  <c r="M2" i="6"/>
  <c r="L2" i="6"/>
  <c r="N2" i="6"/>
  <c r="I2" i="6"/>
  <c r="F4" i="6"/>
  <c r="E5" i="6"/>
  <c r="Q13" i="5"/>
  <c r="M2" i="5"/>
  <c r="L2" i="5"/>
  <c r="N2" i="5"/>
  <c r="I2" i="5"/>
  <c r="F4" i="5"/>
  <c r="E5" i="5"/>
  <c r="M2" i="4"/>
  <c r="L2" i="4"/>
  <c r="I2" i="4"/>
  <c r="N2" i="4"/>
  <c r="F4" i="4"/>
  <c r="E5" i="4"/>
  <c r="F4" i="3"/>
  <c r="E5" i="3"/>
  <c r="L5" i="7" l="1"/>
  <c r="I5" i="7"/>
  <c r="M5" i="7"/>
  <c r="N5" i="7"/>
  <c r="F6" i="7"/>
  <c r="E7" i="7"/>
  <c r="E6" i="6"/>
  <c r="F5" i="6"/>
  <c r="N4" i="6"/>
  <c r="M4" i="6"/>
  <c r="I4" i="6"/>
  <c r="L4" i="6"/>
  <c r="E6" i="5"/>
  <c r="F5" i="5"/>
  <c r="N4" i="5"/>
  <c r="M4" i="5"/>
  <c r="I4" i="5"/>
  <c r="L4" i="5"/>
  <c r="E6" i="4"/>
  <c r="F5" i="4"/>
  <c r="N4" i="4"/>
  <c r="M4" i="4"/>
  <c r="L4" i="4"/>
  <c r="I4" i="4"/>
  <c r="E6" i="3"/>
  <c r="F5" i="3"/>
  <c r="N4" i="3"/>
  <c r="M4" i="3"/>
  <c r="L4" i="3"/>
  <c r="I4" i="3"/>
  <c r="P4" i="2"/>
  <c r="P5" i="2"/>
  <c r="P6" i="2"/>
  <c r="P7" i="2"/>
  <c r="P8" i="2"/>
  <c r="P9" i="2"/>
  <c r="P10" i="2"/>
  <c r="P11" i="2"/>
  <c r="P12" i="2"/>
  <c r="P3" i="2"/>
  <c r="B10" i="2"/>
  <c r="B11" i="2"/>
  <c r="B12" i="2"/>
  <c r="B8" i="2"/>
  <c r="B9" i="2"/>
  <c r="B4" i="2"/>
  <c r="B5" i="2"/>
  <c r="B6" i="2"/>
  <c r="B7" i="2"/>
  <c r="B3" i="2"/>
  <c r="I1" i="2"/>
  <c r="N6" i="7" l="1"/>
  <c r="M6" i="7"/>
  <c r="I6" i="7"/>
  <c r="L6" i="7"/>
  <c r="E8" i="7"/>
  <c r="F7" i="7"/>
  <c r="L5" i="6"/>
  <c r="I5" i="6"/>
  <c r="N5" i="6"/>
  <c r="M5" i="6"/>
  <c r="F6" i="6"/>
  <c r="E7" i="6"/>
  <c r="L5" i="5"/>
  <c r="I5" i="5"/>
  <c r="M5" i="5"/>
  <c r="N5" i="5"/>
  <c r="F6" i="5"/>
  <c r="E7" i="5"/>
  <c r="L5" i="4"/>
  <c r="M5" i="4"/>
  <c r="I5" i="4"/>
  <c r="N5" i="4"/>
  <c r="F6" i="4"/>
  <c r="E7" i="4"/>
  <c r="L5" i="3"/>
  <c r="I5" i="3"/>
  <c r="M5" i="3"/>
  <c r="N5" i="3"/>
  <c r="F6" i="3"/>
  <c r="E7" i="3"/>
  <c r="H1" i="2"/>
  <c r="H2" i="2" s="1"/>
  <c r="E9" i="7" l="1"/>
  <c r="F8" i="7"/>
  <c r="I7" i="7"/>
  <c r="N7" i="7"/>
  <c r="M7" i="7"/>
  <c r="L7" i="7"/>
  <c r="N6" i="6"/>
  <c r="M6" i="6"/>
  <c r="I6" i="6"/>
  <c r="L6" i="6"/>
  <c r="E8" i="6"/>
  <c r="F7" i="6"/>
  <c r="N6" i="5"/>
  <c r="M6" i="5"/>
  <c r="I6" i="5"/>
  <c r="L6" i="5"/>
  <c r="E8" i="5"/>
  <c r="F7" i="5"/>
  <c r="N6" i="4"/>
  <c r="M6" i="4"/>
  <c r="L6" i="4"/>
  <c r="I6" i="4"/>
  <c r="E8" i="4"/>
  <c r="F7" i="4"/>
  <c r="E8" i="3"/>
  <c r="F7" i="3"/>
  <c r="N6" i="3"/>
  <c r="I6" i="3"/>
  <c r="M6" i="3"/>
  <c r="L6" i="3"/>
  <c r="D13" i="2"/>
  <c r="E3" i="2"/>
  <c r="E4" i="2" l="1"/>
  <c r="F3" i="2"/>
  <c r="F2" i="2"/>
  <c r="Q6" i="2"/>
  <c r="Q10" i="2"/>
  <c r="Q5" i="2"/>
  <c r="Q3" i="2"/>
  <c r="Q7" i="2"/>
  <c r="Q11" i="2"/>
  <c r="Q9" i="2"/>
  <c r="Q4" i="2"/>
  <c r="Q8" i="2"/>
  <c r="Q12" i="2"/>
  <c r="E10" i="7"/>
  <c r="F9" i="7"/>
  <c r="M8" i="7"/>
  <c r="L8" i="7"/>
  <c r="N8" i="7"/>
  <c r="I8" i="7"/>
  <c r="I7" i="6"/>
  <c r="N7" i="6"/>
  <c r="M7" i="6"/>
  <c r="L7" i="6"/>
  <c r="F8" i="6"/>
  <c r="E9" i="6"/>
  <c r="I7" i="5"/>
  <c r="N7" i="5"/>
  <c r="M7" i="5"/>
  <c r="L7" i="5"/>
  <c r="E9" i="5"/>
  <c r="F8" i="5"/>
  <c r="F8" i="4"/>
  <c r="E9" i="4"/>
  <c r="I7" i="4"/>
  <c r="L7" i="4"/>
  <c r="N7" i="4"/>
  <c r="M7" i="4"/>
  <c r="I7" i="3"/>
  <c r="L7" i="3"/>
  <c r="N7" i="3"/>
  <c r="M7" i="3"/>
  <c r="F8" i="3"/>
  <c r="E9" i="3"/>
  <c r="Q13" i="2" l="1"/>
  <c r="L2" i="2"/>
  <c r="I2" i="2"/>
  <c r="N2" i="2"/>
  <c r="M2" i="2"/>
  <c r="L3" i="2"/>
  <c r="I3" i="2"/>
  <c r="M3" i="2"/>
  <c r="N3" i="2"/>
  <c r="E5" i="2"/>
  <c r="F4" i="2"/>
  <c r="I9" i="7"/>
  <c r="N9" i="7"/>
  <c r="L9" i="7"/>
  <c r="M9" i="7"/>
  <c r="F10" i="7"/>
  <c r="E11" i="7"/>
  <c r="E10" i="6"/>
  <c r="F9" i="6"/>
  <c r="M8" i="6"/>
  <c r="L8" i="6"/>
  <c r="I8" i="6"/>
  <c r="N8" i="6"/>
  <c r="M8" i="5"/>
  <c r="L8" i="5"/>
  <c r="I8" i="5"/>
  <c r="N8" i="5"/>
  <c r="E10" i="5"/>
  <c r="F9" i="5"/>
  <c r="E10" i="4"/>
  <c r="F9" i="4"/>
  <c r="M8" i="4"/>
  <c r="N8" i="4"/>
  <c r="L8" i="4"/>
  <c r="I8" i="4"/>
  <c r="E10" i="3"/>
  <c r="F9" i="3"/>
  <c r="M8" i="3"/>
  <c r="N8" i="3"/>
  <c r="L8" i="3"/>
  <c r="I8" i="3"/>
  <c r="E6" i="2" l="1"/>
  <c r="F5" i="2"/>
  <c r="L4" i="2"/>
  <c r="I4" i="2"/>
  <c r="M4" i="2"/>
  <c r="N4" i="2"/>
  <c r="E12" i="7"/>
  <c r="F12" i="7" s="1"/>
  <c r="F11" i="7"/>
  <c r="M10" i="7"/>
  <c r="L10" i="7"/>
  <c r="I10" i="7"/>
  <c r="N10" i="7"/>
  <c r="I9" i="6"/>
  <c r="L9" i="6"/>
  <c r="N9" i="6"/>
  <c r="M9" i="6"/>
  <c r="F10" i="6"/>
  <c r="E11" i="6"/>
  <c r="I9" i="5"/>
  <c r="N9" i="5"/>
  <c r="M9" i="5"/>
  <c r="L9" i="5"/>
  <c r="E11" i="5"/>
  <c r="F10" i="5"/>
  <c r="I9" i="4"/>
  <c r="L9" i="4"/>
  <c r="N9" i="4"/>
  <c r="M9" i="4"/>
  <c r="F10" i="4"/>
  <c r="E11" i="4"/>
  <c r="I9" i="3"/>
  <c r="L9" i="3"/>
  <c r="N9" i="3"/>
  <c r="M9" i="3"/>
  <c r="F10" i="3"/>
  <c r="E11" i="3"/>
  <c r="L5" i="2" l="1"/>
  <c r="M5" i="2"/>
  <c r="N5" i="2"/>
  <c r="I5" i="2"/>
  <c r="E7" i="2"/>
  <c r="F6" i="2"/>
  <c r="I11" i="7"/>
  <c r="N11" i="7"/>
  <c r="M11" i="7"/>
  <c r="L11" i="7"/>
  <c r="N12" i="7"/>
  <c r="M12" i="7"/>
  <c r="L12" i="7"/>
  <c r="I12" i="7"/>
  <c r="I13" i="7" s="1"/>
  <c r="A15" i="7" s="1"/>
  <c r="E12" i="6"/>
  <c r="F12" i="6" s="1"/>
  <c r="F11" i="6"/>
  <c r="M10" i="6"/>
  <c r="L10" i="6"/>
  <c r="I10" i="6"/>
  <c r="N10" i="6"/>
  <c r="M10" i="5"/>
  <c r="L10" i="5"/>
  <c r="I10" i="5"/>
  <c r="N10" i="5"/>
  <c r="E12" i="5"/>
  <c r="F12" i="5" s="1"/>
  <c r="F11" i="5"/>
  <c r="M10" i="4"/>
  <c r="N10" i="4"/>
  <c r="L10" i="4"/>
  <c r="I10" i="4"/>
  <c r="E12" i="4"/>
  <c r="F12" i="4" s="1"/>
  <c r="F11" i="4"/>
  <c r="E12" i="3"/>
  <c r="F12" i="3" s="1"/>
  <c r="F11" i="3"/>
  <c r="M10" i="3"/>
  <c r="N10" i="3"/>
  <c r="L10" i="3"/>
  <c r="I10" i="3"/>
  <c r="N13" i="7" l="1"/>
  <c r="A18" i="7" s="1"/>
  <c r="L6" i="2"/>
  <c r="I6" i="2"/>
  <c r="N6" i="2"/>
  <c r="M6" i="2"/>
  <c r="E8" i="2"/>
  <c r="F7" i="2"/>
  <c r="B15" i="7"/>
  <c r="E15" i="7"/>
  <c r="D15" i="7"/>
  <c r="C15" i="7"/>
  <c r="L13" i="7"/>
  <c r="A16" i="7" s="1"/>
  <c r="M13" i="7"/>
  <c r="A17" i="7" s="1"/>
  <c r="C18" i="7"/>
  <c r="B18" i="7"/>
  <c r="E18" i="7"/>
  <c r="D18" i="7"/>
  <c r="I11" i="6"/>
  <c r="L11" i="6"/>
  <c r="N11" i="6"/>
  <c r="M11" i="6"/>
  <c r="N12" i="6"/>
  <c r="M12" i="6"/>
  <c r="L12" i="6"/>
  <c r="L13" i="6" s="1"/>
  <c r="A16" i="6" s="1"/>
  <c r="I12" i="6"/>
  <c r="I13" i="6" s="1"/>
  <c r="A15" i="6" s="1"/>
  <c r="I11" i="5"/>
  <c r="N11" i="5"/>
  <c r="M11" i="5"/>
  <c r="L11" i="5"/>
  <c r="N12" i="5"/>
  <c r="M12" i="5"/>
  <c r="L12" i="5"/>
  <c r="I12" i="5"/>
  <c r="I13" i="5" s="1"/>
  <c r="A15" i="5" s="1"/>
  <c r="I11" i="4"/>
  <c r="L11" i="4"/>
  <c r="N11" i="4"/>
  <c r="M11" i="4"/>
  <c r="N12" i="4"/>
  <c r="I12" i="4"/>
  <c r="I13" i="4" s="1"/>
  <c r="A15" i="4" s="1"/>
  <c r="M12" i="4"/>
  <c r="L12" i="4"/>
  <c r="L13" i="4" s="1"/>
  <c r="A16" i="4" s="1"/>
  <c r="I11" i="3"/>
  <c r="L11" i="3"/>
  <c r="N11" i="3"/>
  <c r="M11" i="3"/>
  <c r="N12" i="3"/>
  <c r="I12" i="3"/>
  <c r="I13" i="3" s="1"/>
  <c r="A15" i="3" s="1"/>
  <c r="M12" i="3"/>
  <c r="L12" i="3"/>
  <c r="L13" i="3" s="1"/>
  <c r="A16" i="3" s="1"/>
  <c r="M13" i="4" l="1"/>
  <c r="A17" i="4" s="1"/>
  <c r="L7" i="2"/>
  <c r="N7" i="2"/>
  <c r="M7" i="2"/>
  <c r="I7" i="2"/>
  <c r="E9" i="2"/>
  <c r="F8" i="2"/>
  <c r="D17" i="7"/>
  <c r="C17" i="7"/>
  <c r="B17" i="7"/>
  <c r="E17" i="7"/>
  <c r="F15" i="7"/>
  <c r="G15" i="7" s="1"/>
  <c r="G2" i="7" s="1"/>
  <c r="G3" i="7" s="1"/>
  <c r="F18" i="7"/>
  <c r="G18" i="7" s="1"/>
  <c r="T6" i="7" s="1"/>
  <c r="X9" i="7" s="1"/>
  <c r="X17" i="7" s="1"/>
  <c r="X18" i="7" s="1"/>
  <c r="X23" i="7" s="1"/>
  <c r="X24" i="7" s="1"/>
  <c r="E16" i="7"/>
  <c r="D16" i="7"/>
  <c r="B16" i="7"/>
  <c r="C16" i="7"/>
  <c r="E16" i="6"/>
  <c r="B16" i="6"/>
  <c r="D16" i="6"/>
  <c r="C16" i="6"/>
  <c r="M13" i="6"/>
  <c r="A17" i="6" s="1"/>
  <c r="B15" i="6"/>
  <c r="C15" i="6"/>
  <c r="E15" i="6"/>
  <c r="F15" i="6" s="1"/>
  <c r="D15" i="6"/>
  <c r="N13" i="6"/>
  <c r="A18" i="6" s="1"/>
  <c r="B15" i="5"/>
  <c r="C15" i="5"/>
  <c r="E15" i="5"/>
  <c r="D15" i="5"/>
  <c r="L13" i="5"/>
  <c r="A16" i="5" s="1"/>
  <c r="M13" i="5"/>
  <c r="A17" i="5" s="1"/>
  <c r="N13" i="5"/>
  <c r="A18" i="5" s="1"/>
  <c r="D17" i="4"/>
  <c r="C17" i="4"/>
  <c r="B17" i="4"/>
  <c r="E17" i="4"/>
  <c r="E16" i="4"/>
  <c r="D16" i="4"/>
  <c r="C16" i="4"/>
  <c r="B16" i="4"/>
  <c r="B15" i="4"/>
  <c r="E15" i="4"/>
  <c r="D15" i="4"/>
  <c r="C15" i="4"/>
  <c r="N13" i="4"/>
  <c r="A18" i="4" s="1"/>
  <c r="E16" i="3"/>
  <c r="D16" i="3"/>
  <c r="C16" i="3"/>
  <c r="B16" i="3"/>
  <c r="M13" i="3"/>
  <c r="A17" i="3" s="1"/>
  <c r="B15" i="3"/>
  <c r="E15" i="3"/>
  <c r="D15" i="3"/>
  <c r="C15" i="3"/>
  <c r="N13" i="3"/>
  <c r="A18" i="3" s="1"/>
  <c r="F17" i="4" l="1"/>
  <c r="L8" i="2"/>
  <c r="I8" i="2"/>
  <c r="M8" i="2"/>
  <c r="N8" i="2"/>
  <c r="E10" i="2"/>
  <c r="F9" i="2"/>
  <c r="F17" i="7"/>
  <c r="G17" i="7" s="1"/>
  <c r="T5" i="7" s="1"/>
  <c r="X8" i="7" s="1"/>
  <c r="X21" i="7" s="1"/>
  <c r="X22" i="7" s="1"/>
  <c r="F16" i="7"/>
  <c r="G16" i="7" s="1"/>
  <c r="T4" i="7" s="1"/>
  <c r="C18" i="6"/>
  <c r="B18" i="6"/>
  <c r="E18" i="6"/>
  <c r="D18" i="6"/>
  <c r="G15" i="6"/>
  <c r="G2" i="6" s="1"/>
  <c r="G3" i="6" s="1"/>
  <c r="D17" i="6"/>
  <c r="E17" i="6"/>
  <c r="C17" i="6"/>
  <c r="B17" i="6"/>
  <c r="F16" i="6"/>
  <c r="G16" i="6" s="1"/>
  <c r="T4" i="6" s="1"/>
  <c r="F15" i="5"/>
  <c r="D17" i="5"/>
  <c r="C17" i="5"/>
  <c r="B17" i="5"/>
  <c r="E17" i="5"/>
  <c r="G15" i="5"/>
  <c r="G2" i="5" s="1"/>
  <c r="G3" i="5" s="1"/>
  <c r="C18" i="5"/>
  <c r="B18" i="5"/>
  <c r="E18" i="5"/>
  <c r="D18" i="5"/>
  <c r="E16" i="5"/>
  <c r="D16" i="5"/>
  <c r="C16" i="5"/>
  <c r="B16" i="5"/>
  <c r="F15" i="4"/>
  <c r="G15" i="4" s="1"/>
  <c r="G2" i="4" s="1"/>
  <c r="G3" i="4" s="1"/>
  <c r="C18" i="4"/>
  <c r="B18" i="4"/>
  <c r="E18" i="4"/>
  <c r="D18" i="4"/>
  <c r="F16" i="4"/>
  <c r="G16" i="4" s="1"/>
  <c r="T4" i="4" s="1"/>
  <c r="G17" i="4"/>
  <c r="T5" i="4" s="1"/>
  <c r="X8" i="4" s="1"/>
  <c r="X21" i="4" s="1"/>
  <c r="X22" i="4" s="1"/>
  <c r="F15" i="3"/>
  <c r="G15" i="3" s="1"/>
  <c r="G2" i="3" s="1"/>
  <c r="G3" i="3" s="1"/>
  <c r="C18" i="3"/>
  <c r="B18" i="3"/>
  <c r="E18" i="3"/>
  <c r="D18" i="3"/>
  <c r="D17" i="3"/>
  <c r="C17" i="3"/>
  <c r="B17" i="3"/>
  <c r="E17" i="3"/>
  <c r="F16" i="3"/>
  <c r="G16" i="3" s="1"/>
  <c r="T4" i="3" s="1"/>
  <c r="F17" i="6" l="1"/>
  <c r="G17" i="6" s="1"/>
  <c r="T5" i="6" s="1"/>
  <c r="X8" i="6" s="1"/>
  <c r="X21" i="6" s="1"/>
  <c r="X22" i="6" s="1"/>
  <c r="F18" i="6"/>
  <c r="G18" i="6" s="1"/>
  <c r="T6" i="6" s="1"/>
  <c r="X9" i="6" s="1"/>
  <c r="X17" i="6" s="1"/>
  <c r="X18" i="6" s="1"/>
  <c r="X23" i="6" s="1"/>
  <c r="X24" i="6" s="1"/>
  <c r="L9" i="2"/>
  <c r="N9" i="2"/>
  <c r="M9" i="2"/>
  <c r="I9" i="2"/>
  <c r="E11" i="2"/>
  <c r="F10" i="2"/>
  <c r="U3" i="7"/>
  <c r="T3" i="7" s="1"/>
  <c r="X6" i="7" s="1"/>
  <c r="X12" i="7" s="1"/>
  <c r="X13" i="7" s="1"/>
  <c r="X14" i="7" s="1"/>
  <c r="X7" i="7"/>
  <c r="X7" i="6"/>
  <c r="G17" i="5"/>
  <c r="T5" i="5" s="1"/>
  <c r="X8" i="5" s="1"/>
  <c r="X21" i="5" s="1"/>
  <c r="X22" i="5" s="1"/>
  <c r="F16" i="5"/>
  <c r="G16" i="5" s="1"/>
  <c r="T4" i="5" s="1"/>
  <c r="F18" i="5"/>
  <c r="G18" i="5" s="1"/>
  <c r="T6" i="5" s="1"/>
  <c r="X9" i="5" s="1"/>
  <c r="X17" i="5" s="1"/>
  <c r="X18" i="5" s="1"/>
  <c r="X23" i="5" s="1"/>
  <c r="X24" i="5" s="1"/>
  <c r="F17" i="5"/>
  <c r="X7" i="4"/>
  <c r="F18" i="4"/>
  <c r="G18" i="4" s="1"/>
  <c r="T6" i="4" s="1"/>
  <c r="X7" i="3"/>
  <c r="F17" i="3"/>
  <c r="G17" i="3" s="1"/>
  <c r="T5" i="3" s="1"/>
  <c r="X8" i="3" s="1"/>
  <c r="X21" i="3" s="1"/>
  <c r="X22" i="3" s="1"/>
  <c r="G18" i="3"/>
  <c r="T6" i="3" s="1"/>
  <c r="X9" i="3" s="1"/>
  <c r="X17" i="3" s="1"/>
  <c r="X18" i="3" s="1"/>
  <c r="X23" i="3" s="1"/>
  <c r="X24" i="3" s="1"/>
  <c r="F18" i="3"/>
  <c r="L10" i="2" l="1"/>
  <c r="N10" i="2"/>
  <c r="M10" i="2"/>
  <c r="I10" i="2"/>
  <c r="E12" i="2"/>
  <c r="F12" i="2" s="1"/>
  <c r="F11" i="2"/>
  <c r="X19" i="7"/>
  <c r="X20" i="7" s="1"/>
  <c r="X15" i="7"/>
  <c r="X16" i="7" s="1"/>
  <c r="X19" i="6"/>
  <c r="X20" i="6" s="1"/>
  <c r="X15" i="6"/>
  <c r="X16" i="6" s="1"/>
  <c r="U3" i="6"/>
  <c r="T3" i="6" s="1"/>
  <c r="X6" i="6" s="1"/>
  <c r="X12" i="6" s="1"/>
  <c r="X13" i="6" s="1"/>
  <c r="X14" i="6" s="1"/>
  <c r="U3" i="5"/>
  <c r="T3" i="5" s="1"/>
  <c r="X6" i="5" s="1"/>
  <c r="X12" i="5" s="1"/>
  <c r="X13" i="5" s="1"/>
  <c r="X14" i="5" s="1"/>
  <c r="X7" i="5"/>
  <c r="X9" i="4"/>
  <c r="X17" i="4" s="1"/>
  <c r="X18" i="4" s="1"/>
  <c r="X23" i="4" s="1"/>
  <c r="X24" i="4" s="1"/>
  <c r="U3" i="4"/>
  <c r="T3" i="4" s="1"/>
  <c r="X6" i="4" s="1"/>
  <c r="X12" i="4" s="1"/>
  <c r="X13" i="4" s="1"/>
  <c r="X14" i="4" s="1"/>
  <c r="X19" i="4"/>
  <c r="X20" i="4" s="1"/>
  <c r="X15" i="4"/>
  <c r="X16" i="4" s="1"/>
  <c r="U3" i="3"/>
  <c r="T3" i="3" s="1"/>
  <c r="X6" i="3" s="1"/>
  <c r="X12" i="3" s="1"/>
  <c r="X13" i="3" s="1"/>
  <c r="X14" i="3" s="1"/>
  <c r="X19" i="3"/>
  <c r="X20" i="3" s="1"/>
  <c r="X15" i="3"/>
  <c r="X16" i="3" s="1"/>
  <c r="L11" i="2" l="1"/>
  <c r="M11" i="2"/>
  <c r="I11" i="2"/>
  <c r="N11" i="2"/>
  <c r="L12" i="2"/>
  <c r="L13" i="2" s="1"/>
  <c r="A16" i="2" s="1"/>
  <c r="M12" i="2"/>
  <c r="M13" i="2" s="1"/>
  <c r="A17" i="2" s="1"/>
  <c r="N12" i="2"/>
  <c r="I12" i="2"/>
  <c r="I13" i="2" s="1"/>
  <c r="A15" i="2" s="1"/>
  <c r="X19" i="5"/>
  <c r="X20" i="5" s="1"/>
  <c r="X15" i="5"/>
  <c r="X16" i="5" s="1"/>
  <c r="E15" i="2" l="1"/>
  <c r="C15" i="2"/>
  <c r="D15" i="2"/>
  <c r="B15" i="2"/>
  <c r="N13" i="2"/>
  <c r="A18" i="2" s="1"/>
  <c r="B17" i="2"/>
  <c r="E17" i="2"/>
  <c r="D17" i="2"/>
  <c r="C17" i="2"/>
  <c r="B16" i="2"/>
  <c r="D16" i="2"/>
  <c r="E16" i="2"/>
  <c r="F16" i="2" s="1"/>
  <c r="G16" i="2" s="1"/>
  <c r="T4" i="2" s="1"/>
  <c r="C16" i="2"/>
  <c r="F17" i="2" l="1"/>
  <c r="G17" i="2" s="1"/>
  <c r="T5" i="2" s="1"/>
  <c r="X8" i="2" s="1"/>
  <c r="X21" i="2" s="1"/>
  <c r="X22" i="2" s="1"/>
  <c r="X7" i="2"/>
  <c r="D18" i="2"/>
  <c r="B18" i="2"/>
  <c r="C18" i="2"/>
  <c r="E18" i="2"/>
  <c r="F15" i="2"/>
  <c r="G15" i="2" s="1"/>
  <c r="G2" i="2" s="1"/>
  <c r="G3" i="2" s="1"/>
  <c r="F18" i="2" l="1"/>
  <c r="G18" i="2" s="1"/>
  <c r="T6" i="2" s="1"/>
  <c r="X15" i="2"/>
  <c r="X16" i="2" s="1"/>
  <c r="X19" i="2"/>
  <c r="X20" i="2" s="1"/>
  <c r="X9" i="2" l="1"/>
  <c r="X17" i="2" s="1"/>
  <c r="X18" i="2" s="1"/>
  <c r="X23" i="2" s="1"/>
  <c r="X24" i="2" s="1"/>
  <c r="U3" i="2"/>
  <c r="T3" i="2" s="1"/>
  <c r="X6" i="2" s="1"/>
  <c r="X12" i="2" s="1"/>
  <c r="X13" i="2" s="1"/>
  <c r="X14" i="2" s="1"/>
</calcChain>
</file>

<file path=xl/sharedStrings.xml><?xml version="1.0" encoding="utf-8"?>
<sst xmlns="http://schemas.openxmlformats.org/spreadsheetml/2006/main" count="290" uniqueCount="41">
  <si>
    <t>Q3</t>
  </si>
  <si>
    <t>Md</t>
  </si>
  <si>
    <t>Q1</t>
  </si>
  <si>
    <t>x</t>
  </si>
  <si>
    <t>k</t>
  </si>
  <si>
    <t>y2</t>
  </si>
  <si>
    <t>y1</t>
  </si>
  <si>
    <t>x2</t>
  </si>
  <si>
    <t>x1</t>
  </si>
  <si>
    <t>f</t>
  </si>
  <si>
    <t>Right</t>
  </si>
  <si>
    <t>Left</t>
  </si>
  <si>
    <t>min</t>
  </si>
  <si>
    <t>max</t>
  </si>
  <si>
    <t>Name</t>
  </si>
  <si>
    <t>x0</t>
  </si>
  <si>
    <t>y0</t>
  </si>
  <si>
    <t>h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</si>
  <si>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</si>
  <si>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</si>
  <si>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</si>
  <si>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</si>
  <si>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</si>
  <si>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</si>
  <si>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</si>
  <si>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</si>
  <si>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</si>
  <si>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</si>
  <si>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</si>
  <si>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</si>
  <si>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</si>
  <si>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</si>
  <si>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</si>
  <si>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</si>
  <si>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</si>
  <si>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Cases</t>
  </si>
  <si>
    <t>CasesF</t>
  </si>
  <si>
    <t>CasesM</t>
  </si>
  <si>
    <t>D</t>
  </si>
  <si>
    <t>DF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</si>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</sst>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BA18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2" borderId="0" xfId="1" applyNumberFormat="1" applyFont="1" applyFill="1"/>
    <xf numFmtId="0" fontId="0" fillId="2" borderId="0" xfId="0" applyFill="1"/>
    <xf numFmtId="0" fontId="0" fillId="3" borderId="0" xfId="0" applyFill="1"/>
    <xf numFmtId="164" fontId="0" fillId="4" borderId="0" xfId="1" applyNumberFormat="1" applyFont="1" applyFill="1"/>
    <xf numFmtId="0" fontId="0" fillId="5" borderId="0" xfId="0" applyFill="1"/>
    <xf numFmtId="0" fontId="0" fillId="6" borderId="0" xfId="0" applyFill="1"/>
    <xf numFmtId="164" fontId="0" fillId="0" borderId="0" xfId="1" applyNumberFormat="1" applyFon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sz="1400" b="0"/>
              <a:t>Кумулата</a:t>
            </a:r>
            <a:endParaRPr lang="en-US" sz="1400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Cases!$C$2:$C$12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Cases!$F$2:$F$12</c:f>
              <c:numCache>
                <c:formatCode>0.0%</c:formatCode>
                <c:ptCount val="11"/>
                <c:pt idx="0">
                  <c:v>0</c:v>
                </c:pt>
                <c:pt idx="1">
                  <c:v>6.2600969305331182E-3</c:v>
                </c:pt>
                <c:pt idx="2">
                  <c:v>1.440141144460505E-2</c:v>
                </c:pt>
                <c:pt idx="3">
                  <c:v>5.5107984014964716E-2</c:v>
                </c:pt>
                <c:pt idx="4">
                  <c:v>0.12443669755973132</c:v>
                </c:pt>
                <c:pt idx="5">
                  <c:v>0.25286965394099142</c:v>
                </c:pt>
                <c:pt idx="6">
                  <c:v>0.45138593657001957</c:v>
                </c:pt>
                <c:pt idx="7">
                  <c:v>0.62563770087577586</c:v>
                </c:pt>
                <c:pt idx="8">
                  <c:v>0.81125116911827222</c:v>
                </c:pt>
                <c:pt idx="9">
                  <c:v>0.96202491284754699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Cases!$G$1:$G$3</c:f>
              <c:numCache>
                <c:formatCode>General</c:formatCode>
                <c:ptCount val="3"/>
                <c:pt idx="0">
                  <c:v>0</c:v>
                </c:pt>
                <c:pt idx="1">
                  <c:v>62.789874961878624</c:v>
                </c:pt>
                <c:pt idx="2">
                  <c:v>62.789874961878624</c:v>
                </c:pt>
              </c:numCache>
            </c:numRef>
          </c:xVal>
          <c:yVal>
            <c:numRef>
              <c:f>Cases!$H$1:$H$3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167600"/>
        <c:axId val="1609164880"/>
      </c:scatterChart>
      <c:valAx>
        <c:axId val="160916760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spPr>
          <a:ln/>
        </c:spPr>
        <c:crossAx val="1609164880"/>
        <c:crosses val="autoZero"/>
        <c:crossBetween val="midCat"/>
        <c:majorUnit val="10"/>
        <c:minorUnit val="1"/>
      </c:valAx>
      <c:valAx>
        <c:axId val="1609164880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in"/>
        <c:tickLblPos val="nextTo"/>
        <c:crossAx val="1609167600"/>
        <c:crosses val="autoZero"/>
        <c:crossBetween val="midCat"/>
        <c:majorUnit val="0.1"/>
        <c:minorUnit val="2.0000000000000011E-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sz="1400" b="0"/>
              <a:t>Кумулата</a:t>
            </a:r>
            <a:endParaRPr lang="en-US" sz="1400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D!$C$2:$C$12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D!$F$2:$F$12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1.908943399828195E-4</c:v>
                </c:pt>
                <c:pt idx="3">
                  <c:v>2.0998377398110148E-3</c:v>
                </c:pt>
                <c:pt idx="4">
                  <c:v>1.0594635869046482E-2</c:v>
                </c:pt>
                <c:pt idx="5">
                  <c:v>4.5814641595876684E-2</c:v>
                </c:pt>
                <c:pt idx="6">
                  <c:v>0.15672425312589483</c:v>
                </c:pt>
                <c:pt idx="7">
                  <c:v>0.48658967261620695</c:v>
                </c:pt>
                <c:pt idx="8">
                  <c:v>0.86685119786198339</c:v>
                </c:pt>
                <c:pt idx="9">
                  <c:v>0.95647609048391713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D!$G$1:$G$3</c:f>
              <c:numCache>
                <c:formatCode>General</c:formatCode>
                <c:ptCount val="3"/>
                <c:pt idx="0">
                  <c:v>0</c:v>
                </c:pt>
                <c:pt idx="1">
                  <c:v>70.352660642570285</c:v>
                </c:pt>
                <c:pt idx="2">
                  <c:v>70.352660642570285</c:v>
                </c:pt>
              </c:numCache>
            </c:numRef>
          </c:xVal>
          <c:yVal>
            <c:numRef>
              <c:f>D!$H$1:$H$3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17248"/>
        <c:axId val="1524017792"/>
      </c:scatterChart>
      <c:valAx>
        <c:axId val="1524017248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spPr>
          <a:ln/>
        </c:spPr>
        <c:crossAx val="1524017792"/>
        <c:crosses val="autoZero"/>
        <c:crossBetween val="midCat"/>
        <c:majorUnit val="10"/>
        <c:minorUnit val="1"/>
      </c:valAx>
      <c:valAx>
        <c:axId val="1524017792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in"/>
        <c:tickLblPos val="nextTo"/>
        <c:crossAx val="1524017248"/>
        <c:crosses val="autoZero"/>
        <c:crossBetween val="midCat"/>
        <c:majorUnit val="0.1"/>
        <c:minorUnit val="2.0000000000000011E-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Хистограма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1224846894138"/>
          <c:y val="0.19486111111111112"/>
          <c:w val="0.8533495188101487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D!$P$3:$P$12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D!$Q$3:$Q$12</c:f>
              <c:numCache>
                <c:formatCode>0.0%</c:formatCode>
                <c:ptCount val="10"/>
                <c:pt idx="0">
                  <c:v>0</c:v>
                </c:pt>
                <c:pt idx="1">
                  <c:v>1.908943399828195E-4</c:v>
                </c:pt>
                <c:pt idx="2">
                  <c:v>1.908943399828195E-3</c:v>
                </c:pt>
                <c:pt idx="3">
                  <c:v>8.4947981292354674E-3</c:v>
                </c:pt>
                <c:pt idx="4">
                  <c:v>3.5220005726830199E-2</c:v>
                </c:pt>
                <c:pt idx="5">
                  <c:v>0.11090961153001813</c:v>
                </c:pt>
                <c:pt idx="6">
                  <c:v>0.32986541949031212</c:v>
                </c:pt>
                <c:pt idx="7">
                  <c:v>0.38026152524577644</c:v>
                </c:pt>
                <c:pt idx="8">
                  <c:v>8.9624892621933766E-2</c:v>
                </c:pt>
                <c:pt idx="9">
                  <c:v>4.352390951608285E-2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24004736"/>
        <c:axId val="1524002560"/>
      </c:barChart>
      <c:catAx>
        <c:axId val="15240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02560"/>
        <c:crosses val="autoZero"/>
        <c:auto val="1"/>
        <c:lblAlgn val="ctr"/>
        <c:lblOffset val="100"/>
        <c:noMultiLvlLbl val="0"/>
      </c:catAx>
      <c:valAx>
        <c:axId val="15240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Квартилна диаграма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D!$X$12:$X$27</c:f>
              <c:numCache>
                <c:formatCode>General</c:formatCode>
                <c:ptCount val="16"/>
                <c:pt idx="0">
                  <c:v>41.678602430555557</c:v>
                </c:pt>
                <c:pt idx="1">
                  <c:v>41.678602430555557</c:v>
                </c:pt>
                <c:pt idx="2">
                  <c:v>41.678602430555557</c:v>
                </c:pt>
                <c:pt idx="3">
                  <c:v>62.827690972222221</c:v>
                </c:pt>
                <c:pt idx="4">
                  <c:v>62.827690972222221</c:v>
                </c:pt>
                <c:pt idx="5">
                  <c:v>76.927083333333329</c:v>
                </c:pt>
                <c:pt idx="6">
                  <c:v>76.927083333333329</c:v>
                </c:pt>
                <c:pt idx="7">
                  <c:v>62.827690972222221</c:v>
                </c:pt>
                <c:pt idx="8">
                  <c:v>62.827690972222221</c:v>
                </c:pt>
                <c:pt idx="9">
                  <c:v>70.352660642570285</c:v>
                </c:pt>
                <c:pt idx="10">
                  <c:v>70.352660642570285</c:v>
                </c:pt>
                <c:pt idx="11">
                  <c:v>76.927083333333329</c:v>
                </c:pt>
                <c:pt idx="12">
                  <c:v>76.927083333333329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13440"/>
        <c:axId val="1524013984"/>
      </c:scatterChart>
      <c:valAx>
        <c:axId val="15240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13984"/>
        <c:crosses val="autoZero"/>
        <c:crossBetween val="midCat"/>
        <c:majorUnit val="10"/>
      </c:valAx>
      <c:valAx>
        <c:axId val="1524013984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5240134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sz="1400" b="0"/>
              <a:t>Кумулата</a:t>
            </a:r>
            <a:endParaRPr lang="en-US" sz="1400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DF!$C$2:$C$12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DF!$F$2:$F$12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3.0147723846849563E-4</c:v>
                </c:pt>
                <c:pt idx="4">
                  <c:v>2.1103406692794696E-3</c:v>
                </c:pt>
                <c:pt idx="5">
                  <c:v>8.1398854386493819E-3</c:v>
                </c:pt>
                <c:pt idx="6">
                  <c:v>3.2258064516129031E-2</c:v>
                </c:pt>
                <c:pt idx="7">
                  <c:v>0.18299668375037684</c:v>
                </c:pt>
                <c:pt idx="8">
                  <c:v>0.41211938498643352</c:v>
                </c:pt>
                <c:pt idx="9">
                  <c:v>0.83418751884232745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DF!$G$1:$G$3</c:f>
              <c:numCache>
                <c:formatCode>General</c:formatCode>
                <c:ptCount val="3"/>
                <c:pt idx="0">
                  <c:v>0</c:v>
                </c:pt>
                <c:pt idx="1">
                  <c:v>82.082142857142856</c:v>
                </c:pt>
                <c:pt idx="2">
                  <c:v>82.082142857142856</c:v>
                </c:pt>
              </c:numCache>
            </c:numRef>
          </c:xVal>
          <c:yVal>
            <c:numRef>
              <c:f>DF!$H$1:$H$3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40128"/>
        <c:axId val="1023140672"/>
      </c:scatterChart>
      <c:valAx>
        <c:axId val="1023140128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spPr>
          <a:ln/>
        </c:spPr>
        <c:crossAx val="1023140672"/>
        <c:crosses val="autoZero"/>
        <c:crossBetween val="midCat"/>
        <c:majorUnit val="10"/>
        <c:minorUnit val="1"/>
      </c:valAx>
      <c:valAx>
        <c:axId val="1023140672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in"/>
        <c:tickLblPos val="nextTo"/>
        <c:crossAx val="1023140128"/>
        <c:crosses val="autoZero"/>
        <c:crossBetween val="midCat"/>
        <c:majorUnit val="0.1"/>
        <c:minorUnit val="2.0000000000000011E-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Хистограма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1224846894138"/>
          <c:y val="0.19486111111111112"/>
          <c:w val="0.8533495188101487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DF!$P$3:$P$12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DF!$Q$3:$Q$12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3.0147723846849563E-4</c:v>
                </c:pt>
                <c:pt idx="3">
                  <c:v>1.8088634308109737E-3</c:v>
                </c:pt>
                <c:pt idx="4">
                  <c:v>6.0295447693699128E-3</c:v>
                </c:pt>
                <c:pt idx="5">
                  <c:v>2.4118179077479651E-2</c:v>
                </c:pt>
                <c:pt idx="6">
                  <c:v>0.15073861923424781</c:v>
                </c:pt>
                <c:pt idx="7">
                  <c:v>0.22912270123605669</c:v>
                </c:pt>
                <c:pt idx="8">
                  <c:v>0.42206813385589387</c:v>
                </c:pt>
                <c:pt idx="9">
                  <c:v>0.16581248115767261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23141216"/>
        <c:axId val="1126682624"/>
      </c:barChart>
      <c:catAx>
        <c:axId val="10231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82624"/>
        <c:crosses val="autoZero"/>
        <c:auto val="1"/>
        <c:lblAlgn val="ctr"/>
        <c:lblOffset val="100"/>
        <c:noMultiLvlLbl val="0"/>
      </c:catAx>
      <c:valAx>
        <c:axId val="11266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Квартилна диаграма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DF!$X$12:$X$27</c:f>
              <c:numCache>
                <c:formatCode>General</c:formatCode>
                <c:ptCount val="16"/>
                <c:pt idx="0">
                  <c:v>50.302819548872186</c:v>
                </c:pt>
                <c:pt idx="1">
                  <c:v>50.302819548872186</c:v>
                </c:pt>
                <c:pt idx="2">
                  <c:v>50.302819548872186</c:v>
                </c:pt>
                <c:pt idx="3">
                  <c:v>72.924342105263165</c:v>
                </c:pt>
                <c:pt idx="4">
                  <c:v>72.924342105263165</c:v>
                </c:pt>
                <c:pt idx="5">
                  <c:v>88.00535714285715</c:v>
                </c:pt>
                <c:pt idx="6">
                  <c:v>88.00535714285715</c:v>
                </c:pt>
                <c:pt idx="7">
                  <c:v>72.924342105263165</c:v>
                </c:pt>
                <c:pt idx="8">
                  <c:v>72.924342105263165</c:v>
                </c:pt>
                <c:pt idx="9">
                  <c:v>82.082142857142856</c:v>
                </c:pt>
                <c:pt idx="10">
                  <c:v>82.082142857142856</c:v>
                </c:pt>
                <c:pt idx="11">
                  <c:v>88.00535714285715</c:v>
                </c:pt>
                <c:pt idx="12">
                  <c:v>88.00535714285715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DF!$Y$12:$Y$27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52240"/>
        <c:axId val="1532751696"/>
      </c:scatterChart>
      <c:valAx>
        <c:axId val="15327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51696"/>
        <c:crosses val="autoZero"/>
        <c:crossBetween val="midCat"/>
        <c:majorUnit val="10"/>
      </c:valAx>
      <c:valAx>
        <c:axId val="1532751696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5327522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sz="1400" b="0"/>
              <a:t>Кумулата</a:t>
            </a:r>
            <a:endParaRPr lang="en-US" sz="1400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DM!$C$2:$C$12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DM!$F$2:$F$12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1.4916467780429595E-4</c:v>
                </c:pt>
                <c:pt idx="4">
                  <c:v>2.2374701670644392E-3</c:v>
                </c:pt>
                <c:pt idx="5">
                  <c:v>1.2529832935560859E-2</c:v>
                </c:pt>
                <c:pt idx="6">
                  <c:v>5.563842482100239E-2</c:v>
                </c:pt>
                <c:pt idx="7">
                  <c:v>0.15438544152744629</c:v>
                </c:pt>
                <c:pt idx="8">
                  <c:v>0.5565334128878282</c:v>
                </c:pt>
                <c:pt idx="9">
                  <c:v>0.94197494033412887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DM!$G$1:$G$3</c:f>
              <c:numCache>
                <c:formatCode>General</c:formatCode>
                <c:ptCount val="3"/>
                <c:pt idx="0">
                  <c:v>0</c:v>
                </c:pt>
                <c:pt idx="1">
                  <c:v>78.594213649851639</c:v>
                </c:pt>
                <c:pt idx="2">
                  <c:v>78.594213649851639</c:v>
                </c:pt>
              </c:numCache>
            </c:numRef>
          </c:xVal>
          <c:yVal>
            <c:numRef>
              <c:f>DM!$H$1:$H$3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28592"/>
        <c:axId val="1529437840"/>
      </c:scatterChart>
      <c:valAx>
        <c:axId val="1611228592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spPr>
          <a:ln/>
        </c:spPr>
        <c:crossAx val="1529437840"/>
        <c:crosses val="autoZero"/>
        <c:crossBetween val="midCat"/>
        <c:majorUnit val="10"/>
        <c:minorUnit val="1"/>
      </c:valAx>
      <c:valAx>
        <c:axId val="1529437840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in"/>
        <c:tickLblPos val="nextTo"/>
        <c:crossAx val="1611228592"/>
        <c:crosses val="autoZero"/>
        <c:crossBetween val="midCat"/>
        <c:majorUnit val="0.1"/>
        <c:minorUnit val="2.0000000000000011E-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Хистограма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1224846894138"/>
          <c:y val="0.19486111111111112"/>
          <c:w val="0.8533495188101487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DM!$P$3:$P$12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DM!$Q$3:$Q$12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1.4916467780429595E-4</c:v>
                </c:pt>
                <c:pt idx="3">
                  <c:v>2.0883054892601432E-3</c:v>
                </c:pt>
                <c:pt idx="4">
                  <c:v>1.029236276849642E-2</c:v>
                </c:pt>
                <c:pt idx="5">
                  <c:v>4.3108591885441527E-2</c:v>
                </c:pt>
                <c:pt idx="6">
                  <c:v>9.874701670644391E-2</c:v>
                </c:pt>
                <c:pt idx="7">
                  <c:v>0.40214797136038188</c:v>
                </c:pt>
                <c:pt idx="8">
                  <c:v>0.38544152744630072</c:v>
                </c:pt>
                <c:pt idx="9">
                  <c:v>5.8025059665871119E-2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29438928"/>
        <c:axId val="1613586848"/>
      </c:barChart>
      <c:catAx>
        <c:axId val="15294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6848"/>
        <c:crosses val="autoZero"/>
        <c:auto val="1"/>
        <c:lblAlgn val="ctr"/>
        <c:lblOffset val="100"/>
        <c:noMultiLvlLbl val="0"/>
      </c:catAx>
      <c:valAx>
        <c:axId val="16135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Квартилна диаграма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DM!$X$12:$X$27</c:f>
              <c:numCache>
                <c:formatCode>General</c:formatCode>
                <c:ptCount val="16"/>
                <c:pt idx="0">
                  <c:v>53.72774480712166</c:v>
                </c:pt>
                <c:pt idx="1">
                  <c:v>53.72774480712166</c:v>
                </c:pt>
                <c:pt idx="2">
                  <c:v>53.72774480712166</c:v>
                </c:pt>
                <c:pt idx="3">
                  <c:v>72.377596439169139</c:v>
                </c:pt>
                <c:pt idx="4">
                  <c:v>72.377596439169139</c:v>
                </c:pt>
                <c:pt idx="5">
                  <c:v>84.810830860534125</c:v>
                </c:pt>
                <c:pt idx="6">
                  <c:v>84.810830860534125</c:v>
                </c:pt>
                <c:pt idx="7">
                  <c:v>72.377596439169139</c:v>
                </c:pt>
                <c:pt idx="8">
                  <c:v>72.377596439169139</c:v>
                </c:pt>
                <c:pt idx="9">
                  <c:v>78.594213649851639</c:v>
                </c:pt>
                <c:pt idx="10">
                  <c:v>78.594213649851639</c:v>
                </c:pt>
                <c:pt idx="11">
                  <c:v>84.810830860534125</c:v>
                </c:pt>
                <c:pt idx="12">
                  <c:v>84.810830860534125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DM!$Y$12:$Y$27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89568"/>
        <c:axId val="1613587936"/>
      </c:scatterChart>
      <c:valAx>
        <c:axId val="16135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7936"/>
        <c:crosses val="autoZero"/>
        <c:crossBetween val="midCat"/>
        <c:majorUnit val="10"/>
      </c:valAx>
      <c:valAx>
        <c:axId val="1613587936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6135895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Developer!$B$12:$B$27</c:f>
              <c:numCache>
                <c:formatCode>General</c:formatCode>
                <c:ptCount val="16"/>
                <c:pt idx="0">
                  <c:v>8.7360121419051069</c:v>
                </c:pt>
                <c:pt idx="1">
                  <c:v>8.7360121419051069</c:v>
                </c:pt>
                <c:pt idx="2">
                  <c:v>8.7360121419051069</c:v>
                </c:pt>
                <c:pt idx="3">
                  <c:v>49.77656405163853</c:v>
                </c:pt>
                <c:pt idx="4">
                  <c:v>49.77656405163853</c:v>
                </c:pt>
                <c:pt idx="5">
                  <c:v>77.136931991460813</c:v>
                </c:pt>
                <c:pt idx="6">
                  <c:v>77.136931991460813</c:v>
                </c:pt>
                <c:pt idx="7">
                  <c:v>49.77656405163853</c:v>
                </c:pt>
                <c:pt idx="8">
                  <c:v>49.77656405163853</c:v>
                </c:pt>
                <c:pt idx="9">
                  <c:v>62.789874961878624</c:v>
                </c:pt>
                <c:pt idx="10">
                  <c:v>62.789874961878624</c:v>
                </c:pt>
                <c:pt idx="11">
                  <c:v>77.136931991460813</c:v>
                </c:pt>
                <c:pt idx="12">
                  <c:v>77.136931991460813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Developer!$C$12:$C$27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CF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Developer!$D$12:$D$27</c:f>
              <c:numCache>
                <c:formatCode>General</c:formatCode>
                <c:ptCount val="16"/>
                <c:pt idx="0">
                  <c:v>7.081844562839315</c:v>
                </c:pt>
                <c:pt idx="1">
                  <c:v>7.081844562839315</c:v>
                </c:pt>
                <c:pt idx="2">
                  <c:v>7.081844562839315</c:v>
                </c:pt>
                <c:pt idx="3">
                  <c:v>46.230481727574748</c:v>
                </c:pt>
                <c:pt idx="4">
                  <c:v>46.230481727574748</c:v>
                </c:pt>
                <c:pt idx="5">
                  <c:v>72.329573170731706</c:v>
                </c:pt>
                <c:pt idx="6">
                  <c:v>72.329573170731706</c:v>
                </c:pt>
                <c:pt idx="7">
                  <c:v>46.230481727574748</c:v>
                </c:pt>
                <c:pt idx="8">
                  <c:v>46.230481727574748</c:v>
                </c:pt>
                <c:pt idx="9">
                  <c:v>59.78109756097561</c:v>
                </c:pt>
                <c:pt idx="10">
                  <c:v>59.78109756097561</c:v>
                </c:pt>
                <c:pt idx="11">
                  <c:v>72.329573170731706</c:v>
                </c:pt>
                <c:pt idx="12">
                  <c:v>72.329573170731706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Developer!$E$12:$E$27</c:f>
              <c:numCache>
                <c:formatCode>General</c:formatCode>
                <c:ptCount val="16"/>
                <c:pt idx="0">
                  <c:v>17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18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13</c:v>
                </c:pt>
              </c:numCache>
            </c:numRef>
          </c:yVal>
          <c:smooth val="0"/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Developer!$F$12:$F$27</c:f>
              <c:numCache>
                <c:formatCode>General</c:formatCode>
                <c:ptCount val="16"/>
                <c:pt idx="0">
                  <c:v>14.306569446705176</c:v>
                </c:pt>
                <c:pt idx="1">
                  <c:v>14.306569446705176</c:v>
                </c:pt>
                <c:pt idx="2">
                  <c:v>14.306569446705176</c:v>
                </c:pt>
                <c:pt idx="3">
                  <c:v>51.908045428516893</c:v>
                </c:pt>
                <c:pt idx="4">
                  <c:v>51.908045428516893</c:v>
                </c:pt>
                <c:pt idx="5">
                  <c:v>76.97569608305804</c:v>
                </c:pt>
                <c:pt idx="6">
                  <c:v>76.97569608305804</c:v>
                </c:pt>
                <c:pt idx="7">
                  <c:v>51.908045428516893</c:v>
                </c:pt>
                <c:pt idx="8">
                  <c:v>51.908045428516893</c:v>
                </c:pt>
                <c:pt idx="9">
                  <c:v>64.486550259556395</c:v>
                </c:pt>
                <c:pt idx="10">
                  <c:v>64.486550259556395</c:v>
                </c:pt>
                <c:pt idx="11">
                  <c:v>76.97569608305804</c:v>
                </c:pt>
                <c:pt idx="12">
                  <c:v>76.97569608305804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Developer!$G$12:$G$27</c:f>
              <c:numCache>
                <c:formatCode>General</c:formatCode>
                <c:ptCount val="16"/>
                <c:pt idx="0">
                  <c:v>27</c:v>
                </c:pt>
                <c:pt idx="1">
                  <c:v>23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28</c:v>
                </c:pt>
                <c:pt idx="6">
                  <c:v>22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22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23</c:v>
                </c:pt>
              </c:numCache>
            </c:numRef>
          </c:yVal>
          <c:smooth val="0"/>
        </c:ser>
        <c:ser>
          <c:idx val="3"/>
          <c:order val="3"/>
          <c:tx>
            <c:v>D_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Developer!$H$12:$H$27</c:f>
              <c:numCache>
                <c:formatCode>General</c:formatCode>
                <c:ptCount val="16"/>
                <c:pt idx="0">
                  <c:v>41.678602430555557</c:v>
                </c:pt>
                <c:pt idx="1">
                  <c:v>41.678602430555557</c:v>
                </c:pt>
                <c:pt idx="2">
                  <c:v>41.678602430555557</c:v>
                </c:pt>
                <c:pt idx="3">
                  <c:v>62.827690972222221</c:v>
                </c:pt>
                <c:pt idx="4">
                  <c:v>62.827690972222221</c:v>
                </c:pt>
                <c:pt idx="5">
                  <c:v>76.927083333333329</c:v>
                </c:pt>
                <c:pt idx="6">
                  <c:v>76.927083333333329</c:v>
                </c:pt>
                <c:pt idx="7">
                  <c:v>62.827690972222221</c:v>
                </c:pt>
                <c:pt idx="8">
                  <c:v>62.827690972222221</c:v>
                </c:pt>
                <c:pt idx="9">
                  <c:v>70.352660642570285</c:v>
                </c:pt>
                <c:pt idx="10">
                  <c:v>70.352660642570285</c:v>
                </c:pt>
                <c:pt idx="11">
                  <c:v>76.927083333333329</c:v>
                </c:pt>
                <c:pt idx="12">
                  <c:v>76.927083333333329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Developer!$I$12:$I$27</c:f>
              <c:numCache>
                <c:formatCode>General</c:formatCode>
                <c:ptCount val="16"/>
                <c:pt idx="0">
                  <c:v>37</c:v>
                </c:pt>
                <c:pt idx="1">
                  <c:v>33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32</c:v>
                </c:pt>
                <c:pt idx="8">
                  <c:v>38</c:v>
                </c:pt>
                <c:pt idx="9">
                  <c:v>38</c:v>
                </c:pt>
                <c:pt idx="10">
                  <c:v>32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33</c:v>
                </c:pt>
              </c:numCache>
            </c:numRef>
          </c:yVal>
          <c:smooth val="0"/>
        </c:ser>
        <c:ser>
          <c:idx val="4"/>
          <c:order val="4"/>
          <c:tx>
            <c:v>DF_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Developer!$J$12:$J$27</c:f>
              <c:numCache>
                <c:formatCode>General</c:formatCode>
                <c:ptCount val="16"/>
                <c:pt idx="0">
                  <c:v>50.302819548872186</c:v>
                </c:pt>
                <c:pt idx="1">
                  <c:v>50.302819548872186</c:v>
                </c:pt>
                <c:pt idx="2">
                  <c:v>50.302819548872186</c:v>
                </c:pt>
                <c:pt idx="3">
                  <c:v>72.924342105263165</c:v>
                </c:pt>
                <c:pt idx="4">
                  <c:v>72.924342105263165</c:v>
                </c:pt>
                <c:pt idx="5">
                  <c:v>88.00535714285715</c:v>
                </c:pt>
                <c:pt idx="6">
                  <c:v>88.00535714285715</c:v>
                </c:pt>
                <c:pt idx="7">
                  <c:v>72.924342105263165</c:v>
                </c:pt>
                <c:pt idx="8">
                  <c:v>72.924342105263165</c:v>
                </c:pt>
                <c:pt idx="9">
                  <c:v>82.082142857142856</c:v>
                </c:pt>
                <c:pt idx="10">
                  <c:v>82.082142857142856</c:v>
                </c:pt>
                <c:pt idx="11">
                  <c:v>88.00535714285715</c:v>
                </c:pt>
                <c:pt idx="12">
                  <c:v>88.00535714285715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Developer!$K$12:$K$27</c:f>
              <c:numCache>
                <c:formatCode>General</c:formatCode>
                <c:ptCount val="16"/>
                <c:pt idx="0">
                  <c:v>47</c:v>
                </c:pt>
                <c:pt idx="1">
                  <c:v>43</c:v>
                </c:pt>
                <c:pt idx="2">
                  <c:v>45</c:v>
                </c:pt>
                <c:pt idx="3">
                  <c:v>45</c:v>
                </c:pt>
                <c:pt idx="4">
                  <c:v>48</c:v>
                </c:pt>
                <c:pt idx="5">
                  <c:v>48</c:v>
                </c:pt>
                <c:pt idx="6">
                  <c:v>42</c:v>
                </c:pt>
                <c:pt idx="7">
                  <c:v>42</c:v>
                </c:pt>
                <c:pt idx="8">
                  <c:v>48</c:v>
                </c:pt>
                <c:pt idx="9">
                  <c:v>48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43</c:v>
                </c:pt>
              </c:numCache>
            </c:numRef>
          </c:yVal>
          <c:smooth val="0"/>
        </c:ser>
        <c:ser>
          <c:idx val="5"/>
          <c:order val="5"/>
          <c:tx>
            <c:v>DM_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Developer!$L$12:$L$27</c:f>
              <c:numCache>
                <c:formatCode>General</c:formatCode>
                <c:ptCount val="16"/>
                <c:pt idx="0">
                  <c:v>53.72774480712166</c:v>
                </c:pt>
                <c:pt idx="1">
                  <c:v>53.72774480712166</c:v>
                </c:pt>
                <c:pt idx="2">
                  <c:v>53.72774480712166</c:v>
                </c:pt>
                <c:pt idx="3">
                  <c:v>72.377596439169139</c:v>
                </c:pt>
                <c:pt idx="4">
                  <c:v>72.377596439169139</c:v>
                </c:pt>
                <c:pt idx="5">
                  <c:v>84.810830860534125</c:v>
                </c:pt>
                <c:pt idx="6">
                  <c:v>84.810830860534125</c:v>
                </c:pt>
                <c:pt idx="7">
                  <c:v>72.377596439169139</c:v>
                </c:pt>
                <c:pt idx="8">
                  <c:v>72.377596439169139</c:v>
                </c:pt>
                <c:pt idx="9">
                  <c:v>78.594213649851639</c:v>
                </c:pt>
                <c:pt idx="10">
                  <c:v>78.594213649851639</c:v>
                </c:pt>
                <c:pt idx="11">
                  <c:v>84.810830860534125</c:v>
                </c:pt>
                <c:pt idx="12">
                  <c:v>84.810830860534125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Developer!$M$12:$M$27</c:f>
              <c:numCache>
                <c:formatCode>General</c:formatCode>
                <c:ptCount val="16"/>
                <c:pt idx="0">
                  <c:v>57</c:v>
                </c:pt>
                <c:pt idx="1">
                  <c:v>53</c:v>
                </c:pt>
                <c:pt idx="2">
                  <c:v>55</c:v>
                </c:pt>
                <c:pt idx="3">
                  <c:v>55</c:v>
                </c:pt>
                <c:pt idx="4">
                  <c:v>58</c:v>
                </c:pt>
                <c:pt idx="5">
                  <c:v>58</c:v>
                </c:pt>
                <c:pt idx="6">
                  <c:v>52</c:v>
                </c:pt>
                <c:pt idx="7">
                  <c:v>52</c:v>
                </c:pt>
                <c:pt idx="8">
                  <c:v>58</c:v>
                </c:pt>
                <c:pt idx="9">
                  <c:v>58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55</c:v>
                </c:pt>
                <c:pt idx="14">
                  <c:v>57</c:v>
                </c:pt>
                <c:pt idx="15">
                  <c:v>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Developer!$B$1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Developer!$B$2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Developer!$D$1</c:f>
              <c:strCache>
                <c:ptCount val="1"/>
                <c:pt idx="0">
                  <c:v>CasesF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Developer!$D$2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Developer!$D$3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Developer!$F$1</c:f>
              <c:strCache>
                <c:ptCount val="1"/>
                <c:pt idx="0">
                  <c:v>CasesM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Developer!$F$2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Developer!$F$3</c:f>
              <c:numCache>
                <c:formatCode>General</c:formatCode>
                <c:ptCount val="1"/>
                <c:pt idx="0">
                  <c:v>25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Developer!$H$1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Developer!$H$2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Developer!$H$3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Developer!$J$1</c:f>
              <c:strCache>
                <c:ptCount val="1"/>
                <c:pt idx="0">
                  <c:v>DF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Developer!$J$2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Developer!$J$3</c:f>
              <c:numCache>
                <c:formatCode>General</c:formatCode>
                <c:ptCount val="1"/>
                <c:pt idx="0">
                  <c:v>45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Developer!$L$1</c:f>
              <c:strCache>
                <c:ptCount val="1"/>
                <c:pt idx="0">
                  <c:v>DM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Developer!$L$2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Developer!$L$3</c:f>
              <c:numCache>
                <c:formatCode>General</c:formatCode>
                <c:ptCount val="1"/>
                <c:pt idx="0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09632"/>
        <c:axId val="1524006912"/>
      </c:scatterChart>
      <c:valAx>
        <c:axId val="15240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06912"/>
        <c:crosses val="autoZero"/>
        <c:crossBetween val="midCat"/>
      </c:valAx>
      <c:valAx>
        <c:axId val="1524006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40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Хистограма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1224846894138"/>
          <c:y val="0.19486111111111112"/>
          <c:w val="0.8533495188101487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Cases!$P$3:$P$12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Cases!$Q$3:$Q$12</c:f>
              <c:numCache>
                <c:formatCode>0.0%</c:formatCode>
                <c:ptCount val="10"/>
                <c:pt idx="0">
                  <c:v>6.2600969305331182E-3</c:v>
                </c:pt>
                <c:pt idx="1">
                  <c:v>8.1413145140719328E-3</c:v>
                </c:pt>
                <c:pt idx="2">
                  <c:v>4.0706572570359666E-2</c:v>
                </c:pt>
                <c:pt idx="3">
                  <c:v>6.9328713544766607E-2</c:v>
                </c:pt>
                <c:pt idx="4">
                  <c:v>0.12843295638126009</c:v>
                </c:pt>
                <c:pt idx="5">
                  <c:v>0.19851628262902815</c:v>
                </c:pt>
                <c:pt idx="6">
                  <c:v>0.17425176430575631</c:v>
                </c:pt>
                <c:pt idx="7">
                  <c:v>0.18561346824249639</c:v>
                </c:pt>
                <c:pt idx="8">
                  <c:v>0.15077374372927471</c:v>
                </c:pt>
                <c:pt idx="9">
                  <c:v>3.797508715245302E-2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09167056"/>
        <c:axId val="1529546816"/>
      </c:barChart>
      <c:catAx>
        <c:axId val="16091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46816"/>
        <c:crosses val="autoZero"/>
        <c:auto val="1"/>
        <c:lblAlgn val="ctr"/>
        <c:lblOffset val="100"/>
        <c:noMultiLvlLbl val="0"/>
      </c:catAx>
      <c:valAx>
        <c:axId val="1529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16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Квартилна диаграма на възрастта</a:t>
            </a:r>
            <a:r>
              <a:rPr lang="bg-BG" baseline="0"/>
              <a:t> </a:t>
            </a:r>
            <a:r>
              <a:rPr lang="bg-BG"/>
              <a:t>случаите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Developer!$B$12:$B$27</c:f>
              <c:numCache>
                <c:formatCode>General</c:formatCode>
                <c:ptCount val="16"/>
                <c:pt idx="0">
                  <c:v>8.7360121419051069</c:v>
                </c:pt>
                <c:pt idx="1">
                  <c:v>8.7360121419051069</c:v>
                </c:pt>
                <c:pt idx="2">
                  <c:v>8.7360121419051069</c:v>
                </c:pt>
                <c:pt idx="3">
                  <c:v>49.77656405163853</c:v>
                </c:pt>
                <c:pt idx="4">
                  <c:v>49.77656405163853</c:v>
                </c:pt>
                <c:pt idx="5">
                  <c:v>77.136931991460813</c:v>
                </c:pt>
                <c:pt idx="6">
                  <c:v>77.136931991460813</c:v>
                </c:pt>
                <c:pt idx="7">
                  <c:v>49.77656405163853</c:v>
                </c:pt>
                <c:pt idx="8">
                  <c:v>49.77656405163853</c:v>
                </c:pt>
                <c:pt idx="9">
                  <c:v>62.789874961878624</c:v>
                </c:pt>
                <c:pt idx="10">
                  <c:v>62.789874961878624</c:v>
                </c:pt>
                <c:pt idx="11">
                  <c:v>77.136931991460813</c:v>
                </c:pt>
                <c:pt idx="12">
                  <c:v>77.136931991460813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Developer!$C$12:$C$27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CF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Developer!$D$12:$D$27</c:f>
              <c:numCache>
                <c:formatCode>General</c:formatCode>
                <c:ptCount val="16"/>
                <c:pt idx="0">
                  <c:v>7.081844562839315</c:v>
                </c:pt>
                <c:pt idx="1">
                  <c:v>7.081844562839315</c:v>
                </c:pt>
                <c:pt idx="2">
                  <c:v>7.081844562839315</c:v>
                </c:pt>
                <c:pt idx="3">
                  <c:v>46.230481727574748</c:v>
                </c:pt>
                <c:pt idx="4">
                  <c:v>46.230481727574748</c:v>
                </c:pt>
                <c:pt idx="5">
                  <c:v>72.329573170731706</c:v>
                </c:pt>
                <c:pt idx="6">
                  <c:v>72.329573170731706</c:v>
                </c:pt>
                <c:pt idx="7">
                  <c:v>46.230481727574748</c:v>
                </c:pt>
                <c:pt idx="8">
                  <c:v>46.230481727574748</c:v>
                </c:pt>
                <c:pt idx="9">
                  <c:v>59.78109756097561</c:v>
                </c:pt>
                <c:pt idx="10">
                  <c:v>59.78109756097561</c:v>
                </c:pt>
                <c:pt idx="11">
                  <c:v>72.329573170731706</c:v>
                </c:pt>
                <c:pt idx="12">
                  <c:v>72.329573170731706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Developer!$E$12:$E$27</c:f>
              <c:numCache>
                <c:formatCode>General</c:formatCode>
                <c:ptCount val="16"/>
                <c:pt idx="0">
                  <c:v>17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18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13</c:v>
                </c:pt>
              </c:numCache>
            </c:numRef>
          </c:yVal>
          <c:smooth val="0"/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Developer!$F$12:$F$27</c:f>
              <c:numCache>
                <c:formatCode>General</c:formatCode>
                <c:ptCount val="16"/>
                <c:pt idx="0">
                  <c:v>14.306569446705176</c:v>
                </c:pt>
                <c:pt idx="1">
                  <c:v>14.306569446705176</c:v>
                </c:pt>
                <c:pt idx="2">
                  <c:v>14.306569446705176</c:v>
                </c:pt>
                <c:pt idx="3">
                  <c:v>51.908045428516893</c:v>
                </c:pt>
                <c:pt idx="4">
                  <c:v>51.908045428516893</c:v>
                </c:pt>
                <c:pt idx="5">
                  <c:v>76.97569608305804</c:v>
                </c:pt>
                <c:pt idx="6">
                  <c:v>76.97569608305804</c:v>
                </c:pt>
                <c:pt idx="7">
                  <c:v>51.908045428516893</c:v>
                </c:pt>
                <c:pt idx="8">
                  <c:v>51.908045428516893</c:v>
                </c:pt>
                <c:pt idx="9">
                  <c:v>64.486550259556395</c:v>
                </c:pt>
                <c:pt idx="10">
                  <c:v>64.486550259556395</c:v>
                </c:pt>
                <c:pt idx="11">
                  <c:v>76.97569608305804</c:v>
                </c:pt>
                <c:pt idx="12">
                  <c:v>76.97569608305804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Developer!$G$12:$G$27</c:f>
              <c:numCache>
                <c:formatCode>General</c:formatCode>
                <c:ptCount val="16"/>
                <c:pt idx="0">
                  <c:v>27</c:v>
                </c:pt>
                <c:pt idx="1">
                  <c:v>23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28</c:v>
                </c:pt>
                <c:pt idx="6">
                  <c:v>22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22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23</c:v>
                </c:pt>
              </c:numCache>
            </c:numRef>
          </c:yVal>
          <c:smooth val="0"/>
        </c:ser>
        <c:ser>
          <c:idx val="3"/>
          <c:order val="3"/>
          <c:tx>
            <c:v>Общо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Developer!$B$2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4"/>
          <c:order val="4"/>
          <c:tx>
            <c:v>Жени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Developer!$D$2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Developer!$D$3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smooth val="0"/>
        </c:ser>
        <c:ser>
          <c:idx val="5"/>
          <c:order val="5"/>
          <c:tx>
            <c:v>Мъже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Developer!$F$2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Developer!$F$3</c:f>
              <c:numCache>
                <c:formatCode>General</c:formatCode>
                <c:ptCount val="1"/>
                <c:pt idx="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11568"/>
        <c:axId val="1611112112"/>
      </c:scatterChart>
      <c:valAx>
        <c:axId val="16111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12112"/>
        <c:crosses val="autoZero"/>
        <c:crossBetween val="midCat"/>
      </c:valAx>
      <c:valAx>
        <c:axId val="161111211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Квартилна диаграма </a:t>
            </a:r>
            <a:br>
              <a:rPr lang="bg-BG"/>
            </a:br>
            <a:r>
              <a:rPr lang="bg-BG"/>
              <a:t>на възрастта на смъртните случаи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Developer!$L$1</c:f>
              <c:strCache>
                <c:ptCount val="1"/>
                <c:pt idx="0">
                  <c:v>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Developer!$L$12:$L$27</c:f>
              <c:numCache>
                <c:formatCode>General</c:formatCode>
                <c:ptCount val="16"/>
                <c:pt idx="0">
                  <c:v>53.72774480712166</c:v>
                </c:pt>
                <c:pt idx="1">
                  <c:v>53.72774480712166</c:v>
                </c:pt>
                <c:pt idx="2">
                  <c:v>53.72774480712166</c:v>
                </c:pt>
                <c:pt idx="3">
                  <c:v>72.377596439169139</c:v>
                </c:pt>
                <c:pt idx="4">
                  <c:v>72.377596439169139</c:v>
                </c:pt>
                <c:pt idx="5">
                  <c:v>84.810830860534125</c:v>
                </c:pt>
                <c:pt idx="6">
                  <c:v>84.810830860534125</c:v>
                </c:pt>
                <c:pt idx="7">
                  <c:v>72.377596439169139</c:v>
                </c:pt>
                <c:pt idx="8">
                  <c:v>72.377596439169139</c:v>
                </c:pt>
                <c:pt idx="9">
                  <c:v>78.594213649851639</c:v>
                </c:pt>
                <c:pt idx="10">
                  <c:v>78.594213649851639</c:v>
                </c:pt>
                <c:pt idx="11">
                  <c:v>84.810830860534125</c:v>
                </c:pt>
                <c:pt idx="12">
                  <c:v>84.810830860534125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Developer!$M$12:$M$27</c:f>
              <c:numCache>
                <c:formatCode>General</c:formatCode>
                <c:ptCount val="16"/>
                <c:pt idx="0">
                  <c:v>57</c:v>
                </c:pt>
                <c:pt idx="1">
                  <c:v>53</c:v>
                </c:pt>
                <c:pt idx="2">
                  <c:v>55</c:v>
                </c:pt>
                <c:pt idx="3">
                  <c:v>55</c:v>
                </c:pt>
                <c:pt idx="4">
                  <c:v>58</c:v>
                </c:pt>
                <c:pt idx="5">
                  <c:v>58</c:v>
                </c:pt>
                <c:pt idx="6">
                  <c:v>52</c:v>
                </c:pt>
                <c:pt idx="7">
                  <c:v>52</c:v>
                </c:pt>
                <c:pt idx="8">
                  <c:v>58</c:v>
                </c:pt>
                <c:pt idx="9">
                  <c:v>58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55</c:v>
                </c:pt>
                <c:pt idx="14">
                  <c:v>57</c:v>
                </c:pt>
                <c:pt idx="15">
                  <c:v>53</c:v>
                </c:pt>
              </c:numCache>
            </c:numRef>
          </c:yVal>
          <c:smooth val="0"/>
        </c:ser>
        <c:ser>
          <c:idx val="1"/>
          <c:order val="1"/>
          <c:tx>
            <c:v>Общо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Developer!$H$2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Developer!$H$3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Developer!$J$1</c:f>
              <c:strCache>
                <c:ptCount val="1"/>
                <c:pt idx="0">
                  <c:v>DF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Developer!$J$12:$J$27</c:f>
              <c:numCache>
                <c:formatCode>General</c:formatCode>
                <c:ptCount val="16"/>
                <c:pt idx="0">
                  <c:v>50.302819548872186</c:v>
                </c:pt>
                <c:pt idx="1">
                  <c:v>50.302819548872186</c:v>
                </c:pt>
                <c:pt idx="2">
                  <c:v>50.302819548872186</c:v>
                </c:pt>
                <c:pt idx="3">
                  <c:v>72.924342105263165</c:v>
                </c:pt>
                <c:pt idx="4">
                  <c:v>72.924342105263165</c:v>
                </c:pt>
                <c:pt idx="5">
                  <c:v>88.00535714285715</c:v>
                </c:pt>
                <c:pt idx="6">
                  <c:v>88.00535714285715</c:v>
                </c:pt>
                <c:pt idx="7">
                  <c:v>72.924342105263165</c:v>
                </c:pt>
                <c:pt idx="8">
                  <c:v>72.924342105263165</c:v>
                </c:pt>
                <c:pt idx="9">
                  <c:v>82.082142857142856</c:v>
                </c:pt>
                <c:pt idx="10">
                  <c:v>82.082142857142856</c:v>
                </c:pt>
                <c:pt idx="11">
                  <c:v>88.00535714285715</c:v>
                </c:pt>
                <c:pt idx="12">
                  <c:v>88.00535714285715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Developer!$K$12:$K$27</c:f>
              <c:numCache>
                <c:formatCode>General</c:formatCode>
                <c:ptCount val="16"/>
                <c:pt idx="0">
                  <c:v>47</c:v>
                </c:pt>
                <c:pt idx="1">
                  <c:v>43</c:v>
                </c:pt>
                <c:pt idx="2">
                  <c:v>45</c:v>
                </c:pt>
                <c:pt idx="3">
                  <c:v>45</c:v>
                </c:pt>
                <c:pt idx="4">
                  <c:v>48</c:v>
                </c:pt>
                <c:pt idx="5">
                  <c:v>48</c:v>
                </c:pt>
                <c:pt idx="6">
                  <c:v>42</c:v>
                </c:pt>
                <c:pt idx="7">
                  <c:v>42</c:v>
                </c:pt>
                <c:pt idx="8">
                  <c:v>48</c:v>
                </c:pt>
                <c:pt idx="9">
                  <c:v>48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43</c:v>
                </c:pt>
              </c:numCache>
            </c:numRef>
          </c:yVal>
          <c:smooth val="0"/>
        </c:ser>
        <c:ser>
          <c:idx val="3"/>
          <c:order val="3"/>
          <c:tx>
            <c:v>Жени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Developer!$J$2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Developer!$J$3</c:f>
              <c:numCache>
                <c:formatCode>General</c:formatCode>
                <c:ptCount val="1"/>
                <c:pt idx="0">
                  <c:v>45</c:v>
                </c:pt>
              </c:numCache>
            </c:numRef>
          </c:yVal>
          <c:smooth val="0"/>
        </c:ser>
        <c:ser>
          <c:idx val="4"/>
          <c:order val="4"/>
          <c:tx>
            <c:v>Мъже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Developer!$L$2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Developer!$L$3</c:f>
              <c:numCache>
                <c:formatCode>General</c:formatCode>
                <c:ptCount val="1"/>
                <c:pt idx="0">
                  <c:v>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Developer!$H$1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Developer!$H$12:$H$27</c:f>
              <c:numCache>
                <c:formatCode>General</c:formatCode>
                <c:ptCount val="16"/>
                <c:pt idx="0">
                  <c:v>41.678602430555557</c:v>
                </c:pt>
                <c:pt idx="1">
                  <c:v>41.678602430555557</c:v>
                </c:pt>
                <c:pt idx="2">
                  <c:v>41.678602430555557</c:v>
                </c:pt>
                <c:pt idx="3">
                  <c:v>62.827690972222221</c:v>
                </c:pt>
                <c:pt idx="4">
                  <c:v>62.827690972222221</c:v>
                </c:pt>
                <c:pt idx="5">
                  <c:v>76.927083333333329</c:v>
                </c:pt>
                <c:pt idx="6">
                  <c:v>76.927083333333329</c:v>
                </c:pt>
                <c:pt idx="7">
                  <c:v>62.827690972222221</c:v>
                </c:pt>
                <c:pt idx="8">
                  <c:v>62.827690972222221</c:v>
                </c:pt>
                <c:pt idx="9">
                  <c:v>70.352660642570285</c:v>
                </c:pt>
                <c:pt idx="10">
                  <c:v>70.352660642570285</c:v>
                </c:pt>
                <c:pt idx="11">
                  <c:v>76.927083333333329</c:v>
                </c:pt>
                <c:pt idx="12">
                  <c:v>76.927083333333329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Developer!$I$12:$I$27</c:f>
              <c:numCache>
                <c:formatCode>General</c:formatCode>
                <c:ptCount val="16"/>
                <c:pt idx="0">
                  <c:v>37</c:v>
                </c:pt>
                <c:pt idx="1">
                  <c:v>33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32</c:v>
                </c:pt>
                <c:pt idx="8">
                  <c:v>38</c:v>
                </c:pt>
                <c:pt idx="9">
                  <c:v>38</c:v>
                </c:pt>
                <c:pt idx="10">
                  <c:v>32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37</c:v>
                </c:pt>
                <c:pt idx="15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20624"/>
        <c:axId val="1528521712"/>
      </c:scatterChart>
      <c:valAx>
        <c:axId val="15285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21712"/>
        <c:crosses val="autoZero"/>
        <c:crossBetween val="midCat"/>
        <c:majorUnit val="10"/>
      </c:valAx>
      <c:valAx>
        <c:axId val="1528521712"/>
        <c:scaling>
          <c:orientation val="minMax"/>
          <c:max val="60"/>
          <c:min val="30"/>
        </c:scaling>
        <c:delete val="1"/>
        <c:axPos val="l"/>
        <c:numFmt formatCode="General" sourceLinked="1"/>
        <c:majorTickMark val="none"/>
        <c:minorTickMark val="none"/>
        <c:tickLblPos val="nextTo"/>
        <c:crossAx val="15285206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Квартилна диаграма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Cases!$X$12:$X$27</c:f>
              <c:numCache>
                <c:formatCode>General</c:formatCode>
                <c:ptCount val="16"/>
                <c:pt idx="0">
                  <c:v>8.7360121419051069</c:v>
                </c:pt>
                <c:pt idx="1">
                  <c:v>8.7360121419051069</c:v>
                </c:pt>
                <c:pt idx="2">
                  <c:v>8.7360121419051069</c:v>
                </c:pt>
                <c:pt idx="3">
                  <c:v>49.77656405163853</c:v>
                </c:pt>
                <c:pt idx="4">
                  <c:v>49.77656405163853</c:v>
                </c:pt>
                <c:pt idx="5">
                  <c:v>77.136931991460813</c:v>
                </c:pt>
                <c:pt idx="6">
                  <c:v>77.136931991460813</c:v>
                </c:pt>
                <c:pt idx="7">
                  <c:v>49.77656405163853</c:v>
                </c:pt>
                <c:pt idx="8">
                  <c:v>49.77656405163853</c:v>
                </c:pt>
                <c:pt idx="9">
                  <c:v>62.789874961878624</c:v>
                </c:pt>
                <c:pt idx="10">
                  <c:v>62.789874961878624</c:v>
                </c:pt>
                <c:pt idx="11">
                  <c:v>77.136931991460813</c:v>
                </c:pt>
                <c:pt idx="12">
                  <c:v>77.136931991460813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Cases!$Y$12:$Y$27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10896"/>
        <c:axId val="1609169776"/>
      </c:scatterChart>
      <c:valAx>
        <c:axId val="15329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169776"/>
        <c:crosses val="autoZero"/>
        <c:crossBetween val="midCat"/>
        <c:majorUnit val="10"/>
      </c:valAx>
      <c:valAx>
        <c:axId val="1609169776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5329108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sz="1400" b="0"/>
              <a:t>Кумулата</a:t>
            </a:r>
            <a:endParaRPr lang="en-US" sz="1400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CasesF!$C$2:$C$12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CasesF!$F$2:$F$12</c:f>
              <c:numCache>
                <c:formatCode>0.0%</c:formatCode>
                <c:ptCount val="11"/>
                <c:pt idx="0">
                  <c:v>0</c:v>
                </c:pt>
                <c:pt idx="1">
                  <c:v>7.0215505721713352E-3</c:v>
                </c:pt>
                <c:pt idx="2">
                  <c:v>1.6739959668602249E-2</c:v>
                </c:pt>
                <c:pt idx="3">
                  <c:v>6.6546806287810692E-2</c:v>
                </c:pt>
                <c:pt idx="4">
                  <c:v>0.15887169270390436</c:v>
                </c:pt>
                <c:pt idx="5">
                  <c:v>0.30513374960518963</c:v>
                </c:pt>
                <c:pt idx="6">
                  <c:v>0.50436113608202338</c:v>
                </c:pt>
                <c:pt idx="7">
                  <c:v>0.64527806798027165</c:v>
                </c:pt>
                <c:pt idx="8">
                  <c:v>0.79105420442673535</c:v>
                </c:pt>
                <c:pt idx="9">
                  <c:v>0.94168954542141448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CasesF!$G$1:$G$3</c:f>
              <c:numCache>
                <c:formatCode>General</c:formatCode>
                <c:ptCount val="3"/>
                <c:pt idx="0">
                  <c:v>0</c:v>
                </c:pt>
                <c:pt idx="1">
                  <c:v>59.78109756097561</c:v>
                </c:pt>
                <c:pt idx="2">
                  <c:v>59.78109756097561</c:v>
                </c:pt>
              </c:numCache>
            </c:numRef>
          </c:xVal>
          <c:yVal>
            <c:numRef>
              <c:f>CasesF!$H$1:$H$3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12528"/>
        <c:axId val="1532911440"/>
      </c:scatterChart>
      <c:valAx>
        <c:axId val="1532912528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spPr>
          <a:ln/>
        </c:spPr>
        <c:crossAx val="1532911440"/>
        <c:crosses val="autoZero"/>
        <c:crossBetween val="midCat"/>
        <c:majorUnit val="10"/>
        <c:minorUnit val="1"/>
      </c:valAx>
      <c:valAx>
        <c:axId val="1532911440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in"/>
        <c:tickLblPos val="nextTo"/>
        <c:crossAx val="1532912528"/>
        <c:crosses val="autoZero"/>
        <c:crossBetween val="midCat"/>
        <c:majorUnit val="0.1"/>
        <c:minorUnit val="2.0000000000000011E-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Хистограма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1224846894138"/>
          <c:y val="0.19486111111111112"/>
          <c:w val="0.8533495188101487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CasesF!$P$3:$P$12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CasesF!$Q$3:$Q$12</c:f>
              <c:numCache>
                <c:formatCode>0.0%</c:formatCode>
                <c:ptCount val="10"/>
                <c:pt idx="0">
                  <c:v>7.0215505721713352E-3</c:v>
                </c:pt>
                <c:pt idx="1">
                  <c:v>9.7184090964309144E-3</c:v>
                </c:pt>
                <c:pt idx="2">
                  <c:v>4.9806846619208436E-2</c:v>
                </c:pt>
                <c:pt idx="3">
                  <c:v>9.2324886416093682E-2</c:v>
                </c:pt>
                <c:pt idx="4">
                  <c:v>0.14626205690128527</c:v>
                </c:pt>
                <c:pt idx="5">
                  <c:v>0.19922738647683375</c:v>
                </c:pt>
                <c:pt idx="6">
                  <c:v>0.14091693189824825</c:v>
                </c:pt>
                <c:pt idx="7">
                  <c:v>0.14577613644646373</c:v>
                </c:pt>
                <c:pt idx="8">
                  <c:v>0.15063534099467918</c:v>
                </c:pt>
                <c:pt idx="9">
                  <c:v>5.8310454578585483E-2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32908176"/>
        <c:axId val="1532913072"/>
      </c:barChart>
      <c:catAx>
        <c:axId val="15329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13072"/>
        <c:crosses val="autoZero"/>
        <c:auto val="1"/>
        <c:lblAlgn val="ctr"/>
        <c:lblOffset val="100"/>
        <c:noMultiLvlLbl val="0"/>
      </c:catAx>
      <c:valAx>
        <c:axId val="1532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Квартилна диаграма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CasesF!$X$12:$X$27</c:f>
              <c:numCache>
                <c:formatCode>General</c:formatCode>
                <c:ptCount val="16"/>
                <c:pt idx="0">
                  <c:v>7.081844562839315</c:v>
                </c:pt>
                <c:pt idx="1">
                  <c:v>7.081844562839315</c:v>
                </c:pt>
                <c:pt idx="2">
                  <c:v>7.081844562839315</c:v>
                </c:pt>
                <c:pt idx="3">
                  <c:v>46.230481727574748</c:v>
                </c:pt>
                <c:pt idx="4">
                  <c:v>46.230481727574748</c:v>
                </c:pt>
                <c:pt idx="5">
                  <c:v>72.329573170731706</c:v>
                </c:pt>
                <c:pt idx="6">
                  <c:v>72.329573170731706</c:v>
                </c:pt>
                <c:pt idx="7">
                  <c:v>46.230481727574748</c:v>
                </c:pt>
                <c:pt idx="8">
                  <c:v>46.230481727574748</c:v>
                </c:pt>
                <c:pt idx="9">
                  <c:v>59.78109756097561</c:v>
                </c:pt>
                <c:pt idx="10">
                  <c:v>59.78109756097561</c:v>
                </c:pt>
                <c:pt idx="11">
                  <c:v>72.329573170731706</c:v>
                </c:pt>
                <c:pt idx="12">
                  <c:v>72.329573170731706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CasesF!$Y$12:$Y$27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13616"/>
        <c:axId val="1609169232"/>
      </c:scatterChart>
      <c:valAx>
        <c:axId val="15329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169232"/>
        <c:crosses val="autoZero"/>
        <c:crossBetween val="midCat"/>
        <c:majorUnit val="10"/>
      </c:valAx>
      <c:valAx>
        <c:axId val="1609169232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5329136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 sz="1400" b="0"/>
              <a:t>Кумулата</a:t>
            </a:r>
            <a:endParaRPr lang="en-US" sz="1400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CasesM!$C$2:$C$12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CasesM!$F$2:$F$12</c:f>
              <c:numCache>
                <c:formatCode>0.0%</c:formatCode>
                <c:ptCount val="11"/>
                <c:pt idx="0">
                  <c:v>0</c:v>
                </c:pt>
                <c:pt idx="1">
                  <c:v>5.667970299835629E-3</c:v>
                </c:pt>
                <c:pt idx="2">
                  <c:v>1.2582894065635095E-2</c:v>
                </c:pt>
                <c:pt idx="3">
                  <c:v>4.6212851177993161E-2</c:v>
                </c:pt>
                <c:pt idx="4">
                  <c:v>9.7659128266167891E-2</c:v>
                </c:pt>
                <c:pt idx="5">
                  <c:v>0.21222770126017873</c:v>
                </c:pt>
                <c:pt idx="6">
                  <c:v>0.41019101059910446</c:v>
                </c:pt>
                <c:pt idx="7">
                  <c:v>0.61036482835496608</c:v>
                </c:pt>
                <c:pt idx="8">
                  <c:v>0.8269568667460182</c:v>
                </c:pt>
                <c:pt idx="9">
                  <c:v>0.97783823612764265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CasesM!$G$1:$G$3</c:f>
              <c:numCache>
                <c:formatCode>General</c:formatCode>
                <c:ptCount val="3"/>
                <c:pt idx="0">
                  <c:v>0</c:v>
                </c:pt>
                <c:pt idx="1">
                  <c:v>64.486550259556395</c:v>
                </c:pt>
                <c:pt idx="2">
                  <c:v>64.486550259556395</c:v>
                </c:pt>
              </c:numCache>
            </c:numRef>
          </c:xVal>
          <c:yVal>
            <c:numRef>
              <c:f>CasesM!$H$1:$H$3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112656"/>
        <c:axId val="1611115376"/>
      </c:scatterChart>
      <c:valAx>
        <c:axId val="161111265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in"/>
        <c:minorTickMark val="cross"/>
        <c:tickLblPos val="nextTo"/>
        <c:spPr>
          <a:ln/>
        </c:spPr>
        <c:crossAx val="1611115376"/>
        <c:crosses val="autoZero"/>
        <c:crossBetween val="midCat"/>
        <c:majorUnit val="10"/>
        <c:minorUnit val="1"/>
      </c:valAx>
      <c:valAx>
        <c:axId val="1611115376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in"/>
        <c:tickLblPos val="nextTo"/>
        <c:crossAx val="1611112656"/>
        <c:crosses val="autoZero"/>
        <c:crossBetween val="midCat"/>
        <c:majorUnit val="0.1"/>
        <c:minorUnit val="2.0000000000000011E-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Хистограма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1224846894138"/>
          <c:y val="0.19486111111111112"/>
          <c:w val="0.8533495188101487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CasesM!$P$3:$P$12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CasesM!$Q$3:$Q$12</c:f>
              <c:numCache>
                <c:formatCode>0.0%</c:formatCode>
                <c:ptCount val="10"/>
                <c:pt idx="0">
                  <c:v>5.667970299835629E-3</c:v>
                </c:pt>
                <c:pt idx="1">
                  <c:v>6.9149237657994671E-3</c:v>
                </c:pt>
                <c:pt idx="2">
                  <c:v>3.3629957112358062E-2</c:v>
                </c:pt>
                <c:pt idx="3">
                  <c:v>5.1446277088174723E-2</c:v>
                </c:pt>
                <c:pt idx="4">
                  <c:v>0.11456857299401084</c:v>
                </c:pt>
                <c:pt idx="5">
                  <c:v>0.19796330933892572</c:v>
                </c:pt>
                <c:pt idx="6">
                  <c:v>0.20017381775586163</c:v>
                </c:pt>
                <c:pt idx="7">
                  <c:v>0.21659203839105218</c:v>
                </c:pt>
                <c:pt idx="8">
                  <c:v>0.15088136938162444</c:v>
                </c:pt>
                <c:pt idx="9">
                  <c:v>2.2161763872357309E-2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28520080"/>
        <c:axId val="1680027232"/>
      </c:barChart>
      <c:catAx>
        <c:axId val="15285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27232"/>
        <c:crosses val="autoZero"/>
        <c:auto val="1"/>
        <c:lblAlgn val="ctr"/>
        <c:lblOffset val="100"/>
        <c:noMultiLvlLbl val="0"/>
      </c:catAx>
      <c:valAx>
        <c:axId val="16800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Квартилна диаграма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CasesM!$X$12:$X$27</c:f>
              <c:numCache>
                <c:formatCode>General</c:formatCode>
                <c:ptCount val="16"/>
                <c:pt idx="0">
                  <c:v>14.306569446705176</c:v>
                </c:pt>
                <c:pt idx="1">
                  <c:v>14.306569446705176</c:v>
                </c:pt>
                <c:pt idx="2">
                  <c:v>14.306569446705176</c:v>
                </c:pt>
                <c:pt idx="3">
                  <c:v>51.908045428516893</c:v>
                </c:pt>
                <c:pt idx="4">
                  <c:v>51.908045428516893</c:v>
                </c:pt>
                <c:pt idx="5">
                  <c:v>76.97569608305804</c:v>
                </c:pt>
                <c:pt idx="6">
                  <c:v>76.97569608305804</c:v>
                </c:pt>
                <c:pt idx="7">
                  <c:v>51.908045428516893</c:v>
                </c:pt>
                <c:pt idx="8">
                  <c:v>51.908045428516893</c:v>
                </c:pt>
                <c:pt idx="9">
                  <c:v>64.486550259556395</c:v>
                </c:pt>
                <c:pt idx="10">
                  <c:v>64.486550259556395</c:v>
                </c:pt>
                <c:pt idx="11">
                  <c:v>76.97569608305804</c:v>
                </c:pt>
                <c:pt idx="12">
                  <c:v>76.97569608305804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CasesM!$Y$12:$Y$27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029408"/>
        <c:axId val="1680027776"/>
      </c:scatterChart>
      <c:valAx>
        <c:axId val="16800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27776"/>
        <c:crosses val="autoZero"/>
        <c:crossBetween val="midCat"/>
        <c:majorUnit val="10"/>
      </c:valAx>
      <c:valAx>
        <c:axId val="1680027776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680029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Scroll" dx="16" fmlaLink="$J$1" max="100" page="10" val="50"/>
</file>

<file path=xl/ctrlProps/ctrlProp2.xml><?xml version="1.0" encoding="utf-8"?>
<formControlPr xmlns="http://schemas.microsoft.com/office/spreadsheetml/2009/9/main" objectType="Scroll" dx="16" fmlaLink="$J$1" max="100" page="10" val="50"/>
</file>

<file path=xl/ctrlProps/ctrlProp3.xml><?xml version="1.0" encoding="utf-8"?>
<formControlPr xmlns="http://schemas.microsoft.com/office/spreadsheetml/2009/9/main" objectType="Scroll" dx="16" fmlaLink="$J$1" max="100" page="10" val="50"/>
</file>

<file path=xl/ctrlProps/ctrlProp4.xml><?xml version="1.0" encoding="utf-8"?>
<formControlPr xmlns="http://schemas.microsoft.com/office/spreadsheetml/2009/9/main" objectType="Scroll" dx="16" fmlaLink="$J$1" max="100" page="10" val="50"/>
</file>

<file path=xl/ctrlProps/ctrlProp5.xml><?xml version="1.0" encoding="utf-8"?>
<formControlPr xmlns="http://schemas.microsoft.com/office/spreadsheetml/2009/9/main" objectType="Scroll" dx="16" fmlaLink="$J$1" max="100" page="10" val="50"/>
</file>

<file path=xl/ctrlProps/ctrlProp6.xml><?xml version="1.0" encoding="utf-8"?>
<formControlPr xmlns="http://schemas.microsoft.com/office/spreadsheetml/2009/9/main" objectType="Scroll" dx="16" fmlaLink="$J$1" max="100" page="10" val="5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146241</xdr:colOff>
      <xdr:row>18</xdr:row>
      <xdr:rowOff>84667</xdr:rowOff>
    </xdr:from>
    <xdr:to>
      <xdr:col>6</xdr:col>
      <xdr:colOff>455083</xdr:colOff>
      <xdr:row>32</xdr:row>
      <xdr:rowOff>96212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285750</xdr:colOff>
          <xdr:row>1</xdr:row>
          <xdr:rowOff>85725</xdr:rowOff>
        </xdr:from>
        <xdr:ext cx="161925" cy="1628775"/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xdr:twoCellAnchor>
    <xdr:from>
      <xdr:col>7</xdr:col>
      <xdr:colOff>301625</xdr:colOff>
      <xdr:row>18</xdr:row>
      <xdr:rowOff>73024</xdr:rowOff>
    </xdr:from>
    <xdr:to>
      <xdr:col>14</xdr:col>
      <xdr:colOff>576791</xdr:colOff>
      <xdr:row>32</xdr:row>
      <xdr:rowOff>149224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386291</xdr:colOff>
      <xdr:row>24</xdr:row>
      <xdr:rowOff>148167</xdr:rowOff>
    </xdr:from>
    <xdr:to>
      <xdr:col>23</xdr:col>
      <xdr:colOff>47624</xdr:colOff>
      <xdr:row>31</xdr:row>
      <xdr:rowOff>52916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146241</xdr:colOff>
      <xdr:row>18</xdr:row>
      <xdr:rowOff>84667</xdr:rowOff>
    </xdr:from>
    <xdr:to>
      <xdr:col>6</xdr:col>
      <xdr:colOff>455083</xdr:colOff>
      <xdr:row>32</xdr:row>
      <xdr:rowOff>96212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285750</xdr:colOff>
          <xdr:row>1</xdr:row>
          <xdr:rowOff>85725</xdr:rowOff>
        </xdr:from>
        <xdr:ext cx="161925" cy="1628775"/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xdr:twoCellAnchor>
    <xdr:from>
      <xdr:col>7</xdr:col>
      <xdr:colOff>301625</xdr:colOff>
      <xdr:row>18</xdr:row>
      <xdr:rowOff>73024</xdr:rowOff>
    </xdr:from>
    <xdr:to>
      <xdr:col>14</xdr:col>
      <xdr:colOff>576791</xdr:colOff>
      <xdr:row>32</xdr:row>
      <xdr:rowOff>149224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386291</xdr:colOff>
      <xdr:row>24</xdr:row>
      <xdr:rowOff>148167</xdr:rowOff>
    </xdr:from>
    <xdr:to>
      <xdr:col>23</xdr:col>
      <xdr:colOff>47624</xdr:colOff>
      <xdr:row>31</xdr:row>
      <xdr:rowOff>52916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146241</xdr:colOff>
      <xdr:row>18</xdr:row>
      <xdr:rowOff>84667</xdr:rowOff>
    </xdr:from>
    <xdr:to>
      <xdr:col>6</xdr:col>
      <xdr:colOff>455083</xdr:colOff>
      <xdr:row>32</xdr:row>
      <xdr:rowOff>96212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285750</xdr:colOff>
          <xdr:row>1</xdr:row>
          <xdr:rowOff>85725</xdr:rowOff>
        </xdr:from>
        <xdr:ext cx="161925" cy="1628775"/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xdr:twoCellAnchor>
    <xdr:from>
      <xdr:col>7</xdr:col>
      <xdr:colOff>301625</xdr:colOff>
      <xdr:row>18</xdr:row>
      <xdr:rowOff>73024</xdr:rowOff>
    </xdr:from>
    <xdr:to>
      <xdr:col>14</xdr:col>
      <xdr:colOff>576791</xdr:colOff>
      <xdr:row>32</xdr:row>
      <xdr:rowOff>149224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386291</xdr:colOff>
      <xdr:row>24</xdr:row>
      <xdr:rowOff>148167</xdr:rowOff>
    </xdr:from>
    <xdr:to>
      <xdr:col>23</xdr:col>
      <xdr:colOff>47624</xdr:colOff>
      <xdr:row>31</xdr:row>
      <xdr:rowOff>52916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146241</xdr:colOff>
      <xdr:row>18</xdr:row>
      <xdr:rowOff>84667</xdr:rowOff>
    </xdr:from>
    <xdr:to>
      <xdr:col>6</xdr:col>
      <xdr:colOff>455083</xdr:colOff>
      <xdr:row>32</xdr:row>
      <xdr:rowOff>96212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285750</xdr:colOff>
          <xdr:row>1</xdr:row>
          <xdr:rowOff>85725</xdr:rowOff>
        </xdr:from>
        <xdr:ext cx="161925" cy="1628775"/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xdr:twoCellAnchor>
    <xdr:from>
      <xdr:col>7</xdr:col>
      <xdr:colOff>301625</xdr:colOff>
      <xdr:row>18</xdr:row>
      <xdr:rowOff>73024</xdr:rowOff>
    </xdr:from>
    <xdr:to>
      <xdr:col>14</xdr:col>
      <xdr:colOff>576791</xdr:colOff>
      <xdr:row>32</xdr:row>
      <xdr:rowOff>149224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386291</xdr:colOff>
      <xdr:row>24</xdr:row>
      <xdr:rowOff>148167</xdr:rowOff>
    </xdr:from>
    <xdr:to>
      <xdr:col>23</xdr:col>
      <xdr:colOff>47624</xdr:colOff>
      <xdr:row>31</xdr:row>
      <xdr:rowOff>52916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146241</xdr:colOff>
      <xdr:row>18</xdr:row>
      <xdr:rowOff>84667</xdr:rowOff>
    </xdr:from>
    <xdr:to>
      <xdr:col>6</xdr:col>
      <xdr:colOff>455083</xdr:colOff>
      <xdr:row>32</xdr:row>
      <xdr:rowOff>96212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285750</xdr:colOff>
          <xdr:row>1</xdr:row>
          <xdr:rowOff>85725</xdr:rowOff>
        </xdr:from>
        <xdr:ext cx="161925" cy="1628775"/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xdr:twoCellAnchor>
    <xdr:from>
      <xdr:col>7</xdr:col>
      <xdr:colOff>301625</xdr:colOff>
      <xdr:row>18</xdr:row>
      <xdr:rowOff>73024</xdr:rowOff>
    </xdr:from>
    <xdr:to>
      <xdr:col>14</xdr:col>
      <xdr:colOff>576791</xdr:colOff>
      <xdr:row>32</xdr:row>
      <xdr:rowOff>149224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386291</xdr:colOff>
      <xdr:row>24</xdr:row>
      <xdr:rowOff>148167</xdr:rowOff>
    </xdr:from>
    <xdr:to>
      <xdr:col>23</xdr:col>
      <xdr:colOff>47624</xdr:colOff>
      <xdr:row>31</xdr:row>
      <xdr:rowOff>52916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146241</xdr:colOff>
      <xdr:row>18</xdr:row>
      <xdr:rowOff>84667</xdr:rowOff>
    </xdr:from>
    <xdr:to>
      <xdr:col>6</xdr:col>
      <xdr:colOff>455083</xdr:colOff>
      <xdr:row>32</xdr:row>
      <xdr:rowOff>96212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285750</xdr:colOff>
          <xdr:row>1</xdr:row>
          <xdr:rowOff>85725</xdr:rowOff>
        </xdr:from>
        <xdr:ext cx="161925" cy="1628775"/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xdr:twoCellAnchor>
    <xdr:from>
      <xdr:col>7</xdr:col>
      <xdr:colOff>301625</xdr:colOff>
      <xdr:row>18</xdr:row>
      <xdr:rowOff>73024</xdr:rowOff>
    </xdr:from>
    <xdr:to>
      <xdr:col>14</xdr:col>
      <xdr:colOff>576791</xdr:colOff>
      <xdr:row>32</xdr:row>
      <xdr:rowOff>149224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386291</xdr:colOff>
      <xdr:row>24</xdr:row>
      <xdr:rowOff>148167</xdr:rowOff>
    </xdr:from>
    <xdr:to>
      <xdr:col>23</xdr:col>
      <xdr:colOff>47624</xdr:colOff>
      <xdr:row>31</xdr:row>
      <xdr:rowOff>52916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"/>
  <sheetViews>
    <sheetView zoomScale="90" zoomScaleNormal="90" workbookViewId="0">
      <selection activeCell="X2" sqref="X2"/>
    </sheetView>
  </sheetViews>
  <sheetFormatPr defaultRowHeight="15" x14ac:dyDescent="0.25"/>
  <sheetData>
    <row r="1" spans="1:25" x14ac:dyDescent="0.25">
      <c r="B1" t="s">
        <v>11</v>
      </c>
      <c r="C1" t="s">
        <v>10</v>
      </c>
      <c r="D1" t="s">
        <v>9</v>
      </c>
      <c r="G1" s="6">
        <v>0</v>
      </c>
      <c r="H1" s="6">
        <f>I1</f>
        <v>0.5</v>
      </c>
      <c r="I1">
        <f>0.01*J1</f>
        <v>0.5</v>
      </c>
      <c r="J1">
        <v>50</v>
      </c>
      <c r="L1">
        <v>0.25</v>
      </c>
      <c r="M1">
        <v>0.5</v>
      </c>
      <c r="N1">
        <v>0.75</v>
      </c>
      <c r="W1" t="s">
        <v>14</v>
      </c>
      <c r="X1" t="s">
        <v>35</v>
      </c>
    </row>
    <row r="2" spans="1:25" x14ac:dyDescent="0.25">
      <c r="A2">
        <v>0</v>
      </c>
      <c r="C2" s="5">
        <v>0</v>
      </c>
      <c r="E2">
        <v>0</v>
      </c>
      <c r="F2" s="4">
        <f>E2/$D$13</f>
        <v>0</v>
      </c>
      <c r="G2" s="6">
        <f>G15</f>
        <v>62.789874961878624</v>
      </c>
      <c r="H2" s="6">
        <f>H1</f>
        <v>0.5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15</v>
      </c>
      <c r="X2">
        <v>0</v>
      </c>
    </row>
    <row r="3" spans="1:25" x14ac:dyDescent="0.25">
      <c r="A3">
        <v>1</v>
      </c>
      <c r="B3">
        <f>C2</f>
        <v>0</v>
      </c>
      <c r="C3" s="5">
        <v>10</v>
      </c>
      <c r="D3">
        <v>589</v>
      </c>
      <c r="E3">
        <f>E2+D3</f>
        <v>589</v>
      </c>
      <c r="F3" s="4">
        <f t="shared" ref="F3:F12" si="0">E3/$D$13</f>
        <v>6.2600969305331182E-3</v>
      </c>
      <c r="G3" s="6">
        <f>G2</f>
        <v>62.789874961878624</v>
      </c>
      <c r="H3" s="6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[0;10)</v>
      </c>
      <c r="Q3" s="7">
        <f>D3/$D$13</f>
        <v>6.2600969305331182E-3</v>
      </c>
      <c r="S3" t="s">
        <v>12</v>
      </c>
      <c r="T3">
        <f>MAX(U3,V3)</f>
        <v>8.7360121419051069</v>
      </c>
      <c r="U3">
        <f>T4-1.5*(T6-T4)</f>
        <v>8.7360121419051069</v>
      </c>
      <c r="V3">
        <v>0</v>
      </c>
      <c r="W3" t="s">
        <v>16</v>
      </c>
      <c r="X3">
        <v>5</v>
      </c>
    </row>
    <row r="4" spans="1:25" x14ac:dyDescent="0.25">
      <c r="A4">
        <v>2</v>
      </c>
      <c r="B4">
        <f t="shared" ref="B4:B12" si="5">C3</f>
        <v>10</v>
      </c>
      <c r="C4" s="5">
        <v>20</v>
      </c>
      <c r="D4">
        <v>766</v>
      </c>
      <c r="E4">
        <f t="shared" ref="E4:E12" si="6">E3+D4</f>
        <v>1355</v>
      </c>
      <c r="F4" s="4">
        <f t="shared" si="0"/>
        <v>1.440141144460505E-2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7">CONCATENATE("[",B4,";",C4,")")</f>
        <v>[10;20)</v>
      </c>
      <c r="Q4" s="7">
        <f t="shared" ref="Q4:Q12" si="8">D4/$D$13</f>
        <v>8.1413145140719328E-3</v>
      </c>
      <c r="S4" t="s">
        <v>2</v>
      </c>
      <c r="T4">
        <f>G16</f>
        <v>49.77656405163853</v>
      </c>
      <c r="W4" t="s">
        <v>17</v>
      </c>
      <c r="X4">
        <v>2</v>
      </c>
    </row>
    <row r="5" spans="1:25" x14ac:dyDescent="0.25">
      <c r="A5">
        <v>3</v>
      </c>
      <c r="B5">
        <f t="shared" si="5"/>
        <v>20</v>
      </c>
      <c r="C5" s="5">
        <v>30</v>
      </c>
      <c r="D5">
        <v>3830</v>
      </c>
      <c r="E5">
        <f t="shared" si="6"/>
        <v>5185</v>
      </c>
      <c r="F5" s="4">
        <f t="shared" si="0"/>
        <v>5.5107984014964716E-2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7"/>
        <v>[20;30)</v>
      </c>
      <c r="Q5" s="7">
        <f t="shared" si="8"/>
        <v>4.0706572570359666E-2</v>
      </c>
      <c r="S5" t="s">
        <v>1</v>
      </c>
      <c r="T5">
        <f t="shared" ref="T5:T6" si="9">G17</f>
        <v>62.789874961878624</v>
      </c>
      <c r="W5" t="s">
        <v>18</v>
      </c>
      <c r="X5">
        <v>3</v>
      </c>
    </row>
    <row r="6" spans="1:25" x14ac:dyDescent="0.25">
      <c r="A6">
        <v>4</v>
      </c>
      <c r="B6">
        <f t="shared" si="5"/>
        <v>30</v>
      </c>
      <c r="C6" s="5">
        <v>40</v>
      </c>
      <c r="D6">
        <v>6523</v>
      </c>
      <c r="E6">
        <f t="shared" si="6"/>
        <v>11708</v>
      </c>
      <c r="F6" s="4">
        <f t="shared" si="0"/>
        <v>0.12443669755973132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7"/>
        <v>[30;40)</v>
      </c>
      <c r="Q6" s="7">
        <f t="shared" si="8"/>
        <v>6.9328713544766607E-2</v>
      </c>
      <c r="S6" t="s">
        <v>0</v>
      </c>
      <c r="T6">
        <f t="shared" si="9"/>
        <v>77.136931991460813</v>
      </c>
      <c r="W6" t="s">
        <v>12</v>
      </c>
      <c r="X6">
        <f>T3</f>
        <v>8.7360121419051069</v>
      </c>
    </row>
    <row r="7" spans="1:25" x14ac:dyDescent="0.25">
      <c r="A7">
        <v>5</v>
      </c>
      <c r="B7">
        <f t="shared" si="5"/>
        <v>40</v>
      </c>
      <c r="C7" s="5">
        <v>50</v>
      </c>
      <c r="D7">
        <v>12084</v>
      </c>
      <c r="E7">
        <f t="shared" si="6"/>
        <v>23792</v>
      </c>
      <c r="F7" s="4">
        <f t="shared" si="0"/>
        <v>0.25286965394099142</v>
      </c>
      <c r="I7">
        <f t="shared" si="1"/>
        <v>1</v>
      </c>
      <c r="L7">
        <f t="shared" si="2"/>
        <v>0</v>
      </c>
      <c r="M7">
        <f t="shared" si="3"/>
        <v>1</v>
      </c>
      <c r="N7">
        <f t="shared" si="4"/>
        <v>1</v>
      </c>
      <c r="P7" t="str">
        <f t="shared" si="7"/>
        <v>[40;50)</v>
      </c>
      <c r="Q7" s="7">
        <f t="shared" si="8"/>
        <v>0.12843295638126009</v>
      </c>
      <c r="S7" t="s">
        <v>13</v>
      </c>
      <c r="T7">
        <v>100</v>
      </c>
      <c r="W7" t="s">
        <v>2</v>
      </c>
      <c r="X7">
        <f t="shared" ref="X7:X10" si="10">T4</f>
        <v>49.77656405163853</v>
      </c>
    </row>
    <row r="8" spans="1:25" x14ac:dyDescent="0.25">
      <c r="A8">
        <v>6</v>
      </c>
      <c r="B8">
        <f t="shared" si="5"/>
        <v>50</v>
      </c>
      <c r="C8" s="5">
        <v>60</v>
      </c>
      <c r="D8">
        <v>18678</v>
      </c>
      <c r="E8">
        <f t="shared" si="6"/>
        <v>42470</v>
      </c>
      <c r="F8" s="4">
        <f t="shared" si="0"/>
        <v>0.45138593657001957</v>
      </c>
      <c r="I8">
        <f t="shared" si="1"/>
        <v>1</v>
      </c>
      <c r="L8">
        <f t="shared" si="2"/>
        <v>0</v>
      </c>
      <c r="M8">
        <f t="shared" si="3"/>
        <v>1</v>
      </c>
      <c r="N8">
        <f t="shared" si="4"/>
        <v>1</v>
      </c>
      <c r="P8" t="str">
        <f t="shared" si="7"/>
        <v>[50;60)</v>
      </c>
      <c r="Q8" s="7">
        <f t="shared" si="8"/>
        <v>0.19851628262902815</v>
      </c>
      <c r="W8" t="s">
        <v>1</v>
      </c>
      <c r="X8">
        <f t="shared" si="10"/>
        <v>62.789874961878624</v>
      </c>
    </row>
    <row r="9" spans="1:25" x14ac:dyDescent="0.25">
      <c r="A9">
        <v>7</v>
      </c>
      <c r="B9">
        <f t="shared" si="5"/>
        <v>60</v>
      </c>
      <c r="C9" s="5">
        <v>70</v>
      </c>
      <c r="D9">
        <v>16395</v>
      </c>
      <c r="E9">
        <f t="shared" si="6"/>
        <v>58865</v>
      </c>
      <c r="F9" s="4">
        <f t="shared" si="0"/>
        <v>0.62563770087577586</v>
      </c>
      <c r="I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P9" t="str">
        <f t="shared" si="7"/>
        <v>[60;70)</v>
      </c>
      <c r="Q9" s="7">
        <f t="shared" si="8"/>
        <v>0.17425176430575631</v>
      </c>
      <c r="W9" t="s">
        <v>0</v>
      </c>
      <c r="X9">
        <f t="shared" si="10"/>
        <v>77.136931991460813</v>
      </c>
    </row>
    <row r="10" spans="1:25" x14ac:dyDescent="0.25">
      <c r="A10">
        <v>8</v>
      </c>
      <c r="B10">
        <f t="shared" si="5"/>
        <v>70</v>
      </c>
      <c r="C10" s="5">
        <v>80</v>
      </c>
      <c r="D10">
        <v>17464</v>
      </c>
      <c r="E10">
        <f t="shared" si="6"/>
        <v>76329</v>
      </c>
      <c r="F10" s="4">
        <f t="shared" si="0"/>
        <v>0.81125116911827222</v>
      </c>
      <c r="I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P10" t="str">
        <f t="shared" si="7"/>
        <v>[70;80)</v>
      </c>
      <c r="Q10" s="7">
        <f t="shared" si="8"/>
        <v>0.18561346824249639</v>
      </c>
      <c r="W10" t="s">
        <v>13</v>
      </c>
      <c r="X10">
        <f t="shared" si="10"/>
        <v>100</v>
      </c>
    </row>
    <row r="11" spans="1:25" x14ac:dyDescent="0.25">
      <c r="A11">
        <v>9</v>
      </c>
      <c r="B11">
        <f t="shared" si="5"/>
        <v>80</v>
      </c>
      <c r="C11" s="5">
        <v>90</v>
      </c>
      <c r="D11">
        <v>14186</v>
      </c>
      <c r="E11">
        <f t="shared" si="6"/>
        <v>90515</v>
      </c>
      <c r="F11" s="4">
        <f t="shared" si="0"/>
        <v>0.96202491284754699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7"/>
        <v>[80;90)</v>
      </c>
      <c r="Q11" s="7">
        <f t="shared" si="8"/>
        <v>0.15077374372927471</v>
      </c>
    </row>
    <row r="12" spans="1:25" x14ac:dyDescent="0.25">
      <c r="A12">
        <v>10</v>
      </c>
      <c r="B12">
        <f t="shared" si="5"/>
        <v>90</v>
      </c>
      <c r="C12" s="5">
        <v>100</v>
      </c>
      <c r="D12">
        <v>3573</v>
      </c>
      <c r="E12">
        <f t="shared" si="6"/>
        <v>94088</v>
      </c>
      <c r="F12" s="4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7"/>
        <v>[90;100)</v>
      </c>
      <c r="Q12" s="7">
        <f t="shared" si="8"/>
        <v>3.797508715245302E-2</v>
      </c>
      <c r="W12" t="s">
        <v>19</v>
      </c>
      <c r="X12" s="5">
        <f>X6</f>
        <v>8.7360121419051069</v>
      </c>
      <c r="Y12" s="5">
        <f>X3+X4</f>
        <v>7</v>
      </c>
    </row>
    <row r="13" spans="1:25" x14ac:dyDescent="0.25">
      <c r="D13">
        <f>SUM(D3:D12)</f>
        <v>94088</v>
      </c>
      <c r="I13" s="3">
        <f>SUM(I2:I12)</f>
        <v>7</v>
      </c>
      <c r="L13">
        <f>SUM(L2:L12)</f>
        <v>5</v>
      </c>
      <c r="M13">
        <f t="shared" ref="M13:N13" si="11">SUM(M2:M12)</f>
        <v>7</v>
      </c>
      <c r="N13">
        <f t="shared" si="11"/>
        <v>7</v>
      </c>
      <c r="Q13" s="7">
        <f>SUM(Q3:Q12)</f>
        <v>0.99999999999999989</v>
      </c>
      <c r="W13" t="s">
        <v>20</v>
      </c>
      <c r="X13" s="5">
        <f>X12</f>
        <v>8.7360121419051069</v>
      </c>
      <c r="Y13" s="5">
        <f>X3-X4</f>
        <v>3</v>
      </c>
    </row>
    <row r="14" spans="1:25" x14ac:dyDescent="0.25">
      <c r="B14" t="s">
        <v>8</v>
      </c>
      <c r="C14" t="s">
        <v>7</v>
      </c>
      <c r="D14" t="s">
        <v>6</v>
      </c>
      <c r="E14" t="s">
        <v>5</v>
      </c>
      <c r="F14" t="s">
        <v>4</v>
      </c>
      <c r="G14" t="s">
        <v>3</v>
      </c>
      <c r="W14" t="s">
        <v>21</v>
      </c>
      <c r="X14" s="5">
        <f>X13</f>
        <v>8.7360121419051069</v>
      </c>
      <c r="Y14" s="5">
        <f>X3</f>
        <v>5</v>
      </c>
    </row>
    <row r="15" spans="1:25" x14ac:dyDescent="0.25">
      <c r="A15" s="3">
        <f>I13</f>
        <v>7</v>
      </c>
      <c r="B15" s="2">
        <f>VLOOKUP($A15,$A$2:$F$12,2)</f>
        <v>60</v>
      </c>
      <c r="C15" s="2">
        <f>VLOOKUP($A15,$A$2:$F$12,3)</f>
        <v>70</v>
      </c>
      <c r="D15" s="1">
        <f>VLOOKUP($A15-1,$A$2:$F$12,6)</f>
        <v>0.45138593657001957</v>
      </c>
      <c r="E15" s="1">
        <f>VLOOKUP($A15,$A$2:$F$12,6)</f>
        <v>0.62563770087577586</v>
      </c>
      <c r="F15">
        <f>(E15-D15)/(C15-B15)</f>
        <v>1.7425176430575628E-2</v>
      </c>
      <c r="G15">
        <f>(I1-D15)/F15+B15</f>
        <v>62.789874961878624</v>
      </c>
      <c r="W15" t="s">
        <v>22</v>
      </c>
      <c r="X15" s="5">
        <f>X7</f>
        <v>49.77656405163853</v>
      </c>
      <c r="Y15" s="5">
        <f>Y14</f>
        <v>5</v>
      </c>
    </row>
    <row r="16" spans="1:25" x14ac:dyDescent="0.25">
      <c r="A16">
        <f>L13</f>
        <v>5</v>
      </c>
      <c r="B16" s="2">
        <f>VLOOKUP($A16,$A$2:$F$12,2)</f>
        <v>40</v>
      </c>
      <c r="C16" s="2">
        <f>VLOOKUP($A16,$A$2:$F$12,3)</f>
        <v>50</v>
      </c>
      <c r="D16" s="1">
        <f>VLOOKUP($A16-1,$A$2:$F$12,6)</f>
        <v>0.12443669755973132</v>
      </c>
      <c r="E16" s="1">
        <f>VLOOKUP($A16,$A$2:$F$12,6)</f>
        <v>0.25286965394099142</v>
      </c>
      <c r="F16">
        <f>(E16-D16)/(C16-B16)</f>
        <v>1.2843295638126011E-2</v>
      </c>
      <c r="G16">
        <f>(L1-D16)/F16+B16</f>
        <v>49.77656405163853</v>
      </c>
      <c r="H16" t="s">
        <v>2</v>
      </c>
      <c r="W16" t="s">
        <v>23</v>
      </c>
      <c r="X16" s="5">
        <f>X15</f>
        <v>49.77656405163853</v>
      </c>
      <c r="Y16" s="5">
        <f>X3+X5</f>
        <v>8</v>
      </c>
    </row>
    <row r="17" spans="1:25" x14ac:dyDescent="0.25">
      <c r="A17">
        <f>M13</f>
        <v>7</v>
      </c>
      <c r="B17" s="2">
        <f>VLOOKUP($A17,$A$2:$F$12,2)</f>
        <v>60</v>
      </c>
      <c r="C17" s="2">
        <f>VLOOKUP($A17,$A$2:$F$12,3)</f>
        <v>70</v>
      </c>
      <c r="D17" s="1">
        <f>VLOOKUP($A17-1,$A$2:$F$12,6)</f>
        <v>0.45138593657001957</v>
      </c>
      <c r="E17" s="1">
        <f>VLOOKUP($A17,$A$2:$F$12,6)</f>
        <v>0.62563770087577586</v>
      </c>
      <c r="F17">
        <f>(E17-D17)/(C17-B17)</f>
        <v>1.7425176430575628E-2</v>
      </c>
      <c r="G17">
        <f>(M1-D17)/F17+B17</f>
        <v>62.789874961878624</v>
      </c>
      <c r="H17" t="s">
        <v>1</v>
      </c>
      <c r="W17" t="s">
        <v>24</v>
      </c>
      <c r="X17" s="5">
        <f>X9</f>
        <v>77.136931991460813</v>
      </c>
      <c r="Y17" s="5">
        <f>Y16</f>
        <v>8</v>
      </c>
    </row>
    <row r="18" spans="1:25" x14ac:dyDescent="0.25">
      <c r="A18">
        <f>N13</f>
        <v>7</v>
      </c>
      <c r="B18" s="2">
        <f>VLOOKUP($A18,$A$2:$F$12,2)</f>
        <v>60</v>
      </c>
      <c r="C18" s="2">
        <f>VLOOKUP($A18,$A$2:$F$12,3)</f>
        <v>70</v>
      </c>
      <c r="D18" s="1">
        <f>VLOOKUP($A18-1,$A$2:$F$12,6)</f>
        <v>0.45138593657001957</v>
      </c>
      <c r="E18" s="1">
        <f>VLOOKUP($A18,$A$2:$F$12,6)</f>
        <v>0.62563770087577586</v>
      </c>
      <c r="F18">
        <f>(E18-D18)/(C18-B18)</f>
        <v>1.7425176430575628E-2</v>
      </c>
      <c r="G18">
        <f>(N1-D18)/F18+B18</f>
        <v>77.136931991460813</v>
      </c>
      <c r="H18" t="s">
        <v>0</v>
      </c>
      <c r="W18" t="s">
        <v>25</v>
      </c>
      <c r="X18" s="5">
        <f>X17</f>
        <v>77.136931991460813</v>
      </c>
      <c r="Y18" s="5">
        <f>X3-X5</f>
        <v>2</v>
      </c>
    </row>
    <row r="19" spans="1:25" x14ac:dyDescent="0.25">
      <c r="W19" t="s">
        <v>26</v>
      </c>
      <c r="X19" s="5">
        <f>X7</f>
        <v>49.77656405163853</v>
      </c>
      <c r="Y19" s="5">
        <f>Y18</f>
        <v>2</v>
      </c>
    </row>
    <row r="20" spans="1:25" x14ac:dyDescent="0.25">
      <c r="W20" t="s">
        <v>27</v>
      </c>
      <c r="X20" s="5">
        <f>X19</f>
        <v>49.77656405163853</v>
      </c>
      <c r="Y20" s="5">
        <f>Y16</f>
        <v>8</v>
      </c>
    </row>
    <row r="21" spans="1:25" x14ac:dyDescent="0.25">
      <c r="W21" t="s">
        <v>28</v>
      </c>
      <c r="X21" s="5">
        <f>X8</f>
        <v>62.789874961878624</v>
      </c>
      <c r="Y21" s="5">
        <f>Y20</f>
        <v>8</v>
      </c>
    </row>
    <row r="22" spans="1:25" x14ac:dyDescent="0.25">
      <c r="W22" t="s">
        <v>29</v>
      </c>
      <c r="X22" s="5">
        <f>X21</f>
        <v>62.789874961878624</v>
      </c>
      <c r="Y22" s="5">
        <f>Y19</f>
        <v>2</v>
      </c>
    </row>
    <row r="23" spans="1:25" x14ac:dyDescent="0.25">
      <c r="W23" t="s">
        <v>30</v>
      </c>
      <c r="X23" s="5">
        <f>X18</f>
        <v>77.136931991460813</v>
      </c>
      <c r="Y23" s="5">
        <f>Y22</f>
        <v>2</v>
      </c>
    </row>
    <row r="24" spans="1:25" x14ac:dyDescent="0.25">
      <c r="W24" t="s">
        <v>31</v>
      </c>
      <c r="X24" s="5">
        <f>X23</f>
        <v>77.136931991460813</v>
      </c>
      <c r="Y24" s="5">
        <f>X3</f>
        <v>5</v>
      </c>
    </row>
    <row r="25" spans="1:25" x14ac:dyDescent="0.25">
      <c r="W25" t="s">
        <v>32</v>
      </c>
      <c r="X25" s="5">
        <f>X10</f>
        <v>100</v>
      </c>
      <c r="Y25" s="5">
        <f>Y24</f>
        <v>5</v>
      </c>
    </row>
    <row r="26" spans="1:25" x14ac:dyDescent="0.25">
      <c r="W26" t="s">
        <v>33</v>
      </c>
      <c r="X26" s="5">
        <f>X25</f>
        <v>100</v>
      </c>
      <c r="Y26" s="5">
        <f>Y13</f>
        <v>3</v>
      </c>
    </row>
    <row r="27" spans="1:25" x14ac:dyDescent="0.25">
      <c r="W27" t="s">
        <v>34</v>
      </c>
      <c r="X27" s="5">
        <f>X26</f>
        <v>100</v>
      </c>
      <c r="Y27" s="5">
        <f>Y12</f>
        <v>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10</xdr:col>
                    <xdr:colOff>285750</xdr:colOff>
                    <xdr:row>1</xdr:row>
                    <xdr:rowOff>85725</xdr:rowOff>
                  </from>
                  <to>
                    <xdr:col>10</xdr:col>
                    <xdr:colOff>447675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"/>
  <sheetViews>
    <sheetView zoomScale="90" zoomScaleNormal="90" workbookViewId="0">
      <selection activeCell="Y2" sqref="Y2"/>
    </sheetView>
  </sheetViews>
  <sheetFormatPr defaultRowHeight="15" x14ac:dyDescent="0.25"/>
  <sheetData>
    <row r="1" spans="1:25" x14ac:dyDescent="0.25">
      <c r="B1" t="s">
        <v>11</v>
      </c>
      <c r="C1" t="s">
        <v>10</v>
      </c>
      <c r="D1" t="s">
        <v>9</v>
      </c>
      <c r="G1" s="6">
        <v>0</v>
      </c>
      <c r="H1" s="6">
        <f>I1</f>
        <v>0.5</v>
      </c>
      <c r="I1">
        <f>0.01*J1</f>
        <v>0.5</v>
      </c>
      <c r="J1">
        <v>50</v>
      </c>
      <c r="L1">
        <v>0.25</v>
      </c>
      <c r="M1">
        <v>0.5</v>
      </c>
      <c r="N1">
        <v>0.75</v>
      </c>
      <c r="W1" t="s">
        <v>14</v>
      </c>
      <c r="X1" t="s">
        <v>36</v>
      </c>
    </row>
    <row r="2" spans="1:25" x14ac:dyDescent="0.25">
      <c r="A2">
        <v>0</v>
      </c>
      <c r="C2" s="5">
        <v>0</v>
      </c>
      <c r="E2">
        <v>0</v>
      </c>
      <c r="F2" s="4">
        <f>E2/$D$13</f>
        <v>0</v>
      </c>
      <c r="G2" s="6">
        <f>G15</f>
        <v>59.78109756097561</v>
      </c>
      <c r="H2" s="6">
        <f>H1</f>
        <v>0.5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15</v>
      </c>
      <c r="X2">
        <v>0</v>
      </c>
    </row>
    <row r="3" spans="1:25" x14ac:dyDescent="0.25">
      <c r="A3">
        <v>1</v>
      </c>
      <c r="B3">
        <f>C2</f>
        <v>0</v>
      </c>
      <c r="C3" s="5">
        <v>10</v>
      </c>
      <c r="D3">
        <v>289</v>
      </c>
      <c r="E3">
        <f>E2+D3</f>
        <v>289</v>
      </c>
      <c r="F3" s="4">
        <f t="shared" ref="F3:F12" si="0">E3/$D$13</f>
        <v>7.0215505721713352E-3</v>
      </c>
      <c r="G3" s="6">
        <f>G2</f>
        <v>59.78109756097561</v>
      </c>
      <c r="H3" s="6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[0;10)</v>
      </c>
      <c r="Q3" s="7">
        <f>D3/$D$13</f>
        <v>7.0215505721713352E-3</v>
      </c>
      <c r="S3" t="s">
        <v>12</v>
      </c>
      <c r="T3">
        <f>MAX(U3,V3)</f>
        <v>7.081844562839315</v>
      </c>
      <c r="U3">
        <f>T4-1.5*(T6-T4)</f>
        <v>7.081844562839315</v>
      </c>
      <c r="V3">
        <v>0</v>
      </c>
      <c r="W3" t="s">
        <v>16</v>
      </c>
      <c r="X3">
        <v>5</v>
      </c>
    </row>
    <row r="4" spans="1:25" x14ac:dyDescent="0.25">
      <c r="A4">
        <v>2</v>
      </c>
      <c r="B4">
        <f t="shared" ref="B4:B12" si="5">C3</f>
        <v>10</v>
      </c>
      <c r="C4" s="5">
        <v>20</v>
      </c>
      <c r="D4">
        <v>400</v>
      </c>
      <c r="E4">
        <f t="shared" ref="E4:E12" si="6">E3+D4</f>
        <v>689</v>
      </c>
      <c r="F4" s="4">
        <f t="shared" si="0"/>
        <v>1.6739959668602249E-2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7">CONCATENATE("[",B4,";",C4,")")</f>
        <v>[10;20)</v>
      </c>
      <c r="Q4" s="7">
        <f t="shared" ref="Q4:Q12" si="8">D4/$D$13</f>
        <v>9.7184090964309144E-3</v>
      </c>
      <c r="S4" t="s">
        <v>2</v>
      </c>
      <c r="T4">
        <f>G16</f>
        <v>46.230481727574748</v>
      </c>
      <c r="W4" t="s">
        <v>17</v>
      </c>
      <c r="X4">
        <v>2</v>
      </c>
    </row>
    <row r="5" spans="1:25" x14ac:dyDescent="0.25">
      <c r="A5">
        <v>3</v>
      </c>
      <c r="B5">
        <f t="shared" si="5"/>
        <v>20</v>
      </c>
      <c r="C5" s="5">
        <v>30</v>
      </c>
      <c r="D5">
        <v>2050</v>
      </c>
      <c r="E5">
        <f t="shared" si="6"/>
        <v>2739</v>
      </c>
      <c r="F5" s="4">
        <f t="shared" si="0"/>
        <v>6.6546806287810692E-2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7"/>
        <v>[20;30)</v>
      </c>
      <c r="Q5" s="7">
        <f t="shared" si="8"/>
        <v>4.9806846619208436E-2</v>
      </c>
      <c r="S5" t="s">
        <v>1</v>
      </c>
      <c r="T5">
        <f t="shared" ref="T5:T6" si="9">G17</f>
        <v>59.78109756097561</v>
      </c>
      <c r="W5" t="s">
        <v>18</v>
      </c>
      <c r="X5">
        <v>3</v>
      </c>
    </row>
    <row r="6" spans="1:25" x14ac:dyDescent="0.25">
      <c r="A6">
        <v>4</v>
      </c>
      <c r="B6">
        <f t="shared" si="5"/>
        <v>30</v>
      </c>
      <c r="C6" s="5">
        <v>40</v>
      </c>
      <c r="D6">
        <v>3800</v>
      </c>
      <c r="E6">
        <f t="shared" si="6"/>
        <v>6539</v>
      </c>
      <c r="F6" s="4">
        <f t="shared" si="0"/>
        <v>0.15887169270390436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7"/>
        <v>[30;40)</v>
      </c>
      <c r="Q6" s="7">
        <f t="shared" si="8"/>
        <v>9.2324886416093682E-2</v>
      </c>
      <c r="S6" t="s">
        <v>0</v>
      </c>
      <c r="T6">
        <f t="shared" si="9"/>
        <v>72.329573170731706</v>
      </c>
      <c r="W6" t="s">
        <v>12</v>
      </c>
      <c r="X6">
        <f>T3</f>
        <v>7.081844562839315</v>
      </c>
    </row>
    <row r="7" spans="1:25" x14ac:dyDescent="0.25">
      <c r="A7">
        <v>5</v>
      </c>
      <c r="B7">
        <f t="shared" si="5"/>
        <v>40</v>
      </c>
      <c r="C7" s="5">
        <v>50</v>
      </c>
      <c r="D7">
        <v>6020</v>
      </c>
      <c r="E7">
        <f t="shared" si="6"/>
        <v>12559</v>
      </c>
      <c r="F7" s="4">
        <f t="shared" si="0"/>
        <v>0.30513374960518963</v>
      </c>
      <c r="I7">
        <f t="shared" si="1"/>
        <v>1</v>
      </c>
      <c r="L7">
        <f t="shared" si="2"/>
        <v>0</v>
      </c>
      <c r="M7">
        <f t="shared" si="3"/>
        <v>1</v>
      </c>
      <c r="N7">
        <f t="shared" si="4"/>
        <v>1</v>
      </c>
      <c r="P7" t="str">
        <f t="shared" si="7"/>
        <v>[40;50)</v>
      </c>
      <c r="Q7" s="7">
        <f t="shared" si="8"/>
        <v>0.14626205690128527</v>
      </c>
      <c r="S7" t="s">
        <v>13</v>
      </c>
      <c r="T7">
        <v>100</v>
      </c>
      <c r="W7" t="s">
        <v>2</v>
      </c>
      <c r="X7">
        <f t="shared" ref="X7:X10" si="10">T4</f>
        <v>46.230481727574748</v>
      </c>
    </row>
    <row r="8" spans="1:25" x14ac:dyDescent="0.25">
      <c r="A8">
        <v>6</v>
      </c>
      <c r="B8">
        <f t="shared" si="5"/>
        <v>50</v>
      </c>
      <c r="C8" s="5">
        <v>60</v>
      </c>
      <c r="D8">
        <v>8200</v>
      </c>
      <c r="E8">
        <f t="shared" si="6"/>
        <v>20759</v>
      </c>
      <c r="F8" s="4">
        <f t="shared" si="0"/>
        <v>0.50436113608202338</v>
      </c>
      <c r="I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P8" t="str">
        <f t="shared" si="7"/>
        <v>[50;60)</v>
      </c>
      <c r="Q8" s="7">
        <f t="shared" si="8"/>
        <v>0.19922738647683375</v>
      </c>
      <c r="W8" t="s">
        <v>1</v>
      </c>
      <c r="X8">
        <f t="shared" si="10"/>
        <v>59.78109756097561</v>
      </c>
    </row>
    <row r="9" spans="1:25" x14ac:dyDescent="0.25">
      <c r="A9">
        <v>7</v>
      </c>
      <c r="B9">
        <f t="shared" si="5"/>
        <v>60</v>
      </c>
      <c r="C9" s="5">
        <v>70</v>
      </c>
      <c r="D9">
        <v>5800</v>
      </c>
      <c r="E9">
        <f t="shared" si="6"/>
        <v>26559</v>
      </c>
      <c r="F9" s="4">
        <f t="shared" si="0"/>
        <v>0.64527806798027165</v>
      </c>
      <c r="I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P9" t="str">
        <f t="shared" si="7"/>
        <v>[60;70)</v>
      </c>
      <c r="Q9" s="7">
        <f t="shared" si="8"/>
        <v>0.14091693189824825</v>
      </c>
      <c r="W9" t="s">
        <v>0</v>
      </c>
      <c r="X9">
        <f t="shared" si="10"/>
        <v>72.329573170731706</v>
      </c>
    </row>
    <row r="10" spans="1:25" x14ac:dyDescent="0.25">
      <c r="A10">
        <v>8</v>
      </c>
      <c r="B10">
        <f t="shared" si="5"/>
        <v>70</v>
      </c>
      <c r="C10" s="5">
        <v>80</v>
      </c>
      <c r="D10">
        <v>6000</v>
      </c>
      <c r="E10">
        <f t="shared" si="6"/>
        <v>32559</v>
      </c>
      <c r="F10" s="4">
        <f t="shared" si="0"/>
        <v>0.79105420442673535</v>
      </c>
      <c r="I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P10" t="str">
        <f t="shared" si="7"/>
        <v>[70;80)</v>
      </c>
      <c r="Q10" s="7">
        <f t="shared" si="8"/>
        <v>0.14577613644646373</v>
      </c>
      <c r="W10" t="s">
        <v>13</v>
      </c>
      <c r="X10">
        <f t="shared" si="10"/>
        <v>100</v>
      </c>
    </row>
    <row r="11" spans="1:25" x14ac:dyDescent="0.25">
      <c r="A11">
        <v>9</v>
      </c>
      <c r="B11">
        <f t="shared" si="5"/>
        <v>80</v>
      </c>
      <c r="C11" s="5">
        <v>90</v>
      </c>
      <c r="D11">
        <v>6200</v>
      </c>
      <c r="E11">
        <f t="shared" si="6"/>
        <v>38759</v>
      </c>
      <c r="F11" s="4">
        <f t="shared" si="0"/>
        <v>0.94168954542141448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7"/>
        <v>[80;90)</v>
      </c>
      <c r="Q11" s="7">
        <f t="shared" si="8"/>
        <v>0.15063534099467918</v>
      </c>
    </row>
    <row r="12" spans="1:25" x14ac:dyDescent="0.25">
      <c r="A12">
        <v>10</v>
      </c>
      <c r="B12">
        <f t="shared" si="5"/>
        <v>90</v>
      </c>
      <c r="C12" s="5">
        <v>100</v>
      </c>
      <c r="D12">
        <v>2400</v>
      </c>
      <c r="E12">
        <f t="shared" si="6"/>
        <v>41159</v>
      </c>
      <c r="F12" s="4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7"/>
        <v>[90;100)</v>
      </c>
      <c r="Q12" s="7">
        <f t="shared" si="8"/>
        <v>5.8310454578585483E-2</v>
      </c>
      <c r="W12" t="s">
        <v>19</v>
      </c>
      <c r="X12" s="5">
        <f>X6</f>
        <v>7.081844562839315</v>
      </c>
      <c r="Y12" s="5">
        <f>X3+X4</f>
        <v>7</v>
      </c>
    </row>
    <row r="13" spans="1:25" x14ac:dyDescent="0.25">
      <c r="D13">
        <f>SUM(D3:D12)</f>
        <v>41159</v>
      </c>
      <c r="I13" s="3">
        <f>SUM(I2:I12)</f>
        <v>6</v>
      </c>
      <c r="L13">
        <f>SUM(L2:L12)</f>
        <v>5</v>
      </c>
      <c r="M13">
        <f t="shared" ref="M13:N13" si="11">SUM(M2:M12)</f>
        <v>6</v>
      </c>
      <c r="N13">
        <f t="shared" si="11"/>
        <v>6</v>
      </c>
      <c r="Q13" s="7">
        <f>SUM(Q3:Q12)</f>
        <v>1</v>
      </c>
      <c r="W13" t="s">
        <v>20</v>
      </c>
      <c r="X13" s="5">
        <f>X12</f>
        <v>7.081844562839315</v>
      </c>
      <c r="Y13" s="5">
        <f>X3-X4</f>
        <v>3</v>
      </c>
    </row>
    <row r="14" spans="1:25" x14ac:dyDescent="0.25">
      <c r="B14" t="s">
        <v>8</v>
      </c>
      <c r="C14" t="s">
        <v>7</v>
      </c>
      <c r="D14" t="s">
        <v>6</v>
      </c>
      <c r="E14" t="s">
        <v>5</v>
      </c>
      <c r="F14" t="s">
        <v>4</v>
      </c>
      <c r="G14" t="s">
        <v>3</v>
      </c>
      <c r="W14" t="s">
        <v>21</v>
      </c>
      <c r="X14" s="5">
        <f>X13</f>
        <v>7.081844562839315</v>
      </c>
      <c r="Y14" s="5">
        <f>X3</f>
        <v>5</v>
      </c>
    </row>
    <row r="15" spans="1:25" x14ac:dyDescent="0.25">
      <c r="A15" s="3">
        <f>I13</f>
        <v>6</v>
      </c>
      <c r="B15" s="2">
        <f>VLOOKUP($A15,$A$2:$F$12,2)</f>
        <v>50</v>
      </c>
      <c r="C15" s="2">
        <f>VLOOKUP($A15,$A$2:$F$12,3)</f>
        <v>60</v>
      </c>
      <c r="D15" s="1">
        <f>VLOOKUP($A15-1,$A$2:$F$12,6)</f>
        <v>0.30513374960518963</v>
      </c>
      <c r="E15" s="1">
        <f>VLOOKUP($A15,$A$2:$F$12,6)</f>
        <v>0.50436113608202338</v>
      </c>
      <c r="F15">
        <f>(E15-D15)/(C15-B15)</f>
        <v>1.9922738647683375E-2</v>
      </c>
      <c r="G15">
        <f>(I1-D15)/F15+B15</f>
        <v>59.78109756097561</v>
      </c>
      <c r="W15" t="s">
        <v>22</v>
      </c>
      <c r="X15" s="5">
        <f>X7</f>
        <v>46.230481727574748</v>
      </c>
      <c r="Y15" s="5">
        <f>Y14</f>
        <v>5</v>
      </c>
    </row>
    <row r="16" spans="1:25" x14ac:dyDescent="0.25">
      <c r="A16">
        <f>L13</f>
        <v>5</v>
      </c>
      <c r="B16" s="2">
        <f>VLOOKUP($A16,$A$2:$F$12,2)</f>
        <v>40</v>
      </c>
      <c r="C16" s="2">
        <f>VLOOKUP($A16,$A$2:$F$12,3)</f>
        <v>50</v>
      </c>
      <c r="D16" s="1">
        <f>VLOOKUP($A16-1,$A$2:$F$12,6)</f>
        <v>0.15887169270390436</v>
      </c>
      <c r="E16" s="1">
        <f>VLOOKUP($A16,$A$2:$F$12,6)</f>
        <v>0.30513374960518963</v>
      </c>
      <c r="F16">
        <f>(E16-D16)/(C16-B16)</f>
        <v>1.4626205690128527E-2</v>
      </c>
      <c r="G16">
        <f>(L1-D16)/F16+B16</f>
        <v>46.230481727574748</v>
      </c>
      <c r="H16" t="s">
        <v>2</v>
      </c>
      <c r="W16" t="s">
        <v>23</v>
      </c>
      <c r="X16" s="5">
        <f>X15</f>
        <v>46.230481727574748</v>
      </c>
      <c r="Y16" s="5">
        <f>X3+X5</f>
        <v>8</v>
      </c>
    </row>
    <row r="17" spans="1:25" x14ac:dyDescent="0.25">
      <c r="A17">
        <f>M13</f>
        <v>6</v>
      </c>
      <c r="B17" s="2">
        <f>VLOOKUP($A17,$A$2:$F$12,2)</f>
        <v>50</v>
      </c>
      <c r="C17" s="2">
        <f>VLOOKUP($A17,$A$2:$F$12,3)</f>
        <v>60</v>
      </c>
      <c r="D17" s="1">
        <f>VLOOKUP($A17-1,$A$2:$F$12,6)</f>
        <v>0.30513374960518963</v>
      </c>
      <c r="E17" s="1">
        <f>VLOOKUP($A17,$A$2:$F$12,6)</f>
        <v>0.50436113608202338</v>
      </c>
      <c r="F17">
        <f>(E17-D17)/(C17-B17)</f>
        <v>1.9922738647683375E-2</v>
      </c>
      <c r="G17">
        <f>(M1-D17)/F17+B17</f>
        <v>59.78109756097561</v>
      </c>
      <c r="H17" t="s">
        <v>1</v>
      </c>
      <c r="W17" t="s">
        <v>24</v>
      </c>
      <c r="X17" s="5">
        <f>X9</f>
        <v>72.329573170731706</v>
      </c>
      <c r="Y17" s="5">
        <f>Y16</f>
        <v>8</v>
      </c>
    </row>
    <row r="18" spans="1:25" x14ac:dyDescent="0.25">
      <c r="A18">
        <f>N13</f>
        <v>6</v>
      </c>
      <c r="B18" s="2">
        <f>VLOOKUP($A18,$A$2:$F$12,2)</f>
        <v>50</v>
      </c>
      <c r="C18" s="2">
        <f>VLOOKUP($A18,$A$2:$F$12,3)</f>
        <v>60</v>
      </c>
      <c r="D18" s="1">
        <f>VLOOKUP($A18-1,$A$2:$F$12,6)</f>
        <v>0.30513374960518963</v>
      </c>
      <c r="E18" s="1">
        <f>VLOOKUP($A18,$A$2:$F$12,6)</f>
        <v>0.50436113608202338</v>
      </c>
      <c r="F18">
        <f>(E18-D18)/(C18-B18)</f>
        <v>1.9922738647683375E-2</v>
      </c>
      <c r="G18">
        <f>(N1-D18)/F18+B18</f>
        <v>72.329573170731706</v>
      </c>
      <c r="H18" t="s">
        <v>0</v>
      </c>
      <c r="W18" t="s">
        <v>25</v>
      </c>
      <c r="X18" s="5">
        <f>X17</f>
        <v>72.329573170731706</v>
      </c>
      <c r="Y18" s="5">
        <f>X3-X5</f>
        <v>2</v>
      </c>
    </row>
    <row r="19" spans="1:25" x14ac:dyDescent="0.25">
      <c r="W19" t="s">
        <v>26</v>
      </c>
      <c r="X19" s="5">
        <f>X7</f>
        <v>46.230481727574748</v>
      </c>
      <c r="Y19" s="5">
        <f>Y18</f>
        <v>2</v>
      </c>
    </row>
    <row r="20" spans="1:25" x14ac:dyDescent="0.25">
      <c r="W20" t="s">
        <v>27</v>
      </c>
      <c r="X20" s="5">
        <f>X19</f>
        <v>46.230481727574748</v>
      </c>
      <c r="Y20" s="5">
        <f>Y16</f>
        <v>8</v>
      </c>
    </row>
    <row r="21" spans="1:25" x14ac:dyDescent="0.25">
      <c r="W21" t="s">
        <v>28</v>
      </c>
      <c r="X21" s="5">
        <f>X8</f>
        <v>59.78109756097561</v>
      </c>
      <c r="Y21" s="5">
        <f>Y20</f>
        <v>8</v>
      </c>
    </row>
    <row r="22" spans="1:25" x14ac:dyDescent="0.25">
      <c r="W22" t="s">
        <v>29</v>
      </c>
      <c r="X22" s="5">
        <f>X21</f>
        <v>59.78109756097561</v>
      </c>
      <c r="Y22" s="5">
        <f>Y19</f>
        <v>2</v>
      </c>
    </row>
    <row r="23" spans="1:25" x14ac:dyDescent="0.25">
      <c r="W23" t="s">
        <v>30</v>
      </c>
      <c r="X23" s="5">
        <f>X18</f>
        <v>72.329573170731706</v>
      </c>
      <c r="Y23" s="5">
        <f>Y22</f>
        <v>2</v>
      </c>
    </row>
    <row r="24" spans="1:25" x14ac:dyDescent="0.25">
      <c r="W24" t="s">
        <v>31</v>
      </c>
      <c r="X24" s="5">
        <f>X23</f>
        <v>72.329573170731706</v>
      </c>
      <c r="Y24" s="5">
        <f>X3</f>
        <v>5</v>
      </c>
    </row>
    <row r="25" spans="1:25" x14ac:dyDescent="0.25">
      <c r="W25" t="s">
        <v>32</v>
      </c>
      <c r="X25" s="5">
        <f>X10</f>
        <v>100</v>
      </c>
      <c r="Y25" s="5">
        <f>Y24</f>
        <v>5</v>
      </c>
    </row>
    <row r="26" spans="1:25" x14ac:dyDescent="0.25">
      <c r="W26" t="s">
        <v>33</v>
      </c>
      <c r="X26" s="5">
        <f>X25</f>
        <v>100</v>
      </c>
      <c r="Y26" s="5">
        <f>Y13</f>
        <v>3</v>
      </c>
    </row>
    <row r="27" spans="1:25" x14ac:dyDescent="0.25">
      <c r="W27" t="s">
        <v>34</v>
      </c>
      <c r="X27" s="5">
        <f>X26</f>
        <v>100</v>
      </c>
      <c r="Y27" s="5">
        <f>Y12</f>
        <v>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10</xdr:col>
                    <xdr:colOff>285750</xdr:colOff>
                    <xdr:row>1</xdr:row>
                    <xdr:rowOff>85725</xdr:rowOff>
                  </from>
                  <to>
                    <xdr:col>10</xdr:col>
                    <xdr:colOff>447675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"/>
  <sheetViews>
    <sheetView zoomScale="90" zoomScaleNormal="90" workbookViewId="0">
      <selection activeCell="Z3" sqref="Z3"/>
    </sheetView>
  </sheetViews>
  <sheetFormatPr defaultRowHeight="15" x14ac:dyDescent="0.25"/>
  <sheetData>
    <row r="1" spans="1:25" x14ac:dyDescent="0.25">
      <c r="B1" t="s">
        <v>11</v>
      </c>
      <c r="C1" t="s">
        <v>10</v>
      </c>
      <c r="D1" t="s">
        <v>9</v>
      </c>
      <c r="G1" s="6">
        <v>0</v>
      </c>
      <c r="H1" s="6">
        <f>I1</f>
        <v>0.5</v>
      </c>
      <c r="I1">
        <f>0.01*J1</f>
        <v>0.5</v>
      </c>
      <c r="J1">
        <v>50</v>
      </c>
      <c r="L1">
        <v>0.25</v>
      </c>
      <c r="M1">
        <v>0.5</v>
      </c>
      <c r="N1">
        <v>0.75</v>
      </c>
      <c r="W1" t="s">
        <v>14</v>
      </c>
      <c r="X1" t="s">
        <v>37</v>
      </c>
    </row>
    <row r="2" spans="1:25" x14ac:dyDescent="0.25">
      <c r="A2">
        <v>0</v>
      </c>
      <c r="C2" s="5">
        <v>0</v>
      </c>
      <c r="E2">
        <v>0</v>
      </c>
      <c r="F2" s="4">
        <f>E2/$D$13</f>
        <v>0</v>
      </c>
      <c r="G2" s="6">
        <f>G15</f>
        <v>64.486550259556395</v>
      </c>
      <c r="H2" s="6">
        <f>H1</f>
        <v>0.5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15</v>
      </c>
      <c r="X2">
        <v>0</v>
      </c>
    </row>
    <row r="3" spans="1:25" x14ac:dyDescent="0.25">
      <c r="A3">
        <v>1</v>
      </c>
      <c r="B3">
        <f>C2</f>
        <v>0</v>
      </c>
      <c r="C3" s="5">
        <v>10</v>
      </c>
      <c r="D3">
        <v>300</v>
      </c>
      <c r="E3">
        <f>E2+D3</f>
        <v>300</v>
      </c>
      <c r="F3" s="4">
        <f t="shared" ref="F3:F12" si="0">E3/$D$13</f>
        <v>5.667970299835629E-3</v>
      </c>
      <c r="G3" s="6">
        <f>G2</f>
        <v>64.486550259556395</v>
      </c>
      <c r="H3" s="6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[0;10)</v>
      </c>
      <c r="Q3" s="7">
        <f>D3/$D$13</f>
        <v>5.667970299835629E-3</v>
      </c>
      <c r="S3" t="s">
        <v>12</v>
      </c>
      <c r="T3">
        <f>MAX(U3,V3)</f>
        <v>14.306569446705176</v>
      </c>
      <c r="U3">
        <f>T4-1.5*(T6-T4)</f>
        <v>14.306569446705176</v>
      </c>
      <c r="V3">
        <v>0</v>
      </c>
      <c r="W3" t="s">
        <v>16</v>
      </c>
      <c r="X3">
        <v>5</v>
      </c>
    </row>
    <row r="4" spans="1:25" x14ac:dyDescent="0.25">
      <c r="A4">
        <v>2</v>
      </c>
      <c r="B4">
        <f t="shared" ref="B4:B12" si="5">C3</f>
        <v>10</v>
      </c>
      <c r="C4" s="5">
        <v>20</v>
      </c>
      <c r="D4">
        <v>366</v>
      </c>
      <c r="E4">
        <f t="shared" ref="E4:E12" si="6">E3+D4</f>
        <v>666</v>
      </c>
      <c r="F4" s="4">
        <f t="shared" si="0"/>
        <v>1.2582894065635095E-2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7">CONCATENATE("[",B4,";",C4,")")</f>
        <v>[10;20)</v>
      </c>
      <c r="Q4" s="7">
        <f t="shared" ref="Q4:Q12" si="8">D4/$D$13</f>
        <v>6.9149237657994671E-3</v>
      </c>
      <c r="S4" t="s">
        <v>2</v>
      </c>
      <c r="T4">
        <f>G16</f>
        <v>51.908045428516893</v>
      </c>
      <c r="W4" t="s">
        <v>17</v>
      </c>
      <c r="X4">
        <v>2</v>
      </c>
    </row>
    <row r="5" spans="1:25" x14ac:dyDescent="0.25">
      <c r="A5">
        <v>3</v>
      </c>
      <c r="B5">
        <f t="shared" si="5"/>
        <v>20</v>
      </c>
      <c r="C5" s="5">
        <v>30</v>
      </c>
      <c r="D5">
        <v>1780</v>
      </c>
      <c r="E5">
        <f t="shared" si="6"/>
        <v>2446</v>
      </c>
      <c r="F5" s="4">
        <f t="shared" si="0"/>
        <v>4.6212851177993161E-2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7"/>
        <v>[20;30)</v>
      </c>
      <c r="Q5" s="7">
        <f t="shared" si="8"/>
        <v>3.3629957112358062E-2</v>
      </c>
      <c r="S5" t="s">
        <v>1</v>
      </c>
      <c r="T5">
        <f t="shared" ref="T5:T6" si="9">G17</f>
        <v>64.486550259556395</v>
      </c>
      <c r="W5" t="s">
        <v>18</v>
      </c>
      <c r="X5">
        <v>3</v>
      </c>
    </row>
    <row r="6" spans="1:25" x14ac:dyDescent="0.25">
      <c r="A6">
        <v>4</v>
      </c>
      <c r="B6">
        <f t="shared" si="5"/>
        <v>30</v>
      </c>
      <c r="C6" s="5">
        <v>40</v>
      </c>
      <c r="D6">
        <v>2723</v>
      </c>
      <c r="E6">
        <f t="shared" si="6"/>
        <v>5169</v>
      </c>
      <c r="F6" s="4">
        <f t="shared" si="0"/>
        <v>9.7659128266167891E-2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7"/>
        <v>[30;40)</v>
      </c>
      <c r="Q6" s="7">
        <f t="shared" si="8"/>
        <v>5.1446277088174723E-2</v>
      </c>
      <c r="S6" t="s">
        <v>0</v>
      </c>
      <c r="T6">
        <f t="shared" si="9"/>
        <v>76.97569608305804</v>
      </c>
      <c r="W6" t="s">
        <v>12</v>
      </c>
      <c r="X6">
        <f>T3</f>
        <v>14.306569446705176</v>
      </c>
    </row>
    <row r="7" spans="1:25" x14ac:dyDescent="0.25">
      <c r="A7">
        <v>5</v>
      </c>
      <c r="B7">
        <f t="shared" si="5"/>
        <v>40</v>
      </c>
      <c r="C7" s="5">
        <v>50</v>
      </c>
      <c r="D7">
        <v>6064</v>
      </c>
      <c r="E7">
        <f t="shared" si="6"/>
        <v>11233</v>
      </c>
      <c r="F7" s="4">
        <f t="shared" si="0"/>
        <v>0.21222770126017873</v>
      </c>
      <c r="I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P7" t="str">
        <f t="shared" si="7"/>
        <v>[40;50)</v>
      </c>
      <c r="Q7" s="7">
        <f t="shared" si="8"/>
        <v>0.11456857299401084</v>
      </c>
      <c r="S7" t="s">
        <v>13</v>
      </c>
      <c r="T7">
        <v>100</v>
      </c>
      <c r="W7" t="s">
        <v>2</v>
      </c>
      <c r="X7">
        <f t="shared" ref="X7:X10" si="10">T4</f>
        <v>51.908045428516893</v>
      </c>
    </row>
    <row r="8" spans="1:25" x14ac:dyDescent="0.25">
      <c r="A8">
        <v>6</v>
      </c>
      <c r="B8">
        <f t="shared" si="5"/>
        <v>50</v>
      </c>
      <c r="C8" s="5">
        <v>60</v>
      </c>
      <c r="D8">
        <v>10478</v>
      </c>
      <c r="E8">
        <f t="shared" si="6"/>
        <v>21711</v>
      </c>
      <c r="F8" s="4">
        <f t="shared" si="0"/>
        <v>0.41019101059910446</v>
      </c>
      <c r="I8">
        <f t="shared" si="1"/>
        <v>1</v>
      </c>
      <c r="L8">
        <f t="shared" si="2"/>
        <v>0</v>
      </c>
      <c r="M8">
        <f t="shared" si="3"/>
        <v>1</v>
      </c>
      <c r="N8">
        <f t="shared" si="4"/>
        <v>1</v>
      </c>
      <c r="P8" t="str">
        <f t="shared" si="7"/>
        <v>[50;60)</v>
      </c>
      <c r="Q8" s="7">
        <f t="shared" si="8"/>
        <v>0.19796330933892572</v>
      </c>
      <c r="W8" t="s">
        <v>1</v>
      </c>
      <c r="X8">
        <f t="shared" si="10"/>
        <v>64.486550259556395</v>
      </c>
    </row>
    <row r="9" spans="1:25" x14ac:dyDescent="0.25">
      <c r="A9">
        <v>7</v>
      </c>
      <c r="B9">
        <f t="shared" si="5"/>
        <v>60</v>
      </c>
      <c r="C9" s="5">
        <v>70</v>
      </c>
      <c r="D9">
        <v>10595</v>
      </c>
      <c r="E9">
        <f t="shared" si="6"/>
        <v>32306</v>
      </c>
      <c r="F9" s="4">
        <f t="shared" si="0"/>
        <v>0.61036482835496608</v>
      </c>
      <c r="I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P9" t="str">
        <f t="shared" si="7"/>
        <v>[60;70)</v>
      </c>
      <c r="Q9" s="7">
        <f t="shared" si="8"/>
        <v>0.20017381775586163</v>
      </c>
      <c r="W9" t="s">
        <v>0</v>
      </c>
      <c r="X9">
        <f t="shared" si="10"/>
        <v>76.97569608305804</v>
      </c>
    </row>
    <row r="10" spans="1:25" x14ac:dyDescent="0.25">
      <c r="A10">
        <v>8</v>
      </c>
      <c r="B10">
        <f t="shared" si="5"/>
        <v>70</v>
      </c>
      <c r="C10" s="5">
        <v>80</v>
      </c>
      <c r="D10">
        <v>11464</v>
      </c>
      <c r="E10">
        <f t="shared" si="6"/>
        <v>43770</v>
      </c>
      <c r="F10" s="4">
        <f t="shared" si="0"/>
        <v>0.8269568667460182</v>
      </c>
      <c r="I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P10" t="str">
        <f t="shared" si="7"/>
        <v>[70;80)</v>
      </c>
      <c r="Q10" s="7">
        <f t="shared" si="8"/>
        <v>0.21659203839105218</v>
      </c>
      <c r="W10" t="s">
        <v>13</v>
      </c>
      <c r="X10">
        <f t="shared" si="10"/>
        <v>100</v>
      </c>
    </row>
    <row r="11" spans="1:25" x14ac:dyDescent="0.25">
      <c r="A11">
        <v>9</v>
      </c>
      <c r="B11">
        <f t="shared" si="5"/>
        <v>80</v>
      </c>
      <c r="C11" s="5">
        <v>90</v>
      </c>
      <c r="D11">
        <v>7986</v>
      </c>
      <c r="E11">
        <f t="shared" si="6"/>
        <v>51756</v>
      </c>
      <c r="F11" s="4">
        <f t="shared" si="0"/>
        <v>0.97783823612764265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7"/>
        <v>[80;90)</v>
      </c>
      <c r="Q11" s="7">
        <f t="shared" si="8"/>
        <v>0.15088136938162444</v>
      </c>
    </row>
    <row r="12" spans="1:25" x14ac:dyDescent="0.25">
      <c r="A12">
        <v>10</v>
      </c>
      <c r="B12">
        <f t="shared" si="5"/>
        <v>90</v>
      </c>
      <c r="C12" s="5">
        <v>100</v>
      </c>
      <c r="D12">
        <v>1173</v>
      </c>
      <c r="E12">
        <f t="shared" si="6"/>
        <v>52929</v>
      </c>
      <c r="F12" s="4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7"/>
        <v>[90;100)</v>
      </c>
      <c r="Q12" s="7">
        <f t="shared" si="8"/>
        <v>2.2161763872357309E-2</v>
      </c>
      <c r="W12" t="s">
        <v>19</v>
      </c>
      <c r="X12" s="5">
        <f>X6</f>
        <v>14.306569446705176</v>
      </c>
      <c r="Y12" s="5">
        <f>X3+X4</f>
        <v>7</v>
      </c>
    </row>
    <row r="13" spans="1:25" x14ac:dyDescent="0.25">
      <c r="D13">
        <f>SUM(D3:D12)</f>
        <v>52929</v>
      </c>
      <c r="I13" s="3">
        <f>SUM(I2:I12)</f>
        <v>7</v>
      </c>
      <c r="L13">
        <f>SUM(L2:L12)</f>
        <v>6</v>
      </c>
      <c r="M13">
        <f t="shared" ref="M13:N13" si="11">SUM(M2:M12)</f>
        <v>7</v>
      </c>
      <c r="N13">
        <f t="shared" si="11"/>
        <v>7</v>
      </c>
      <c r="Q13" s="7">
        <f>SUM(Q3:Q12)</f>
        <v>1</v>
      </c>
      <c r="W13" t="s">
        <v>20</v>
      </c>
      <c r="X13" s="5">
        <f>X12</f>
        <v>14.306569446705176</v>
      </c>
      <c r="Y13" s="5">
        <f>X3-X4</f>
        <v>3</v>
      </c>
    </row>
    <row r="14" spans="1:25" x14ac:dyDescent="0.25">
      <c r="B14" t="s">
        <v>8</v>
      </c>
      <c r="C14" t="s">
        <v>7</v>
      </c>
      <c r="D14" t="s">
        <v>6</v>
      </c>
      <c r="E14" t="s">
        <v>5</v>
      </c>
      <c r="F14" t="s">
        <v>4</v>
      </c>
      <c r="G14" t="s">
        <v>3</v>
      </c>
      <c r="W14" t="s">
        <v>21</v>
      </c>
      <c r="X14" s="5">
        <f>X13</f>
        <v>14.306569446705176</v>
      </c>
      <c r="Y14" s="5">
        <f>X3</f>
        <v>5</v>
      </c>
    </row>
    <row r="15" spans="1:25" x14ac:dyDescent="0.25">
      <c r="A15" s="3">
        <f>I13</f>
        <v>7</v>
      </c>
      <c r="B15" s="2">
        <f>VLOOKUP($A15,$A$2:$F$12,2)</f>
        <v>60</v>
      </c>
      <c r="C15" s="2">
        <f>VLOOKUP($A15,$A$2:$F$12,3)</f>
        <v>70</v>
      </c>
      <c r="D15" s="1">
        <f>VLOOKUP($A15-1,$A$2:$F$12,6)</f>
        <v>0.41019101059910446</v>
      </c>
      <c r="E15" s="1">
        <f>VLOOKUP($A15,$A$2:$F$12,6)</f>
        <v>0.61036482835496608</v>
      </c>
      <c r="F15">
        <f>(E15-D15)/(C15-B15)</f>
        <v>2.0017381775586162E-2</v>
      </c>
      <c r="G15">
        <f>(I1-D15)/F15+B15</f>
        <v>64.486550259556395</v>
      </c>
      <c r="W15" t="s">
        <v>22</v>
      </c>
      <c r="X15" s="5">
        <f>X7</f>
        <v>51.908045428516893</v>
      </c>
      <c r="Y15" s="5">
        <f>Y14</f>
        <v>5</v>
      </c>
    </row>
    <row r="16" spans="1:25" x14ac:dyDescent="0.25">
      <c r="A16">
        <f>L13</f>
        <v>6</v>
      </c>
      <c r="B16" s="2">
        <f>VLOOKUP($A16,$A$2:$F$12,2)</f>
        <v>50</v>
      </c>
      <c r="C16" s="2">
        <f>VLOOKUP($A16,$A$2:$F$12,3)</f>
        <v>60</v>
      </c>
      <c r="D16" s="1">
        <f>VLOOKUP($A16-1,$A$2:$F$12,6)</f>
        <v>0.21222770126017873</v>
      </c>
      <c r="E16" s="1">
        <f>VLOOKUP($A16,$A$2:$F$12,6)</f>
        <v>0.41019101059910446</v>
      </c>
      <c r="F16">
        <f>(E16-D16)/(C16-B16)</f>
        <v>1.9796330933892572E-2</v>
      </c>
      <c r="G16">
        <f>(L1-D16)/F16+B16</f>
        <v>51.908045428516893</v>
      </c>
      <c r="H16" t="s">
        <v>2</v>
      </c>
      <c r="W16" t="s">
        <v>23</v>
      </c>
      <c r="X16" s="5">
        <f>X15</f>
        <v>51.908045428516893</v>
      </c>
      <c r="Y16" s="5">
        <f>X3+X5</f>
        <v>8</v>
      </c>
    </row>
    <row r="17" spans="1:25" x14ac:dyDescent="0.25">
      <c r="A17">
        <f>M13</f>
        <v>7</v>
      </c>
      <c r="B17" s="2">
        <f>VLOOKUP($A17,$A$2:$F$12,2)</f>
        <v>60</v>
      </c>
      <c r="C17" s="2">
        <f>VLOOKUP($A17,$A$2:$F$12,3)</f>
        <v>70</v>
      </c>
      <c r="D17" s="1">
        <f>VLOOKUP($A17-1,$A$2:$F$12,6)</f>
        <v>0.41019101059910446</v>
      </c>
      <c r="E17" s="1">
        <f>VLOOKUP($A17,$A$2:$F$12,6)</f>
        <v>0.61036482835496608</v>
      </c>
      <c r="F17">
        <f>(E17-D17)/(C17-B17)</f>
        <v>2.0017381775586162E-2</v>
      </c>
      <c r="G17">
        <f>(M1-D17)/F17+B17</f>
        <v>64.486550259556395</v>
      </c>
      <c r="H17" t="s">
        <v>1</v>
      </c>
      <c r="W17" t="s">
        <v>24</v>
      </c>
      <c r="X17" s="5">
        <f>X9</f>
        <v>76.97569608305804</v>
      </c>
      <c r="Y17" s="5">
        <f>Y16</f>
        <v>8</v>
      </c>
    </row>
    <row r="18" spans="1:25" x14ac:dyDescent="0.25">
      <c r="A18">
        <f>N13</f>
        <v>7</v>
      </c>
      <c r="B18" s="2">
        <f>VLOOKUP($A18,$A$2:$F$12,2)</f>
        <v>60</v>
      </c>
      <c r="C18" s="2">
        <f>VLOOKUP($A18,$A$2:$F$12,3)</f>
        <v>70</v>
      </c>
      <c r="D18" s="1">
        <f>VLOOKUP($A18-1,$A$2:$F$12,6)</f>
        <v>0.41019101059910446</v>
      </c>
      <c r="E18" s="1">
        <f>VLOOKUP($A18,$A$2:$F$12,6)</f>
        <v>0.61036482835496608</v>
      </c>
      <c r="F18">
        <f>(E18-D18)/(C18-B18)</f>
        <v>2.0017381775586162E-2</v>
      </c>
      <c r="G18">
        <f>(N1-D18)/F18+B18</f>
        <v>76.97569608305804</v>
      </c>
      <c r="H18" t="s">
        <v>0</v>
      </c>
      <c r="W18" t="s">
        <v>25</v>
      </c>
      <c r="X18" s="5">
        <f>X17</f>
        <v>76.97569608305804</v>
      </c>
      <c r="Y18" s="5">
        <f>X3-X5</f>
        <v>2</v>
      </c>
    </row>
    <row r="19" spans="1:25" x14ac:dyDescent="0.25">
      <c r="W19" t="s">
        <v>26</v>
      </c>
      <c r="X19" s="5">
        <f>X7</f>
        <v>51.908045428516893</v>
      </c>
      <c r="Y19" s="5">
        <f>Y18</f>
        <v>2</v>
      </c>
    </row>
    <row r="20" spans="1:25" x14ac:dyDescent="0.25">
      <c r="W20" t="s">
        <v>27</v>
      </c>
      <c r="X20" s="5">
        <f>X19</f>
        <v>51.908045428516893</v>
      </c>
      <c r="Y20" s="5">
        <f>Y16</f>
        <v>8</v>
      </c>
    </row>
    <row r="21" spans="1:25" x14ac:dyDescent="0.25">
      <c r="W21" t="s">
        <v>28</v>
      </c>
      <c r="X21" s="5">
        <f>X8</f>
        <v>64.486550259556395</v>
      </c>
      <c r="Y21" s="5">
        <f>Y20</f>
        <v>8</v>
      </c>
    </row>
    <row r="22" spans="1:25" x14ac:dyDescent="0.25">
      <c r="W22" t="s">
        <v>29</v>
      </c>
      <c r="X22" s="5">
        <f>X21</f>
        <v>64.486550259556395</v>
      </c>
      <c r="Y22" s="5">
        <f>Y19</f>
        <v>2</v>
      </c>
    </row>
    <row r="23" spans="1:25" x14ac:dyDescent="0.25">
      <c r="W23" t="s">
        <v>30</v>
      </c>
      <c r="X23" s="5">
        <f>X18</f>
        <v>76.97569608305804</v>
      </c>
      <c r="Y23" s="5">
        <f>Y22</f>
        <v>2</v>
      </c>
    </row>
    <row r="24" spans="1:25" x14ac:dyDescent="0.25">
      <c r="W24" t="s">
        <v>31</v>
      </c>
      <c r="X24" s="5">
        <f>X23</f>
        <v>76.97569608305804</v>
      </c>
      <c r="Y24" s="5">
        <f>X3</f>
        <v>5</v>
      </c>
    </row>
    <row r="25" spans="1:25" x14ac:dyDescent="0.25">
      <c r="W25" t="s">
        <v>32</v>
      </c>
      <c r="X25" s="5">
        <f>X10</f>
        <v>100</v>
      </c>
      <c r="Y25" s="5">
        <f>Y24</f>
        <v>5</v>
      </c>
    </row>
    <row r="26" spans="1:25" x14ac:dyDescent="0.25">
      <c r="W26" t="s">
        <v>33</v>
      </c>
      <c r="X26" s="5">
        <f>X25</f>
        <v>100</v>
      </c>
      <c r="Y26" s="5">
        <f>Y13</f>
        <v>3</v>
      </c>
    </row>
    <row r="27" spans="1:25" x14ac:dyDescent="0.25">
      <c r="W27" t="s">
        <v>34</v>
      </c>
      <c r="X27" s="5">
        <f>X26</f>
        <v>100</v>
      </c>
      <c r="Y27" s="5">
        <f>Y12</f>
        <v>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10</xdr:col>
                    <xdr:colOff>285750</xdr:colOff>
                    <xdr:row>1</xdr:row>
                    <xdr:rowOff>85725</xdr:rowOff>
                  </from>
                  <to>
                    <xdr:col>10</xdr:col>
                    <xdr:colOff>447675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"/>
  <sheetViews>
    <sheetView zoomScale="90" zoomScaleNormal="90" workbookViewId="0">
      <selection activeCell="Y2" sqref="Y2"/>
    </sheetView>
  </sheetViews>
  <sheetFormatPr defaultRowHeight="15" x14ac:dyDescent="0.25"/>
  <sheetData>
    <row r="1" spans="1:25" x14ac:dyDescent="0.25">
      <c r="B1" t="s">
        <v>11</v>
      </c>
      <c r="C1" t="s">
        <v>10</v>
      </c>
      <c r="D1" t="s">
        <v>9</v>
      </c>
      <c r="G1" s="6">
        <v>0</v>
      </c>
      <c r="H1" s="6">
        <f>I1</f>
        <v>0.5</v>
      </c>
      <c r="I1">
        <f>0.01*J1</f>
        <v>0.5</v>
      </c>
      <c r="J1">
        <v>50</v>
      </c>
      <c r="L1">
        <v>0.25</v>
      </c>
      <c r="M1">
        <v>0.5</v>
      </c>
      <c r="N1">
        <v>0.75</v>
      </c>
      <c r="W1" t="s">
        <v>14</v>
      </c>
      <c r="X1" t="s">
        <v>38</v>
      </c>
    </row>
    <row r="2" spans="1:25" x14ac:dyDescent="0.25">
      <c r="A2">
        <v>0</v>
      </c>
      <c r="C2" s="5">
        <v>0</v>
      </c>
      <c r="D2">
        <v>0</v>
      </c>
      <c r="E2">
        <v>0</v>
      </c>
      <c r="F2" s="4">
        <f>E2/$D$13</f>
        <v>0</v>
      </c>
      <c r="G2" s="6">
        <f>G15</f>
        <v>70.352660642570285</v>
      </c>
      <c r="H2" s="6">
        <f>H1</f>
        <v>0.5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15</v>
      </c>
      <c r="X2">
        <v>0</v>
      </c>
    </row>
    <row r="3" spans="1:25" x14ac:dyDescent="0.25">
      <c r="A3">
        <v>1</v>
      </c>
      <c r="B3">
        <f>C2</f>
        <v>0</v>
      </c>
      <c r="C3" s="5">
        <v>10</v>
      </c>
      <c r="D3">
        <v>0</v>
      </c>
      <c r="E3">
        <f>E2+D3</f>
        <v>0</v>
      </c>
      <c r="F3" s="4">
        <f t="shared" ref="F3:F12" si="0">E3/$D$13</f>
        <v>0</v>
      </c>
      <c r="G3" s="6">
        <f>G2</f>
        <v>70.352660642570285</v>
      </c>
      <c r="H3" s="6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[0;10)</v>
      </c>
      <c r="Q3" s="7">
        <f>D3/$D$13</f>
        <v>0</v>
      </c>
      <c r="S3" t="s">
        <v>12</v>
      </c>
      <c r="T3">
        <f>MAX(U3,V3)</f>
        <v>41.678602430555557</v>
      </c>
      <c r="U3">
        <f>T4-1.5*(T6-T4)</f>
        <v>41.678602430555557</v>
      </c>
      <c r="V3">
        <v>0</v>
      </c>
      <c r="W3" t="s">
        <v>16</v>
      </c>
      <c r="X3">
        <v>5</v>
      </c>
    </row>
    <row r="4" spans="1:25" x14ac:dyDescent="0.25">
      <c r="A4">
        <v>2</v>
      </c>
      <c r="B4">
        <f t="shared" ref="B4:B12" si="5">C3</f>
        <v>10</v>
      </c>
      <c r="C4" s="5">
        <v>20</v>
      </c>
      <c r="D4">
        <v>2</v>
      </c>
      <c r="E4">
        <f t="shared" ref="E4:E12" si="6">E3+D4</f>
        <v>2</v>
      </c>
      <c r="F4" s="4">
        <f t="shared" si="0"/>
        <v>1.908943399828195E-4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7">CONCATENATE("[",B4,";",C4,")")</f>
        <v>[10;20)</v>
      </c>
      <c r="Q4" s="7">
        <f t="shared" ref="Q4:Q12" si="8">D4/$D$13</f>
        <v>1.908943399828195E-4</v>
      </c>
      <c r="S4" t="s">
        <v>2</v>
      </c>
      <c r="T4">
        <f>G16</f>
        <v>62.827690972222221</v>
      </c>
      <c r="W4" t="s">
        <v>17</v>
      </c>
      <c r="X4">
        <v>2</v>
      </c>
    </row>
    <row r="5" spans="1:25" x14ac:dyDescent="0.25">
      <c r="A5">
        <v>3</v>
      </c>
      <c r="B5">
        <f t="shared" si="5"/>
        <v>20</v>
      </c>
      <c r="C5" s="5">
        <v>30</v>
      </c>
      <c r="D5">
        <v>20</v>
      </c>
      <c r="E5">
        <f t="shared" si="6"/>
        <v>22</v>
      </c>
      <c r="F5" s="4">
        <f t="shared" si="0"/>
        <v>2.0998377398110148E-3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7"/>
        <v>[20;30)</v>
      </c>
      <c r="Q5" s="7">
        <f t="shared" si="8"/>
        <v>1.908943399828195E-3</v>
      </c>
      <c r="S5" t="s">
        <v>1</v>
      </c>
      <c r="T5">
        <f t="shared" ref="T5:T6" si="9">G17</f>
        <v>70.352660642570285</v>
      </c>
      <c r="W5" t="s">
        <v>18</v>
      </c>
      <c r="X5">
        <v>3</v>
      </c>
    </row>
    <row r="6" spans="1:25" x14ac:dyDescent="0.25">
      <c r="A6">
        <v>4</v>
      </c>
      <c r="B6">
        <f t="shared" si="5"/>
        <v>30</v>
      </c>
      <c r="C6" s="5">
        <v>40</v>
      </c>
      <c r="D6">
        <v>89</v>
      </c>
      <c r="E6">
        <f t="shared" si="6"/>
        <v>111</v>
      </c>
      <c r="F6" s="4">
        <f t="shared" si="0"/>
        <v>1.0594635869046482E-2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7"/>
        <v>[30;40)</v>
      </c>
      <c r="Q6" s="7">
        <f t="shared" si="8"/>
        <v>8.4947981292354674E-3</v>
      </c>
      <c r="S6" t="s">
        <v>0</v>
      </c>
      <c r="T6">
        <f t="shared" si="9"/>
        <v>76.927083333333329</v>
      </c>
      <c r="W6" t="s">
        <v>12</v>
      </c>
      <c r="X6">
        <f>T3</f>
        <v>41.678602430555557</v>
      </c>
    </row>
    <row r="7" spans="1:25" x14ac:dyDescent="0.25">
      <c r="A7">
        <v>5</v>
      </c>
      <c r="B7">
        <f t="shared" si="5"/>
        <v>40</v>
      </c>
      <c r="C7" s="5">
        <v>50</v>
      </c>
      <c r="D7">
        <v>369</v>
      </c>
      <c r="E7">
        <f t="shared" si="6"/>
        <v>480</v>
      </c>
      <c r="F7" s="4">
        <f t="shared" si="0"/>
        <v>4.5814641595876684E-2</v>
      </c>
      <c r="I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P7" t="str">
        <f t="shared" si="7"/>
        <v>[40;50)</v>
      </c>
      <c r="Q7" s="7">
        <f t="shared" si="8"/>
        <v>3.5220005726830199E-2</v>
      </c>
      <c r="S7" t="s">
        <v>13</v>
      </c>
      <c r="T7">
        <v>100</v>
      </c>
      <c r="W7" t="s">
        <v>2</v>
      </c>
      <c r="X7">
        <f t="shared" ref="X7:X10" si="10">T4</f>
        <v>62.827690972222221</v>
      </c>
    </row>
    <row r="8" spans="1:25" x14ac:dyDescent="0.25">
      <c r="A8">
        <v>6</v>
      </c>
      <c r="B8">
        <f t="shared" si="5"/>
        <v>50</v>
      </c>
      <c r="C8" s="5">
        <v>60</v>
      </c>
      <c r="D8">
        <v>1162</v>
      </c>
      <c r="E8">
        <f t="shared" si="6"/>
        <v>1642</v>
      </c>
      <c r="F8" s="4">
        <f t="shared" si="0"/>
        <v>0.15672425312589483</v>
      </c>
      <c r="I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  <c r="P8" t="str">
        <f t="shared" si="7"/>
        <v>[50;60)</v>
      </c>
      <c r="Q8" s="7">
        <f t="shared" si="8"/>
        <v>0.11090961153001813</v>
      </c>
      <c r="W8" t="s">
        <v>1</v>
      </c>
      <c r="X8">
        <f t="shared" si="10"/>
        <v>70.352660642570285</v>
      </c>
    </row>
    <row r="9" spans="1:25" x14ac:dyDescent="0.25">
      <c r="A9">
        <v>7</v>
      </c>
      <c r="B9">
        <f t="shared" si="5"/>
        <v>60</v>
      </c>
      <c r="C9" s="5">
        <v>70</v>
      </c>
      <c r="D9">
        <v>3456</v>
      </c>
      <c r="E9">
        <f t="shared" si="6"/>
        <v>5098</v>
      </c>
      <c r="F9" s="4">
        <f t="shared" si="0"/>
        <v>0.48658967261620695</v>
      </c>
      <c r="I9">
        <f t="shared" si="1"/>
        <v>1</v>
      </c>
      <c r="L9">
        <f t="shared" si="2"/>
        <v>0</v>
      </c>
      <c r="M9">
        <f t="shared" si="3"/>
        <v>1</v>
      </c>
      <c r="N9">
        <f t="shared" si="4"/>
        <v>1</v>
      </c>
      <c r="P9" t="str">
        <f t="shared" si="7"/>
        <v>[60;70)</v>
      </c>
      <c r="Q9" s="7">
        <f t="shared" si="8"/>
        <v>0.32986541949031212</v>
      </c>
      <c r="W9" t="s">
        <v>0</v>
      </c>
      <c r="X9">
        <f t="shared" si="10"/>
        <v>76.927083333333329</v>
      </c>
    </row>
    <row r="10" spans="1:25" x14ac:dyDescent="0.25">
      <c r="A10">
        <v>8</v>
      </c>
      <c r="B10">
        <f t="shared" si="5"/>
        <v>70</v>
      </c>
      <c r="C10" s="5">
        <v>80</v>
      </c>
      <c r="D10">
        <v>3984</v>
      </c>
      <c r="E10">
        <f t="shared" si="6"/>
        <v>9082</v>
      </c>
      <c r="F10" s="4">
        <f t="shared" si="0"/>
        <v>0.86685119786198339</v>
      </c>
      <c r="I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P10" t="str">
        <f t="shared" si="7"/>
        <v>[70;80)</v>
      </c>
      <c r="Q10" s="7">
        <f t="shared" si="8"/>
        <v>0.38026152524577644</v>
      </c>
      <c r="W10" t="s">
        <v>13</v>
      </c>
      <c r="X10">
        <f t="shared" si="10"/>
        <v>100</v>
      </c>
    </row>
    <row r="11" spans="1:25" x14ac:dyDescent="0.25">
      <c r="A11">
        <v>9</v>
      </c>
      <c r="B11">
        <f t="shared" si="5"/>
        <v>80</v>
      </c>
      <c r="C11" s="5">
        <v>90</v>
      </c>
      <c r="D11">
        <v>939</v>
      </c>
      <c r="E11">
        <f t="shared" si="6"/>
        <v>10021</v>
      </c>
      <c r="F11" s="4">
        <f t="shared" si="0"/>
        <v>0.95647609048391713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7"/>
        <v>[80;90)</v>
      </c>
      <c r="Q11" s="7">
        <f t="shared" si="8"/>
        <v>8.9624892621933766E-2</v>
      </c>
    </row>
    <row r="12" spans="1:25" x14ac:dyDescent="0.25">
      <c r="A12">
        <v>10</v>
      </c>
      <c r="B12">
        <f t="shared" si="5"/>
        <v>90</v>
      </c>
      <c r="C12" s="5">
        <v>100</v>
      </c>
      <c r="D12">
        <v>456</v>
      </c>
      <c r="E12">
        <f t="shared" si="6"/>
        <v>10477</v>
      </c>
      <c r="F12" s="4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7"/>
        <v>[90;100)</v>
      </c>
      <c r="Q12" s="7">
        <f t="shared" si="8"/>
        <v>4.352390951608285E-2</v>
      </c>
      <c r="W12" t="s">
        <v>19</v>
      </c>
      <c r="X12" s="5">
        <f>X6</f>
        <v>41.678602430555557</v>
      </c>
      <c r="Y12" s="5">
        <f>X3+X4</f>
        <v>7</v>
      </c>
    </row>
    <row r="13" spans="1:25" x14ac:dyDescent="0.25">
      <c r="D13">
        <f>SUM(D3:D12)</f>
        <v>10477</v>
      </c>
      <c r="I13" s="3">
        <f>SUM(I2:I12)</f>
        <v>8</v>
      </c>
      <c r="L13">
        <f>SUM(L2:L12)</f>
        <v>7</v>
      </c>
      <c r="M13">
        <f t="shared" ref="M13:N13" si="11">SUM(M2:M12)</f>
        <v>8</v>
      </c>
      <c r="N13">
        <f t="shared" si="11"/>
        <v>8</v>
      </c>
      <c r="Q13" s="7">
        <f>SUM(Q3:Q12)</f>
        <v>1</v>
      </c>
      <c r="W13" t="s">
        <v>20</v>
      </c>
      <c r="X13" s="5">
        <f>X12</f>
        <v>41.678602430555557</v>
      </c>
      <c r="Y13" s="5">
        <f>X3-X4</f>
        <v>3</v>
      </c>
    </row>
    <row r="14" spans="1:25" x14ac:dyDescent="0.25">
      <c r="B14" t="s">
        <v>8</v>
      </c>
      <c r="C14" t="s">
        <v>7</v>
      </c>
      <c r="D14" t="s">
        <v>6</v>
      </c>
      <c r="E14" t="s">
        <v>5</v>
      </c>
      <c r="F14" t="s">
        <v>4</v>
      </c>
      <c r="G14" t="s">
        <v>3</v>
      </c>
      <c r="W14" t="s">
        <v>21</v>
      </c>
      <c r="X14" s="5">
        <f>X13</f>
        <v>41.678602430555557</v>
      </c>
      <c r="Y14" s="5">
        <f>X3</f>
        <v>5</v>
      </c>
    </row>
    <row r="15" spans="1:25" x14ac:dyDescent="0.25">
      <c r="A15" s="3">
        <f>I13</f>
        <v>8</v>
      </c>
      <c r="B15" s="2">
        <f>VLOOKUP($A15,$A$2:$F$12,2)</f>
        <v>70</v>
      </c>
      <c r="C15" s="2">
        <f>VLOOKUP($A15,$A$2:$F$12,3)</f>
        <v>80</v>
      </c>
      <c r="D15" s="1">
        <f>VLOOKUP($A15-1,$A$2:$F$12,6)</f>
        <v>0.48658967261620695</v>
      </c>
      <c r="E15" s="1">
        <f>VLOOKUP($A15,$A$2:$F$12,6)</f>
        <v>0.86685119786198339</v>
      </c>
      <c r="F15">
        <f>(E15-D15)/(C15-B15)</f>
        <v>3.8026152524577646E-2</v>
      </c>
      <c r="G15">
        <f>(I1-D15)/F15+B15</f>
        <v>70.352660642570285</v>
      </c>
      <c r="W15" t="s">
        <v>22</v>
      </c>
      <c r="X15" s="5">
        <f>X7</f>
        <v>62.827690972222221</v>
      </c>
      <c r="Y15" s="5">
        <f>Y14</f>
        <v>5</v>
      </c>
    </row>
    <row r="16" spans="1:25" x14ac:dyDescent="0.25">
      <c r="A16">
        <f>L13</f>
        <v>7</v>
      </c>
      <c r="B16" s="2">
        <f>VLOOKUP($A16,$A$2:$F$12,2)</f>
        <v>60</v>
      </c>
      <c r="C16" s="2">
        <f>VLOOKUP($A16,$A$2:$F$12,3)</f>
        <v>70</v>
      </c>
      <c r="D16" s="1">
        <f>VLOOKUP($A16-1,$A$2:$F$12,6)</f>
        <v>0.15672425312589483</v>
      </c>
      <c r="E16" s="1">
        <f>VLOOKUP($A16,$A$2:$F$12,6)</f>
        <v>0.48658967261620695</v>
      </c>
      <c r="F16">
        <f>(E16-D16)/(C16-B16)</f>
        <v>3.2986541949031209E-2</v>
      </c>
      <c r="G16">
        <f>(L1-D16)/F16+B16</f>
        <v>62.827690972222221</v>
      </c>
      <c r="H16" t="s">
        <v>2</v>
      </c>
      <c r="W16" t="s">
        <v>23</v>
      </c>
      <c r="X16" s="5">
        <f>X15</f>
        <v>62.827690972222221</v>
      </c>
      <c r="Y16" s="5">
        <f>X3+X5</f>
        <v>8</v>
      </c>
    </row>
    <row r="17" spans="1:25" x14ac:dyDescent="0.25">
      <c r="A17">
        <f>M13</f>
        <v>8</v>
      </c>
      <c r="B17" s="2">
        <f>VLOOKUP($A17,$A$2:$F$12,2)</f>
        <v>70</v>
      </c>
      <c r="C17" s="2">
        <f>VLOOKUP($A17,$A$2:$F$12,3)</f>
        <v>80</v>
      </c>
      <c r="D17" s="1">
        <f>VLOOKUP($A17-1,$A$2:$F$12,6)</f>
        <v>0.48658967261620695</v>
      </c>
      <c r="E17" s="1">
        <f>VLOOKUP($A17,$A$2:$F$12,6)</f>
        <v>0.86685119786198339</v>
      </c>
      <c r="F17">
        <f>(E17-D17)/(C17-B17)</f>
        <v>3.8026152524577646E-2</v>
      </c>
      <c r="G17">
        <f>(M1-D17)/F17+B17</f>
        <v>70.352660642570285</v>
      </c>
      <c r="H17" t="s">
        <v>1</v>
      </c>
      <c r="W17" t="s">
        <v>24</v>
      </c>
      <c r="X17" s="5">
        <f>X9</f>
        <v>76.927083333333329</v>
      </c>
      <c r="Y17" s="5">
        <f>Y16</f>
        <v>8</v>
      </c>
    </row>
    <row r="18" spans="1:25" x14ac:dyDescent="0.25">
      <c r="A18">
        <f>N13</f>
        <v>8</v>
      </c>
      <c r="B18" s="2">
        <f>VLOOKUP($A18,$A$2:$F$12,2)</f>
        <v>70</v>
      </c>
      <c r="C18" s="2">
        <f>VLOOKUP($A18,$A$2:$F$12,3)</f>
        <v>80</v>
      </c>
      <c r="D18" s="1">
        <f>VLOOKUP($A18-1,$A$2:$F$12,6)</f>
        <v>0.48658967261620695</v>
      </c>
      <c r="E18" s="1">
        <f>VLOOKUP($A18,$A$2:$F$12,6)</f>
        <v>0.86685119786198339</v>
      </c>
      <c r="F18">
        <f>(E18-D18)/(C18-B18)</f>
        <v>3.8026152524577646E-2</v>
      </c>
      <c r="G18">
        <f>(N1-D18)/F18+B18</f>
        <v>76.927083333333329</v>
      </c>
      <c r="H18" t="s">
        <v>0</v>
      </c>
      <c r="W18" t="s">
        <v>25</v>
      </c>
      <c r="X18" s="5">
        <f>X17</f>
        <v>76.927083333333329</v>
      </c>
      <c r="Y18" s="5">
        <f>X3-X5</f>
        <v>2</v>
      </c>
    </row>
    <row r="19" spans="1:25" x14ac:dyDescent="0.25">
      <c r="W19" t="s">
        <v>26</v>
      </c>
      <c r="X19" s="5">
        <f>X7</f>
        <v>62.827690972222221</v>
      </c>
      <c r="Y19" s="5">
        <f>Y18</f>
        <v>2</v>
      </c>
    </row>
    <row r="20" spans="1:25" x14ac:dyDescent="0.25">
      <c r="W20" t="s">
        <v>27</v>
      </c>
      <c r="X20" s="5">
        <f>X19</f>
        <v>62.827690972222221</v>
      </c>
      <c r="Y20" s="5">
        <f>Y16</f>
        <v>8</v>
      </c>
    </row>
    <row r="21" spans="1:25" x14ac:dyDescent="0.25">
      <c r="W21" t="s">
        <v>28</v>
      </c>
      <c r="X21" s="5">
        <f>X8</f>
        <v>70.352660642570285</v>
      </c>
      <c r="Y21" s="5">
        <f>Y20</f>
        <v>8</v>
      </c>
    </row>
    <row r="22" spans="1:25" x14ac:dyDescent="0.25">
      <c r="W22" t="s">
        <v>29</v>
      </c>
      <c r="X22" s="5">
        <f>X21</f>
        <v>70.352660642570285</v>
      </c>
      <c r="Y22" s="5">
        <f>Y19</f>
        <v>2</v>
      </c>
    </row>
    <row r="23" spans="1:25" x14ac:dyDescent="0.25">
      <c r="W23" t="s">
        <v>30</v>
      </c>
      <c r="X23" s="5">
        <f>X18</f>
        <v>76.927083333333329</v>
      </c>
      <c r="Y23" s="5">
        <f>Y22</f>
        <v>2</v>
      </c>
    </row>
    <row r="24" spans="1:25" x14ac:dyDescent="0.25">
      <c r="W24" t="s">
        <v>31</v>
      </c>
      <c r="X24" s="5">
        <f>X23</f>
        <v>76.927083333333329</v>
      </c>
      <c r="Y24" s="5">
        <f>X3</f>
        <v>5</v>
      </c>
    </row>
    <row r="25" spans="1:25" x14ac:dyDescent="0.25">
      <c r="W25" t="s">
        <v>32</v>
      </c>
      <c r="X25" s="5">
        <f>X10</f>
        <v>100</v>
      </c>
      <c r="Y25" s="5">
        <f>Y24</f>
        <v>5</v>
      </c>
    </row>
    <row r="26" spans="1:25" x14ac:dyDescent="0.25">
      <c r="W26" t="s">
        <v>33</v>
      </c>
      <c r="X26" s="5">
        <f>X25</f>
        <v>100</v>
      </c>
      <c r="Y26" s="5">
        <f>Y13</f>
        <v>3</v>
      </c>
    </row>
    <row r="27" spans="1:25" x14ac:dyDescent="0.25">
      <c r="W27" t="s">
        <v>34</v>
      </c>
      <c r="X27" s="5">
        <f>X26</f>
        <v>100</v>
      </c>
      <c r="Y27" s="5">
        <f>Y12</f>
        <v>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croll Bar 1">
              <controlPr defaultSize="0" autoPict="0">
                <anchor moveWithCells="1">
                  <from>
                    <xdr:col>10</xdr:col>
                    <xdr:colOff>285750</xdr:colOff>
                    <xdr:row>1</xdr:row>
                    <xdr:rowOff>85725</xdr:rowOff>
                  </from>
                  <to>
                    <xdr:col>10</xdr:col>
                    <xdr:colOff>447675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"/>
  <sheetViews>
    <sheetView zoomScale="90" zoomScaleNormal="90" workbookViewId="0">
      <selection activeCell="Y2" sqref="Y2"/>
    </sheetView>
  </sheetViews>
  <sheetFormatPr defaultRowHeight="15" x14ac:dyDescent="0.25"/>
  <sheetData>
    <row r="1" spans="1:25" x14ac:dyDescent="0.25">
      <c r="B1" t="s">
        <v>11</v>
      </c>
      <c r="C1" t="s">
        <v>10</v>
      </c>
      <c r="D1" t="s">
        <v>9</v>
      </c>
      <c r="G1" s="6">
        <v>0</v>
      </c>
      <c r="H1" s="6">
        <f>I1</f>
        <v>0.5</v>
      </c>
      <c r="I1">
        <f>0.01*J1</f>
        <v>0.5</v>
      </c>
      <c r="J1">
        <v>50</v>
      </c>
      <c r="L1">
        <v>0.25</v>
      </c>
      <c r="M1">
        <v>0.5</v>
      </c>
      <c r="N1">
        <v>0.75</v>
      </c>
      <c r="W1" t="s">
        <v>14</v>
      </c>
      <c r="X1" t="s">
        <v>39</v>
      </c>
    </row>
    <row r="2" spans="1:25" x14ac:dyDescent="0.25">
      <c r="A2">
        <v>0</v>
      </c>
      <c r="C2" s="5">
        <v>0</v>
      </c>
      <c r="E2">
        <v>0</v>
      </c>
      <c r="F2" s="4">
        <f>E2/$D$13</f>
        <v>0</v>
      </c>
      <c r="G2" s="6">
        <f>G15</f>
        <v>82.082142857142856</v>
      </c>
      <c r="H2" s="6">
        <f>H1</f>
        <v>0.5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15</v>
      </c>
      <c r="X2">
        <v>0</v>
      </c>
    </row>
    <row r="3" spans="1:25" x14ac:dyDescent="0.25">
      <c r="A3">
        <v>1</v>
      </c>
      <c r="B3">
        <f>C2</f>
        <v>0</v>
      </c>
      <c r="C3" s="5">
        <v>10</v>
      </c>
      <c r="D3">
        <v>0</v>
      </c>
      <c r="E3">
        <f>E2+D3</f>
        <v>0</v>
      </c>
      <c r="F3" s="4">
        <f t="shared" ref="F3:F12" si="0">E3/$D$13</f>
        <v>0</v>
      </c>
      <c r="G3" s="6">
        <f>G2</f>
        <v>82.082142857142856</v>
      </c>
      <c r="H3" s="6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[0;10)</v>
      </c>
      <c r="Q3" s="7">
        <f>D3/$D$13</f>
        <v>0</v>
      </c>
      <c r="S3" t="s">
        <v>12</v>
      </c>
      <c r="T3">
        <f>MAX(U3,V3)</f>
        <v>50.302819548872186</v>
      </c>
      <c r="U3">
        <f>T4-1.5*(T6-T4)</f>
        <v>50.302819548872186</v>
      </c>
      <c r="V3">
        <v>0</v>
      </c>
      <c r="W3" t="s">
        <v>16</v>
      </c>
      <c r="X3">
        <v>5</v>
      </c>
    </row>
    <row r="4" spans="1:25" x14ac:dyDescent="0.25">
      <c r="A4">
        <v>2</v>
      </c>
      <c r="B4">
        <f t="shared" ref="B4:B12" si="5">C3</f>
        <v>10</v>
      </c>
      <c r="C4" s="5">
        <v>20</v>
      </c>
      <c r="D4">
        <v>0</v>
      </c>
      <c r="E4">
        <f t="shared" ref="E4:E12" si="6">E3+D4</f>
        <v>0</v>
      </c>
      <c r="F4" s="4">
        <f t="shared" si="0"/>
        <v>0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7">CONCATENATE("[",B4,";",C4,")")</f>
        <v>[10;20)</v>
      </c>
      <c r="Q4" s="7">
        <f t="shared" ref="Q4:Q12" si="8">D4/$D$13</f>
        <v>0</v>
      </c>
      <c r="S4" t="s">
        <v>2</v>
      </c>
      <c r="T4">
        <f>G16</f>
        <v>72.924342105263165</v>
      </c>
      <c r="W4" t="s">
        <v>17</v>
      </c>
      <c r="X4">
        <v>2</v>
      </c>
    </row>
    <row r="5" spans="1:25" x14ac:dyDescent="0.25">
      <c r="A5">
        <v>3</v>
      </c>
      <c r="B5">
        <f t="shared" si="5"/>
        <v>20</v>
      </c>
      <c r="C5" s="5">
        <v>30</v>
      </c>
      <c r="D5">
        <v>1</v>
      </c>
      <c r="E5">
        <f t="shared" si="6"/>
        <v>1</v>
      </c>
      <c r="F5" s="4">
        <f t="shared" si="0"/>
        <v>3.0147723846849563E-4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7"/>
        <v>[20;30)</v>
      </c>
      <c r="Q5" s="7">
        <f t="shared" si="8"/>
        <v>3.0147723846849563E-4</v>
      </c>
      <c r="S5" t="s">
        <v>1</v>
      </c>
      <c r="T5">
        <f t="shared" ref="T5:T6" si="9">G17</f>
        <v>82.082142857142856</v>
      </c>
      <c r="W5" t="s">
        <v>18</v>
      </c>
      <c r="X5">
        <v>3</v>
      </c>
    </row>
    <row r="6" spans="1:25" x14ac:dyDescent="0.25">
      <c r="A6">
        <v>4</v>
      </c>
      <c r="B6">
        <f t="shared" si="5"/>
        <v>30</v>
      </c>
      <c r="C6" s="5">
        <v>40</v>
      </c>
      <c r="D6">
        <v>6</v>
      </c>
      <c r="E6">
        <f t="shared" si="6"/>
        <v>7</v>
      </c>
      <c r="F6" s="4">
        <f t="shared" si="0"/>
        <v>2.1103406692794696E-3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7"/>
        <v>[30;40)</v>
      </c>
      <c r="Q6" s="7">
        <f t="shared" si="8"/>
        <v>1.8088634308109737E-3</v>
      </c>
      <c r="S6" t="s">
        <v>0</v>
      </c>
      <c r="T6">
        <f t="shared" si="9"/>
        <v>88.00535714285715</v>
      </c>
      <c r="W6" t="s">
        <v>12</v>
      </c>
      <c r="X6">
        <f>T3</f>
        <v>50.302819548872186</v>
      </c>
    </row>
    <row r="7" spans="1:25" x14ac:dyDescent="0.25">
      <c r="A7">
        <v>5</v>
      </c>
      <c r="B7">
        <f t="shared" si="5"/>
        <v>40</v>
      </c>
      <c r="C7" s="5">
        <v>50</v>
      </c>
      <c r="D7">
        <v>20</v>
      </c>
      <c r="E7">
        <f t="shared" si="6"/>
        <v>27</v>
      </c>
      <c r="F7" s="4">
        <f t="shared" si="0"/>
        <v>8.1398854386493819E-3</v>
      </c>
      <c r="I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P7" t="str">
        <f t="shared" si="7"/>
        <v>[40;50)</v>
      </c>
      <c r="Q7" s="7">
        <f t="shared" si="8"/>
        <v>6.0295447693699128E-3</v>
      </c>
      <c r="S7" t="s">
        <v>13</v>
      </c>
      <c r="T7">
        <v>100</v>
      </c>
      <c r="W7" t="s">
        <v>2</v>
      </c>
      <c r="X7">
        <f t="shared" ref="X7:X10" si="10">T4</f>
        <v>72.924342105263165</v>
      </c>
    </row>
    <row r="8" spans="1:25" x14ac:dyDescent="0.25">
      <c r="A8">
        <v>6</v>
      </c>
      <c r="B8">
        <f t="shared" si="5"/>
        <v>50</v>
      </c>
      <c r="C8" s="5">
        <v>60</v>
      </c>
      <c r="D8">
        <v>80</v>
      </c>
      <c r="E8">
        <f t="shared" si="6"/>
        <v>107</v>
      </c>
      <c r="F8" s="4">
        <f t="shared" si="0"/>
        <v>3.2258064516129031E-2</v>
      </c>
      <c r="I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  <c r="P8" t="str">
        <f t="shared" si="7"/>
        <v>[50;60)</v>
      </c>
      <c r="Q8" s="7">
        <f t="shared" si="8"/>
        <v>2.4118179077479651E-2</v>
      </c>
      <c r="W8" t="s">
        <v>1</v>
      </c>
      <c r="X8">
        <f t="shared" si="10"/>
        <v>82.082142857142856</v>
      </c>
    </row>
    <row r="9" spans="1:25" x14ac:dyDescent="0.25">
      <c r="A9">
        <v>7</v>
      </c>
      <c r="B9">
        <f t="shared" si="5"/>
        <v>60</v>
      </c>
      <c r="C9" s="5">
        <v>70</v>
      </c>
      <c r="D9">
        <v>500</v>
      </c>
      <c r="E9">
        <f t="shared" si="6"/>
        <v>607</v>
      </c>
      <c r="F9" s="4">
        <f t="shared" si="0"/>
        <v>0.18299668375037684</v>
      </c>
      <c r="I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P9" t="str">
        <f t="shared" si="7"/>
        <v>[60;70)</v>
      </c>
      <c r="Q9" s="7">
        <f t="shared" si="8"/>
        <v>0.15073861923424781</v>
      </c>
      <c r="W9" t="s">
        <v>0</v>
      </c>
      <c r="X9">
        <f t="shared" si="10"/>
        <v>88.00535714285715</v>
      </c>
    </row>
    <row r="10" spans="1:25" x14ac:dyDescent="0.25">
      <c r="A10">
        <v>8</v>
      </c>
      <c r="B10">
        <f t="shared" si="5"/>
        <v>70</v>
      </c>
      <c r="C10" s="5">
        <v>80</v>
      </c>
      <c r="D10">
        <v>760</v>
      </c>
      <c r="E10">
        <f t="shared" si="6"/>
        <v>1367</v>
      </c>
      <c r="F10" s="4">
        <f t="shared" si="0"/>
        <v>0.41211938498643352</v>
      </c>
      <c r="I10">
        <f t="shared" si="1"/>
        <v>1</v>
      </c>
      <c r="L10">
        <f t="shared" si="2"/>
        <v>0</v>
      </c>
      <c r="M10">
        <f t="shared" si="3"/>
        <v>1</v>
      </c>
      <c r="N10">
        <f t="shared" si="4"/>
        <v>1</v>
      </c>
      <c r="P10" t="str">
        <f t="shared" si="7"/>
        <v>[70;80)</v>
      </c>
      <c r="Q10" s="7">
        <f t="shared" si="8"/>
        <v>0.22912270123605669</v>
      </c>
      <c r="W10" t="s">
        <v>13</v>
      </c>
      <c r="X10">
        <f t="shared" si="10"/>
        <v>100</v>
      </c>
    </row>
    <row r="11" spans="1:25" x14ac:dyDescent="0.25">
      <c r="A11">
        <v>9</v>
      </c>
      <c r="B11">
        <f t="shared" si="5"/>
        <v>80</v>
      </c>
      <c r="C11" s="5">
        <v>90</v>
      </c>
      <c r="D11">
        <v>1400</v>
      </c>
      <c r="E11">
        <f t="shared" si="6"/>
        <v>2767</v>
      </c>
      <c r="F11" s="4">
        <f t="shared" si="0"/>
        <v>0.83418751884232745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7"/>
        <v>[80;90)</v>
      </c>
      <c r="Q11" s="7">
        <f t="shared" si="8"/>
        <v>0.42206813385589387</v>
      </c>
    </row>
    <row r="12" spans="1:25" x14ac:dyDescent="0.25">
      <c r="A12">
        <v>10</v>
      </c>
      <c r="B12">
        <f t="shared" si="5"/>
        <v>90</v>
      </c>
      <c r="C12" s="5">
        <v>100</v>
      </c>
      <c r="D12">
        <v>550</v>
      </c>
      <c r="E12">
        <f t="shared" si="6"/>
        <v>3317</v>
      </c>
      <c r="F12" s="4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7"/>
        <v>[90;100)</v>
      </c>
      <c r="Q12" s="7">
        <f t="shared" si="8"/>
        <v>0.16581248115767261</v>
      </c>
      <c r="W12" t="s">
        <v>19</v>
      </c>
      <c r="X12" s="5">
        <f>X6</f>
        <v>50.302819548872186</v>
      </c>
      <c r="Y12" s="5">
        <f>X3+X4</f>
        <v>7</v>
      </c>
    </row>
    <row r="13" spans="1:25" x14ac:dyDescent="0.25">
      <c r="D13">
        <f>SUM(D3:D12)</f>
        <v>3317</v>
      </c>
      <c r="I13" s="3">
        <f>SUM(I2:I12)</f>
        <v>9</v>
      </c>
      <c r="L13">
        <f>SUM(L2:L12)</f>
        <v>8</v>
      </c>
      <c r="M13">
        <f t="shared" ref="M13:N13" si="11">SUM(M2:M12)</f>
        <v>9</v>
      </c>
      <c r="N13">
        <f t="shared" si="11"/>
        <v>9</v>
      </c>
      <c r="Q13" s="7">
        <f>SUM(Q3:Q12)</f>
        <v>1</v>
      </c>
      <c r="W13" t="s">
        <v>20</v>
      </c>
      <c r="X13" s="5">
        <f>X12</f>
        <v>50.302819548872186</v>
      </c>
      <c r="Y13" s="5">
        <f>X3-X4</f>
        <v>3</v>
      </c>
    </row>
    <row r="14" spans="1:25" x14ac:dyDescent="0.25">
      <c r="B14" t="s">
        <v>8</v>
      </c>
      <c r="C14" t="s">
        <v>7</v>
      </c>
      <c r="D14" t="s">
        <v>6</v>
      </c>
      <c r="E14" t="s">
        <v>5</v>
      </c>
      <c r="F14" t="s">
        <v>4</v>
      </c>
      <c r="G14" t="s">
        <v>3</v>
      </c>
      <c r="W14" t="s">
        <v>21</v>
      </c>
      <c r="X14" s="5">
        <f>X13</f>
        <v>50.302819548872186</v>
      </c>
      <c r="Y14" s="5">
        <f>X3</f>
        <v>5</v>
      </c>
    </row>
    <row r="15" spans="1:25" x14ac:dyDescent="0.25">
      <c r="A15" s="3">
        <f>I13</f>
        <v>9</v>
      </c>
      <c r="B15" s="2">
        <f>VLOOKUP($A15,$A$2:$F$12,2)</f>
        <v>80</v>
      </c>
      <c r="C15" s="2">
        <f>VLOOKUP($A15,$A$2:$F$12,3)</f>
        <v>90</v>
      </c>
      <c r="D15" s="1">
        <f>VLOOKUP($A15-1,$A$2:$F$12,6)</f>
        <v>0.41211938498643352</v>
      </c>
      <c r="E15" s="1">
        <f>VLOOKUP($A15,$A$2:$F$12,6)</f>
        <v>0.83418751884232745</v>
      </c>
      <c r="F15">
        <f>(E15-D15)/(C15-B15)</f>
        <v>4.220681338558939E-2</v>
      </c>
      <c r="G15">
        <f>(I1-D15)/F15+B15</f>
        <v>82.082142857142856</v>
      </c>
      <c r="W15" t="s">
        <v>22</v>
      </c>
      <c r="X15" s="5">
        <f>X7</f>
        <v>72.924342105263165</v>
      </c>
      <c r="Y15" s="5">
        <f>Y14</f>
        <v>5</v>
      </c>
    </row>
    <row r="16" spans="1:25" x14ac:dyDescent="0.25">
      <c r="A16">
        <f>L13</f>
        <v>8</v>
      </c>
      <c r="B16" s="2">
        <f>VLOOKUP($A16,$A$2:$F$12,2)</f>
        <v>70</v>
      </c>
      <c r="C16" s="2">
        <f>VLOOKUP($A16,$A$2:$F$12,3)</f>
        <v>80</v>
      </c>
      <c r="D16" s="1">
        <f>VLOOKUP($A16-1,$A$2:$F$12,6)</f>
        <v>0.18299668375037684</v>
      </c>
      <c r="E16" s="1">
        <f>VLOOKUP($A16,$A$2:$F$12,6)</f>
        <v>0.41211938498643352</v>
      </c>
      <c r="F16">
        <f>(E16-D16)/(C16-B16)</f>
        <v>2.2912270123605669E-2</v>
      </c>
      <c r="G16">
        <f>(L1-D16)/F16+B16</f>
        <v>72.924342105263165</v>
      </c>
      <c r="H16" t="s">
        <v>2</v>
      </c>
      <c r="W16" t="s">
        <v>23</v>
      </c>
      <c r="X16" s="5">
        <f>X15</f>
        <v>72.924342105263165</v>
      </c>
      <c r="Y16" s="5">
        <f>X3+X5</f>
        <v>8</v>
      </c>
    </row>
    <row r="17" spans="1:25" x14ac:dyDescent="0.25">
      <c r="A17">
        <f>M13</f>
        <v>9</v>
      </c>
      <c r="B17" s="2">
        <f>VLOOKUP($A17,$A$2:$F$12,2)</f>
        <v>80</v>
      </c>
      <c r="C17" s="2">
        <f>VLOOKUP($A17,$A$2:$F$12,3)</f>
        <v>90</v>
      </c>
      <c r="D17" s="1">
        <f>VLOOKUP($A17-1,$A$2:$F$12,6)</f>
        <v>0.41211938498643352</v>
      </c>
      <c r="E17" s="1">
        <f>VLOOKUP($A17,$A$2:$F$12,6)</f>
        <v>0.83418751884232745</v>
      </c>
      <c r="F17">
        <f>(E17-D17)/(C17-B17)</f>
        <v>4.220681338558939E-2</v>
      </c>
      <c r="G17">
        <f>(M1-D17)/F17+B17</f>
        <v>82.082142857142856</v>
      </c>
      <c r="H17" t="s">
        <v>1</v>
      </c>
      <c r="W17" t="s">
        <v>24</v>
      </c>
      <c r="X17" s="5">
        <f>X9</f>
        <v>88.00535714285715</v>
      </c>
      <c r="Y17" s="5">
        <f>Y16</f>
        <v>8</v>
      </c>
    </row>
    <row r="18" spans="1:25" x14ac:dyDescent="0.25">
      <c r="A18">
        <f>N13</f>
        <v>9</v>
      </c>
      <c r="B18" s="2">
        <f>VLOOKUP($A18,$A$2:$F$12,2)</f>
        <v>80</v>
      </c>
      <c r="C18" s="2">
        <f>VLOOKUP($A18,$A$2:$F$12,3)</f>
        <v>90</v>
      </c>
      <c r="D18" s="1">
        <f>VLOOKUP($A18-1,$A$2:$F$12,6)</f>
        <v>0.41211938498643352</v>
      </c>
      <c r="E18" s="1">
        <f>VLOOKUP($A18,$A$2:$F$12,6)</f>
        <v>0.83418751884232745</v>
      </c>
      <c r="F18">
        <f>(E18-D18)/(C18-B18)</f>
        <v>4.220681338558939E-2</v>
      </c>
      <c r="G18">
        <f>(N1-D18)/F18+B18</f>
        <v>88.00535714285715</v>
      </c>
      <c r="H18" t="s">
        <v>0</v>
      </c>
      <c r="W18" t="s">
        <v>25</v>
      </c>
      <c r="X18" s="5">
        <f>X17</f>
        <v>88.00535714285715</v>
      </c>
      <c r="Y18" s="5">
        <f>X3-X5</f>
        <v>2</v>
      </c>
    </row>
    <row r="19" spans="1:25" x14ac:dyDescent="0.25">
      <c r="W19" t="s">
        <v>26</v>
      </c>
      <c r="X19" s="5">
        <f>X7</f>
        <v>72.924342105263165</v>
      </c>
      <c r="Y19" s="5">
        <f>Y18</f>
        <v>2</v>
      </c>
    </row>
    <row r="20" spans="1:25" x14ac:dyDescent="0.25">
      <c r="W20" t="s">
        <v>27</v>
      </c>
      <c r="X20" s="5">
        <f>X19</f>
        <v>72.924342105263165</v>
      </c>
      <c r="Y20" s="5">
        <f>Y16</f>
        <v>8</v>
      </c>
    </row>
    <row r="21" spans="1:25" x14ac:dyDescent="0.25">
      <c r="W21" t="s">
        <v>28</v>
      </c>
      <c r="X21" s="5">
        <f>X8</f>
        <v>82.082142857142856</v>
      </c>
      <c r="Y21" s="5">
        <f>Y20</f>
        <v>8</v>
      </c>
    </row>
    <row r="22" spans="1:25" x14ac:dyDescent="0.25">
      <c r="W22" t="s">
        <v>29</v>
      </c>
      <c r="X22" s="5">
        <f>X21</f>
        <v>82.082142857142856</v>
      </c>
      <c r="Y22" s="5">
        <f>Y19</f>
        <v>2</v>
      </c>
    </row>
    <row r="23" spans="1:25" x14ac:dyDescent="0.25">
      <c r="W23" t="s">
        <v>30</v>
      </c>
      <c r="X23" s="5">
        <f>X18</f>
        <v>88.00535714285715</v>
      </c>
      <c r="Y23" s="5">
        <f>Y22</f>
        <v>2</v>
      </c>
    </row>
    <row r="24" spans="1:25" x14ac:dyDescent="0.25">
      <c r="W24" t="s">
        <v>31</v>
      </c>
      <c r="X24" s="5">
        <f>X23</f>
        <v>88.00535714285715</v>
      </c>
      <c r="Y24" s="5">
        <f>X3</f>
        <v>5</v>
      </c>
    </row>
    <row r="25" spans="1:25" x14ac:dyDescent="0.25">
      <c r="W25" t="s">
        <v>32</v>
      </c>
      <c r="X25" s="5">
        <f>X10</f>
        <v>100</v>
      </c>
      <c r="Y25" s="5">
        <f>Y24</f>
        <v>5</v>
      </c>
    </row>
    <row r="26" spans="1:25" x14ac:dyDescent="0.25">
      <c r="W26" t="s">
        <v>33</v>
      </c>
      <c r="X26" s="5">
        <f>X25</f>
        <v>100</v>
      </c>
      <c r="Y26" s="5">
        <f>Y13</f>
        <v>3</v>
      </c>
    </row>
    <row r="27" spans="1:25" x14ac:dyDescent="0.25">
      <c r="W27" t="s">
        <v>34</v>
      </c>
      <c r="X27" s="5">
        <f>X26</f>
        <v>100</v>
      </c>
      <c r="Y27" s="5">
        <f>Y12</f>
        <v>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croll Bar 1">
              <controlPr defaultSize="0" autoPict="0">
                <anchor moveWithCells="1">
                  <from>
                    <xdr:col>10</xdr:col>
                    <xdr:colOff>285750</xdr:colOff>
                    <xdr:row>1</xdr:row>
                    <xdr:rowOff>85725</xdr:rowOff>
                  </from>
                  <to>
                    <xdr:col>10</xdr:col>
                    <xdr:colOff>447675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"/>
  <sheetViews>
    <sheetView zoomScale="90" zoomScaleNormal="90" workbookViewId="0">
      <selection activeCell="Y2" sqref="Y2"/>
    </sheetView>
  </sheetViews>
  <sheetFormatPr defaultRowHeight="15" x14ac:dyDescent="0.25"/>
  <sheetData>
    <row r="1" spans="1:25" x14ac:dyDescent="0.25">
      <c r="B1" t="s">
        <v>11</v>
      </c>
      <c r="C1" t="s">
        <v>10</v>
      </c>
      <c r="D1" t="s">
        <v>9</v>
      </c>
      <c r="G1" s="6">
        <v>0</v>
      </c>
      <c r="H1" s="6">
        <f>I1</f>
        <v>0.5</v>
      </c>
      <c r="I1">
        <f>0.01*J1</f>
        <v>0.5</v>
      </c>
      <c r="J1">
        <v>50</v>
      </c>
      <c r="L1">
        <v>0.25</v>
      </c>
      <c r="M1">
        <v>0.5</v>
      </c>
      <c r="N1">
        <v>0.75</v>
      </c>
      <c r="W1" t="s">
        <v>14</v>
      </c>
      <c r="X1" t="s">
        <v>40</v>
      </c>
    </row>
    <row r="2" spans="1:25" x14ac:dyDescent="0.25">
      <c r="A2">
        <v>0</v>
      </c>
      <c r="C2" s="5">
        <v>0</v>
      </c>
      <c r="E2">
        <v>0</v>
      </c>
      <c r="F2" s="4">
        <f>E2/$D$13</f>
        <v>0</v>
      </c>
      <c r="G2" s="6">
        <f>G15</f>
        <v>78.594213649851639</v>
      </c>
      <c r="H2" s="6">
        <f>H1</f>
        <v>0.5</v>
      </c>
      <c r="I2">
        <f>IF(F2&gt;$I$1,0,1)</f>
        <v>1</v>
      </c>
      <c r="L2">
        <f>IF(F2&gt;$L$1,0,1)</f>
        <v>1</v>
      </c>
      <c r="M2">
        <f>IF(F2&gt;$I$1,0,1)</f>
        <v>1</v>
      </c>
      <c r="N2">
        <f>IF(F2&gt;$I$1,0,1)</f>
        <v>1</v>
      </c>
      <c r="W2" t="s">
        <v>15</v>
      </c>
      <c r="X2">
        <v>0</v>
      </c>
    </row>
    <row r="3" spans="1:25" x14ac:dyDescent="0.25">
      <c r="A3">
        <v>1</v>
      </c>
      <c r="B3">
        <f>C2</f>
        <v>0</v>
      </c>
      <c r="C3" s="5">
        <v>10</v>
      </c>
      <c r="D3">
        <v>0</v>
      </c>
      <c r="E3">
        <f>E2+D3</f>
        <v>0</v>
      </c>
      <c r="F3" s="4">
        <f t="shared" ref="F3:F12" si="0">E3/$D$13</f>
        <v>0</v>
      </c>
      <c r="G3" s="6">
        <f>G2</f>
        <v>78.594213649851639</v>
      </c>
      <c r="H3" s="6">
        <v>0</v>
      </c>
      <c r="I3">
        <f t="shared" ref="I3:I12" si="1">IF(F3&gt;$I$1,0,1)</f>
        <v>1</v>
      </c>
      <c r="L3">
        <f t="shared" ref="L3:L12" si="2">IF(F3&gt;$L$1,0,1)</f>
        <v>1</v>
      </c>
      <c r="M3">
        <f t="shared" ref="M3:M12" si="3">IF(F3&gt;$I$1,0,1)</f>
        <v>1</v>
      </c>
      <c r="N3">
        <f t="shared" ref="N3:N12" si="4">IF(F3&gt;$I$1,0,1)</f>
        <v>1</v>
      </c>
      <c r="P3" t="str">
        <f>CONCATENATE("[",B3,";",C3,")")</f>
        <v>[0;10)</v>
      </c>
      <c r="Q3" s="7">
        <f>D3/$D$13</f>
        <v>0</v>
      </c>
      <c r="S3" t="s">
        <v>12</v>
      </c>
      <c r="T3">
        <f>MAX(U3,V3)</f>
        <v>53.72774480712166</v>
      </c>
      <c r="U3">
        <f>T4-1.5*(T6-T4)</f>
        <v>53.72774480712166</v>
      </c>
      <c r="V3">
        <v>0</v>
      </c>
      <c r="W3" t="s">
        <v>16</v>
      </c>
      <c r="X3">
        <v>5</v>
      </c>
    </row>
    <row r="4" spans="1:25" x14ac:dyDescent="0.25">
      <c r="A4">
        <v>2</v>
      </c>
      <c r="B4">
        <f t="shared" ref="B4:B12" si="5">C3</f>
        <v>10</v>
      </c>
      <c r="C4" s="5">
        <v>20</v>
      </c>
      <c r="D4">
        <v>0</v>
      </c>
      <c r="E4">
        <f t="shared" ref="E4:E12" si="6">E3+D4</f>
        <v>0</v>
      </c>
      <c r="F4" s="4">
        <f t="shared" si="0"/>
        <v>0</v>
      </c>
      <c r="I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  <c r="P4" t="str">
        <f t="shared" ref="P4:P12" si="7">CONCATENATE("[",B4,";",C4,")")</f>
        <v>[10;20)</v>
      </c>
      <c r="Q4" s="7">
        <f t="shared" ref="Q4:Q12" si="8">D4/$D$13</f>
        <v>0</v>
      </c>
      <c r="S4" t="s">
        <v>2</v>
      </c>
      <c r="T4">
        <f>G16</f>
        <v>72.377596439169139</v>
      </c>
      <c r="W4" t="s">
        <v>17</v>
      </c>
      <c r="X4">
        <v>2</v>
      </c>
    </row>
    <row r="5" spans="1:25" x14ac:dyDescent="0.25">
      <c r="A5">
        <v>3</v>
      </c>
      <c r="B5">
        <f t="shared" si="5"/>
        <v>20</v>
      </c>
      <c r="C5" s="5">
        <v>30</v>
      </c>
      <c r="D5">
        <v>1</v>
      </c>
      <c r="E5">
        <f t="shared" si="6"/>
        <v>1</v>
      </c>
      <c r="F5" s="4">
        <f t="shared" si="0"/>
        <v>1.4916467780429595E-4</v>
      </c>
      <c r="I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  <c r="P5" t="str">
        <f t="shared" si="7"/>
        <v>[20;30)</v>
      </c>
      <c r="Q5" s="7">
        <f t="shared" si="8"/>
        <v>1.4916467780429595E-4</v>
      </c>
      <c r="S5" t="s">
        <v>1</v>
      </c>
      <c r="T5">
        <f t="shared" ref="T5:T6" si="9">G17</f>
        <v>78.594213649851639</v>
      </c>
      <c r="W5" t="s">
        <v>18</v>
      </c>
      <c r="X5">
        <v>3</v>
      </c>
    </row>
    <row r="6" spans="1:25" x14ac:dyDescent="0.25">
      <c r="A6">
        <v>4</v>
      </c>
      <c r="B6">
        <f t="shared" si="5"/>
        <v>30</v>
      </c>
      <c r="C6" s="5">
        <v>40</v>
      </c>
      <c r="D6">
        <v>14</v>
      </c>
      <c r="E6">
        <f t="shared" si="6"/>
        <v>15</v>
      </c>
      <c r="F6" s="4">
        <f t="shared" si="0"/>
        <v>2.2374701670644392E-3</v>
      </c>
      <c r="I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  <c r="P6" t="str">
        <f t="shared" si="7"/>
        <v>[30;40)</v>
      </c>
      <c r="Q6" s="7">
        <f t="shared" si="8"/>
        <v>2.0883054892601432E-3</v>
      </c>
      <c r="S6" t="s">
        <v>0</v>
      </c>
      <c r="T6">
        <f t="shared" si="9"/>
        <v>84.810830860534125</v>
      </c>
      <c r="W6" t="s">
        <v>12</v>
      </c>
      <c r="X6">
        <f>T3</f>
        <v>53.72774480712166</v>
      </c>
    </row>
    <row r="7" spans="1:25" x14ac:dyDescent="0.25">
      <c r="A7">
        <v>5</v>
      </c>
      <c r="B7">
        <f t="shared" si="5"/>
        <v>40</v>
      </c>
      <c r="C7" s="5">
        <v>50</v>
      </c>
      <c r="D7">
        <v>69</v>
      </c>
      <c r="E7">
        <f t="shared" si="6"/>
        <v>84</v>
      </c>
      <c r="F7" s="4">
        <f t="shared" si="0"/>
        <v>1.2529832935560859E-2</v>
      </c>
      <c r="I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  <c r="P7" t="str">
        <f t="shared" si="7"/>
        <v>[40;50)</v>
      </c>
      <c r="Q7" s="7">
        <f t="shared" si="8"/>
        <v>1.029236276849642E-2</v>
      </c>
      <c r="S7" t="s">
        <v>13</v>
      </c>
      <c r="T7">
        <v>100</v>
      </c>
      <c r="W7" t="s">
        <v>2</v>
      </c>
      <c r="X7">
        <f t="shared" ref="X7:X10" si="10">T4</f>
        <v>72.377596439169139</v>
      </c>
    </row>
    <row r="8" spans="1:25" x14ac:dyDescent="0.25">
      <c r="A8">
        <v>6</v>
      </c>
      <c r="B8">
        <f t="shared" si="5"/>
        <v>50</v>
      </c>
      <c r="C8" s="5">
        <v>60</v>
      </c>
      <c r="D8">
        <v>289</v>
      </c>
      <c r="E8">
        <f t="shared" si="6"/>
        <v>373</v>
      </c>
      <c r="F8" s="4">
        <f t="shared" si="0"/>
        <v>5.563842482100239E-2</v>
      </c>
      <c r="I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  <c r="P8" t="str">
        <f t="shared" si="7"/>
        <v>[50;60)</v>
      </c>
      <c r="Q8" s="7">
        <f t="shared" si="8"/>
        <v>4.3108591885441527E-2</v>
      </c>
      <c r="W8" t="s">
        <v>1</v>
      </c>
      <c r="X8">
        <f t="shared" si="10"/>
        <v>78.594213649851639</v>
      </c>
    </row>
    <row r="9" spans="1:25" x14ac:dyDescent="0.25">
      <c r="A9">
        <v>7</v>
      </c>
      <c r="B9">
        <f t="shared" si="5"/>
        <v>60</v>
      </c>
      <c r="C9" s="5">
        <v>70</v>
      </c>
      <c r="D9">
        <v>662</v>
      </c>
      <c r="E9">
        <f t="shared" si="6"/>
        <v>1035</v>
      </c>
      <c r="F9" s="4">
        <f t="shared" si="0"/>
        <v>0.15438544152744629</v>
      </c>
      <c r="I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P9" t="str">
        <f t="shared" si="7"/>
        <v>[60;70)</v>
      </c>
      <c r="Q9" s="7">
        <f t="shared" si="8"/>
        <v>9.874701670644391E-2</v>
      </c>
      <c r="W9" t="s">
        <v>0</v>
      </c>
      <c r="X9">
        <f t="shared" si="10"/>
        <v>84.810830860534125</v>
      </c>
    </row>
    <row r="10" spans="1:25" x14ac:dyDescent="0.25">
      <c r="A10">
        <v>8</v>
      </c>
      <c r="B10">
        <f t="shared" si="5"/>
        <v>70</v>
      </c>
      <c r="C10" s="5">
        <v>80</v>
      </c>
      <c r="D10">
        <v>2696</v>
      </c>
      <c r="E10">
        <f t="shared" si="6"/>
        <v>3731</v>
      </c>
      <c r="F10" s="4">
        <f t="shared" si="0"/>
        <v>0.5565334128878282</v>
      </c>
      <c r="I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P10" t="str">
        <f t="shared" si="7"/>
        <v>[70;80)</v>
      </c>
      <c r="Q10" s="7">
        <f t="shared" si="8"/>
        <v>0.40214797136038188</v>
      </c>
      <c r="W10" t="s">
        <v>13</v>
      </c>
      <c r="X10">
        <f t="shared" si="10"/>
        <v>100</v>
      </c>
    </row>
    <row r="11" spans="1:25" x14ac:dyDescent="0.25">
      <c r="A11">
        <v>9</v>
      </c>
      <c r="B11">
        <f t="shared" si="5"/>
        <v>80</v>
      </c>
      <c r="C11" s="5">
        <v>90</v>
      </c>
      <c r="D11">
        <v>2584</v>
      </c>
      <c r="E11">
        <f t="shared" si="6"/>
        <v>6315</v>
      </c>
      <c r="F11" s="4">
        <f t="shared" si="0"/>
        <v>0.94197494033412887</v>
      </c>
      <c r="I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P11" t="str">
        <f t="shared" si="7"/>
        <v>[80;90)</v>
      </c>
      <c r="Q11" s="7">
        <f t="shared" si="8"/>
        <v>0.38544152744630072</v>
      </c>
    </row>
    <row r="12" spans="1:25" x14ac:dyDescent="0.25">
      <c r="A12">
        <v>10</v>
      </c>
      <c r="B12">
        <f t="shared" si="5"/>
        <v>90</v>
      </c>
      <c r="C12" s="5">
        <v>100</v>
      </c>
      <c r="D12">
        <v>389</v>
      </c>
      <c r="E12">
        <f t="shared" si="6"/>
        <v>6704</v>
      </c>
      <c r="F12" s="4">
        <f t="shared" si="0"/>
        <v>1</v>
      </c>
      <c r="I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P12" t="str">
        <f t="shared" si="7"/>
        <v>[90;100)</v>
      </c>
      <c r="Q12" s="7">
        <f t="shared" si="8"/>
        <v>5.8025059665871119E-2</v>
      </c>
      <c r="W12" t="s">
        <v>19</v>
      </c>
      <c r="X12" s="5">
        <f>X6</f>
        <v>53.72774480712166</v>
      </c>
      <c r="Y12" s="5">
        <f>X3+X4</f>
        <v>7</v>
      </c>
    </row>
    <row r="13" spans="1:25" x14ac:dyDescent="0.25">
      <c r="D13">
        <f>SUM(D3:D12)</f>
        <v>6704</v>
      </c>
      <c r="I13" s="3">
        <f>SUM(I2:I12)</f>
        <v>8</v>
      </c>
      <c r="L13">
        <f>SUM(L2:L12)</f>
        <v>8</v>
      </c>
      <c r="M13">
        <f t="shared" ref="M13:N13" si="11">SUM(M2:M12)</f>
        <v>8</v>
      </c>
      <c r="N13">
        <f t="shared" si="11"/>
        <v>8</v>
      </c>
      <c r="Q13" s="7">
        <f>SUM(Q3:Q12)</f>
        <v>1</v>
      </c>
      <c r="W13" t="s">
        <v>20</v>
      </c>
      <c r="X13" s="5">
        <f>X12</f>
        <v>53.72774480712166</v>
      </c>
      <c r="Y13" s="5">
        <f>X3-X4</f>
        <v>3</v>
      </c>
    </row>
    <row r="14" spans="1:25" x14ac:dyDescent="0.25">
      <c r="B14" t="s">
        <v>8</v>
      </c>
      <c r="C14" t="s">
        <v>7</v>
      </c>
      <c r="D14" t="s">
        <v>6</v>
      </c>
      <c r="E14" t="s">
        <v>5</v>
      </c>
      <c r="F14" t="s">
        <v>4</v>
      </c>
      <c r="G14" t="s">
        <v>3</v>
      </c>
      <c r="W14" t="s">
        <v>21</v>
      </c>
      <c r="X14" s="5">
        <f>X13</f>
        <v>53.72774480712166</v>
      </c>
      <c r="Y14" s="5">
        <f>X3</f>
        <v>5</v>
      </c>
    </row>
    <row r="15" spans="1:25" x14ac:dyDescent="0.25">
      <c r="A15" s="3">
        <f>I13</f>
        <v>8</v>
      </c>
      <c r="B15" s="2">
        <f>VLOOKUP($A15,$A$2:$F$12,2)</f>
        <v>70</v>
      </c>
      <c r="C15" s="2">
        <f>VLOOKUP($A15,$A$2:$F$12,3)</f>
        <v>80</v>
      </c>
      <c r="D15" s="1">
        <f>VLOOKUP($A15-1,$A$2:$F$12,6)</f>
        <v>0.15438544152744629</v>
      </c>
      <c r="E15" s="1">
        <f>VLOOKUP($A15,$A$2:$F$12,6)</f>
        <v>0.5565334128878282</v>
      </c>
      <c r="F15">
        <f>(E15-D15)/(C15-B15)</f>
        <v>4.0214797136038191E-2</v>
      </c>
      <c r="G15">
        <f>(I1-D15)/F15+B15</f>
        <v>78.594213649851639</v>
      </c>
      <c r="W15" t="s">
        <v>22</v>
      </c>
      <c r="X15" s="5">
        <f>X7</f>
        <v>72.377596439169139</v>
      </c>
      <c r="Y15" s="5">
        <f>Y14</f>
        <v>5</v>
      </c>
    </row>
    <row r="16" spans="1:25" x14ac:dyDescent="0.25">
      <c r="A16">
        <f>L13</f>
        <v>8</v>
      </c>
      <c r="B16" s="2">
        <f>VLOOKUP($A16,$A$2:$F$12,2)</f>
        <v>70</v>
      </c>
      <c r="C16" s="2">
        <f>VLOOKUP($A16,$A$2:$F$12,3)</f>
        <v>80</v>
      </c>
      <c r="D16" s="1">
        <f>VLOOKUP($A16-1,$A$2:$F$12,6)</f>
        <v>0.15438544152744629</v>
      </c>
      <c r="E16" s="1">
        <f>VLOOKUP($A16,$A$2:$F$12,6)</f>
        <v>0.5565334128878282</v>
      </c>
      <c r="F16">
        <f>(E16-D16)/(C16-B16)</f>
        <v>4.0214797136038191E-2</v>
      </c>
      <c r="G16">
        <f>(L1-D16)/F16+B16</f>
        <v>72.377596439169139</v>
      </c>
      <c r="H16" t="s">
        <v>2</v>
      </c>
      <c r="W16" t="s">
        <v>23</v>
      </c>
      <c r="X16" s="5">
        <f>X15</f>
        <v>72.377596439169139</v>
      </c>
      <c r="Y16" s="5">
        <f>X3+X5</f>
        <v>8</v>
      </c>
    </row>
    <row r="17" spans="1:25" x14ac:dyDescent="0.25">
      <c r="A17">
        <f>M13</f>
        <v>8</v>
      </c>
      <c r="B17" s="2">
        <f>VLOOKUP($A17,$A$2:$F$12,2)</f>
        <v>70</v>
      </c>
      <c r="C17" s="2">
        <f>VLOOKUP($A17,$A$2:$F$12,3)</f>
        <v>80</v>
      </c>
      <c r="D17" s="1">
        <f>VLOOKUP($A17-1,$A$2:$F$12,6)</f>
        <v>0.15438544152744629</v>
      </c>
      <c r="E17" s="1">
        <f>VLOOKUP($A17,$A$2:$F$12,6)</f>
        <v>0.5565334128878282</v>
      </c>
      <c r="F17">
        <f>(E17-D17)/(C17-B17)</f>
        <v>4.0214797136038191E-2</v>
      </c>
      <c r="G17">
        <f>(M1-D17)/F17+B17</f>
        <v>78.594213649851639</v>
      </c>
      <c r="H17" t="s">
        <v>1</v>
      </c>
      <c r="W17" t="s">
        <v>24</v>
      </c>
      <c r="X17" s="5">
        <f>X9</f>
        <v>84.810830860534125</v>
      </c>
      <c r="Y17" s="5">
        <f>Y16</f>
        <v>8</v>
      </c>
    </row>
    <row r="18" spans="1:25" x14ac:dyDescent="0.25">
      <c r="A18">
        <f>N13</f>
        <v>8</v>
      </c>
      <c r="B18" s="2">
        <f>VLOOKUP($A18,$A$2:$F$12,2)</f>
        <v>70</v>
      </c>
      <c r="C18" s="2">
        <f>VLOOKUP($A18,$A$2:$F$12,3)</f>
        <v>80</v>
      </c>
      <c r="D18" s="1">
        <f>VLOOKUP($A18-1,$A$2:$F$12,6)</f>
        <v>0.15438544152744629</v>
      </c>
      <c r="E18" s="1">
        <f>VLOOKUP($A18,$A$2:$F$12,6)</f>
        <v>0.5565334128878282</v>
      </c>
      <c r="F18">
        <f>(E18-D18)/(C18-B18)</f>
        <v>4.0214797136038191E-2</v>
      </c>
      <c r="G18">
        <f>(N1-D18)/F18+B18</f>
        <v>84.810830860534125</v>
      </c>
      <c r="H18" t="s">
        <v>0</v>
      </c>
      <c r="W18" t="s">
        <v>25</v>
      </c>
      <c r="X18" s="5">
        <f>X17</f>
        <v>84.810830860534125</v>
      </c>
      <c r="Y18" s="5">
        <f>X3-X5</f>
        <v>2</v>
      </c>
    </row>
    <row r="19" spans="1:25" x14ac:dyDescent="0.25">
      <c r="W19" t="s">
        <v>26</v>
      </c>
      <c r="X19" s="5">
        <f>X7</f>
        <v>72.377596439169139</v>
      </c>
      <c r="Y19" s="5">
        <f>Y18</f>
        <v>2</v>
      </c>
    </row>
    <row r="20" spans="1:25" x14ac:dyDescent="0.25">
      <c r="W20" t="s">
        <v>27</v>
      </c>
      <c r="X20" s="5">
        <f>X19</f>
        <v>72.377596439169139</v>
      </c>
      <c r="Y20" s="5">
        <f>Y16</f>
        <v>8</v>
      </c>
    </row>
    <row r="21" spans="1:25" x14ac:dyDescent="0.25">
      <c r="W21" t="s">
        <v>28</v>
      </c>
      <c r="X21" s="5">
        <f>X8</f>
        <v>78.594213649851639</v>
      </c>
      <c r="Y21" s="5">
        <f>Y20</f>
        <v>8</v>
      </c>
    </row>
    <row r="22" spans="1:25" x14ac:dyDescent="0.25">
      <c r="W22" t="s">
        <v>29</v>
      </c>
      <c r="X22" s="5">
        <f>X21</f>
        <v>78.594213649851639</v>
      </c>
      <c r="Y22" s="5">
        <f>Y19</f>
        <v>2</v>
      </c>
    </row>
    <row r="23" spans="1:25" x14ac:dyDescent="0.25">
      <c r="W23" t="s">
        <v>30</v>
      </c>
      <c r="X23" s="5">
        <f>X18</f>
        <v>84.810830860534125</v>
      </c>
      <c r="Y23" s="5">
        <f>Y22</f>
        <v>2</v>
      </c>
    </row>
    <row r="24" spans="1:25" x14ac:dyDescent="0.25">
      <c r="W24" t="s">
        <v>31</v>
      </c>
      <c r="X24" s="5">
        <f>X23</f>
        <v>84.810830860534125</v>
      </c>
      <c r="Y24" s="5">
        <f>X3</f>
        <v>5</v>
      </c>
    </row>
    <row r="25" spans="1:25" x14ac:dyDescent="0.25">
      <c r="W25" t="s">
        <v>32</v>
      </c>
      <c r="X25" s="5">
        <f>X10</f>
        <v>100</v>
      </c>
      <c r="Y25" s="5">
        <f>Y24</f>
        <v>5</v>
      </c>
    </row>
    <row r="26" spans="1:25" x14ac:dyDescent="0.25">
      <c r="W26" t="s">
        <v>33</v>
      </c>
      <c r="X26" s="5">
        <f>X25</f>
        <v>100</v>
      </c>
      <c r="Y26" s="5">
        <f>Y13</f>
        <v>3</v>
      </c>
    </row>
    <row r="27" spans="1:25" x14ac:dyDescent="0.25">
      <c r="W27" t="s">
        <v>34</v>
      </c>
      <c r="X27" s="5">
        <f>X26</f>
        <v>100</v>
      </c>
      <c r="Y27" s="5">
        <f>Y12</f>
        <v>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10</xdr:col>
                    <xdr:colOff>285750</xdr:colOff>
                    <xdr:row>1</xdr:row>
                    <xdr:rowOff>85725</xdr:rowOff>
                  </from>
                  <to>
                    <xdr:col>10</xdr:col>
                    <xdr:colOff>447675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selection activeCell="K32" sqref="K32"/>
    </sheetView>
  </sheetViews>
  <sheetFormatPr defaultRowHeight="15" x14ac:dyDescent="0.25"/>
  <sheetData>
    <row r="1" spans="1:13" x14ac:dyDescent="0.25">
      <c r="A1" t="s">
        <v>14</v>
      </c>
      <c r="B1" t="str">
        <f>Cases!X1</f>
        <v>Cases</v>
      </c>
      <c r="D1" t="str">
        <f>CasesF!X1</f>
        <v>CasesF</v>
      </c>
      <c r="F1" t="str">
        <f>CasesM!X1</f>
        <v>CasesM</v>
      </c>
      <c r="H1" t="str">
        <f>D!X1</f>
        <v>D</v>
      </c>
      <c r="J1" t="str">
        <f>DF!X1</f>
        <v>DF</v>
      </c>
      <c r="L1" t="str">
        <f>DM!X1</f>
        <v>DM</v>
      </c>
    </row>
    <row r="2" spans="1:13" x14ac:dyDescent="0.25">
      <c r="A2" t="s">
        <v>15</v>
      </c>
      <c r="B2">
        <v>105</v>
      </c>
      <c r="D2">
        <v>105</v>
      </c>
      <c r="F2">
        <v>105</v>
      </c>
      <c r="H2">
        <v>105</v>
      </c>
      <c r="J2">
        <v>105</v>
      </c>
      <c r="L2">
        <v>105</v>
      </c>
    </row>
    <row r="3" spans="1:13" x14ac:dyDescent="0.25">
      <c r="A3" t="s">
        <v>16</v>
      </c>
      <c r="B3">
        <f>Cases!X3</f>
        <v>5</v>
      </c>
      <c r="D3">
        <v>15</v>
      </c>
      <c r="F3">
        <v>25</v>
      </c>
      <c r="H3">
        <v>35</v>
      </c>
      <c r="J3">
        <v>45</v>
      </c>
      <c r="L3">
        <v>55</v>
      </c>
    </row>
    <row r="4" spans="1:13" x14ac:dyDescent="0.25">
      <c r="A4" t="s">
        <v>17</v>
      </c>
      <c r="B4">
        <f>Cases!X4</f>
        <v>2</v>
      </c>
      <c r="D4">
        <f>CasesF!X4</f>
        <v>2</v>
      </c>
      <c r="F4">
        <f>CasesM!X4</f>
        <v>2</v>
      </c>
      <c r="H4">
        <f>D!X4</f>
        <v>2</v>
      </c>
      <c r="J4">
        <f>DF!X4</f>
        <v>2</v>
      </c>
      <c r="L4">
        <f>DM!X4</f>
        <v>2</v>
      </c>
    </row>
    <row r="5" spans="1:13" x14ac:dyDescent="0.25">
      <c r="A5" t="s">
        <v>18</v>
      </c>
      <c r="B5">
        <f>Cases!X5</f>
        <v>3</v>
      </c>
      <c r="D5">
        <f>CasesF!X5</f>
        <v>3</v>
      </c>
      <c r="F5">
        <f>CasesM!X5</f>
        <v>3</v>
      </c>
      <c r="H5">
        <f>D!X5</f>
        <v>3</v>
      </c>
      <c r="J5">
        <f>DF!X5</f>
        <v>3</v>
      </c>
      <c r="L5">
        <f>DM!X5</f>
        <v>3</v>
      </c>
    </row>
    <row r="6" spans="1:13" x14ac:dyDescent="0.25">
      <c r="A6" t="s">
        <v>12</v>
      </c>
      <c r="B6">
        <f>Cases!X6</f>
        <v>8.7360121419051069</v>
      </c>
      <c r="D6">
        <f>CasesF!X6</f>
        <v>7.081844562839315</v>
      </c>
      <c r="F6">
        <f>CasesM!X6</f>
        <v>14.306569446705176</v>
      </c>
      <c r="H6">
        <f>D!X6</f>
        <v>41.678602430555557</v>
      </c>
      <c r="J6">
        <f>DF!X6</f>
        <v>50.302819548872186</v>
      </c>
      <c r="L6">
        <f>DM!X6</f>
        <v>53.72774480712166</v>
      </c>
    </row>
    <row r="7" spans="1:13" x14ac:dyDescent="0.25">
      <c r="A7" t="s">
        <v>2</v>
      </c>
      <c r="B7">
        <f>Cases!X7</f>
        <v>49.77656405163853</v>
      </c>
      <c r="D7">
        <f>CasesF!X7</f>
        <v>46.230481727574748</v>
      </c>
      <c r="F7">
        <f>CasesM!X7</f>
        <v>51.908045428516893</v>
      </c>
      <c r="H7">
        <f>D!X7</f>
        <v>62.827690972222221</v>
      </c>
      <c r="J7">
        <f>DF!X7</f>
        <v>72.924342105263165</v>
      </c>
      <c r="L7">
        <f>DM!X7</f>
        <v>72.377596439169139</v>
      </c>
    </row>
    <row r="8" spans="1:13" x14ac:dyDescent="0.25">
      <c r="A8" t="s">
        <v>1</v>
      </c>
      <c r="B8">
        <f>Cases!X8</f>
        <v>62.789874961878624</v>
      </c>
      <c r="D8">
        <f>CasesF!X8</f>
        <v>59.78109756097561</v>
      </c>
      <c r="F8">
        <f>CasesM!X8</f>
        <v>64.486550259556395</v>
      </c>
      <c r="H8">
        <f>D!X8</f>
        <v>70.352660642570285</v>
      </c>
      <c r="J8">
        <f>DF!X8</f>
        <v>82.082142857142856</v>
      </c>
      <c r="L8">
        <f>DM!X8</f>
        <v>78.594213649851639</v>
      </c>
    </row>
    <row r="9" spans="1:13" x14ac:dyDescent="0.25">
      <c r="A9" t="s">
        <v>0</v>
      </c>
      <c r="B9">
        <f>Cases!X9</f>
        <v>77.136931991460813</v>
      </c>
      <c r="D9">
        <f>CasesF!X9</f>
        <v>72.329573170731706</v>
      </c>
      <c r="F9">
        <f>CasesM!X9</f>
        <v>76.97569608305804</v>
      </c>
      <c r="H9">
        <f>D!X9</f>
        <v>76.927083333333329</v>
      </c>
      <c r="J9">
        <f>DF!X9</f>
        <v>88.00535714285715</v>
      </c>
      <c r="L9">
        <f>DM!X9</f>
        <v>84.810830860534125</v>
      </c>
    </row>
    <row r="10" spans="1:13" x14ac:dyDescent="0.25">
      <c r="A10" t="s">
        <v>13</v>
      </c>
      <c r="B10">
        <f>Cases!X10</f>
        <v>100</v>
      </c>
      <c r="D10">
        <f>CasesF!X10</f>
        <v>100</v>
      </c>
      <c r="F10">
        <f>CasesM!X10</f>
        <v>100</v>
      </c>
      <c r="H10">
        <f>D!X10</f>
        <v>100</v>
      </c>
      <c r="J10">
        <f>DF!X10</f>
        <v>100</v>
      </c>
      <c r="L10">
        <f>DM!X10</f>
        <v>100</v>
      </c>
    </row>
    <row r="12" spans="1:13" x14ac:dyDescent="0.25">
      <c r="A12" t="s">
        <v>19</v>
      </c>
      <c r="B12" s="5">
        <f>B6</f>
        <v>8.7360121419051069</v>
      </c>
      <c r="C12" s="5">
        <f>B3+B4</f>
        <v>7</v>
      </c>
      <c r="D12" s="9">
        <f>D6</f>
        <v>7.081844562839315</v>
      </c>
      <c r="E12" s="9">
        <f>D3+D4</f>
        <v>17</v>
      </c>
      <c r="F12" s="10">
        <f>F6</f>
        <v>14.306569446705176</v>
      </c>
      <c r="G12" s="10">
        <f>F3+F4</f>
        <v>27</v>
      </c>
      <c r="H12" s="3">
        <f>H6</f>
        <v>41.678602430555557</v>
      </c>
      <c r="I12" s="3">
        <f>H3+H4</f>
        <v>37</v>
      </c>
      <c r="J12" s="11">
        <f>J6</f>
        <v>50.302819548872186</v>
      </c>
      <c r="K12" s="11">
        <f>J3+J4</f>
        <v>47</v>
      </c>
      <c r="L12" s="8">
        <f>L6</f>
        <v>53.72774480712166</v>
      </c>
      <c r="M12" s="8">
        <f>L3+L4</f>
        <v>57</v>
      </c>
    </row>
    <row r="13" spans="1:13" x14ac:dyDescent="0.25">
      <c r="A13" t="s">
        <v>20</v>
      </c>
      <c r="B13" s="5">
        <f>B12</f>
        <v>8.7360121419051069</v>
      </c>
      <c r="C13" s="5">
        <f>B3-B4</f>
        <v>3</v>
      </c>
      <c r="D13" s="9">
        <f>D12</f>
        <v>7.081844562839315</v>
      </c>
      <c r="E13" s="9">
        <f>D3-D4</f>
        <v>13</v>
      </c>
      <c r="F13" s="10">
        <f>F12</f>
        <v>14.306569446705176</v>
      </c>
      <c r="G13" s="10">
        <f>F3-F4</f>
        <v>23</v>
      </c>
      <c r="H13" s="3">
        <f>H12</f>
        <v>41.678602430555557</v>
      </c>
      <c r="I13" s="3">
        <f>H3-H4</f>
        <v>33</v>
      </c>
      <c r="J13" s="11">
        <f>J12</f>
        <v>50.302819548872186</v>
      </c>
      <c r="K13" s="11">
        <f>J3-J4</f>
        <v>43</v>
      </c>
      <c r="L13" s="8">
        <f>L12</f>
        <v>53.72774480712166</v>
      </c>
      <c r="M13" s="8">
        <f>L3-L4</f>
        <v>53</v>
      </c>
    </row>
    <row r="14" spans="1:13" x14ac:dyDescent="0.25">
      <c r="A14" t="s">
        <v>21</v>
      </c>
      <c r="B14" s="5">
        <f>B13</f>
        <v>8.7360121419051069</v>
      </c>
      <c r="C14" s="5">
        <f>B3</f>
        <v>5</v>
      </c>
      <c r="D14" s="9">
        <f>D13</f>
        <v>7.081844562839315</v>
      </c>
      <c r="E14" s="9">
        <f>D3</f>
        <v>15</v>
      </c>
      <c r="F14" s="10">
        <f>F13</f>
        <v>14.306569446705176</v>
      </c>
      <c r="G14" s="10">
        <f>F3</f>
        <v>25</v>
      </c>
      <c r="H14" s="3">
        <f>H13</f>
        <v>41.678602430555557</v>
      </c>
      <c r="I14" s="3">
        <f>H3</f>
        <v>35</v>
      </c>
      <c r="J14" s="11">
        <f>J13</f>
        <v>50.302819548872186</v>
      </c>
      <c r="K14" s="11">
        <f>J3</f>
        <v>45</v>
      </c>
      <c r="L14" s="8">
        <f>L13</f>
        <v>53.72774480712166</v>
      </c>
      <c r="M14" s="8">
        <f>L3</f>
        <v>55</v>
      </c>
    </row>
    <row r="15" spans="1:13" x14ac:dyDescent="0.25">
      <c r="A15" t="s">
        <v>22</v>
      </c>
      <c r="B15" s="5">
        <f>B7</f>
        <v>49.77656405163853</v>
      </c>
      <c r="C15" s="5">
        <f>C14</f>
        <v>5</v>
      </c>
      <c r="D15" s="9">
        <f>D7</f>
        <v>46.230481727574748</v>
      </c>
      <c r="E15" s="9">
        <f>E14</f>
        <v>15</v>
      </c>
      <c r="F15" s="10">
        <f>F7</f>
        <v>51.908045428516893</v>
      </c>
      <c r="G15" s="10">
        <f>G14</f>
        <v>25</v>
      </c>
      <c r="H15" s="3">
        <f>H7</f>
        <v>62.827690972222221</v>
      </c>
      <c r="I15" s="3">
        <f>I14</f>
        <v>35</v>
      </c>
      <c r="J15" s="11">
        <f>J7</f>
        <v>72.924342105263165</v>
      </c>
      <c r="K15" s="11">
        <f>K14</f>
        <v>45</v>
      </c>
      <c r="L15" s="8">
        <f>L7</f>
        <v>72.377596439169139</v>
      </c>
      <c r="M15" s="8">
        <f>M14</f>
        <v>55</v>
      </c>
    </row>
    <row r="16" spans="1:13" x14ac:dyDescent="0.25">
      <c r="A16" t="s">
        <v>23</v>
      </c>
      <c r="B16" s="5">
        <f>B15</f>
        <v>49.77656405163853</v>
      </c>
      <c r="C16" s="5">
        <f>B3+B5</f>
        <v>8</v>
      </c>
      <c r="D16" s="9">
        <f>D15</f>
        <v>46.230481727574748</v>
      </c>
      <c r="E16" s="9">
        <f>D3+D5</f>
        <v>18</v>
      </c>
      <c r="F16" s="10">
        <f>F15</f>
        <v>51.908045428516893</v>
      </c>
      <c r="G16" s="10">
        <f>F3+F5</f>
        <v>28</v>
      </c>
      <c r="H16" s="3">
        <f>H15</f>
        <v>62.827690972222221</v>
      </c>
      <c r="I16" s="3">
        <f>H3+H5</f>
        <v>38</v>
      </c>
      <c r="J16" s="11">
        <f>J15</f>
        <v>72.924342105263165</v>
      </c>
      <c r="K16" s="11">
        <f>J3+J5</f>
        <v>48</v>
      </c>
      <c r="L16" s="8">
        <f>L15</f>
        <v>72.377596439169139</v>
      </c>
      <c r="M16" s="8">
        <f>L3+L5</f>
        <v>58</v>
      </c>
    </row>
    <row r="17" spans="1:13" x14ac:dyDescent="0.25">
      <c r="A17" t="s">
        <v>24</v>
      </c>
      <c r="B17" s="5">
        <f>B9</f>
        <v>77.136931991460813</v>
      </c>
      <c r="C17" s="5">
        <f>C16</f>
        <v>8</v>
      </c>
      <c r="D17" s="9">
        <f>D9</f>
        <v>72.329573170731706</v>
      </c>
      <c r="E17" s="9">
        <f>E16</f>
        <v>18</v>
      </c>
      <c r="F17" s="10">
        <f>F9</f>
        <v>76.97569608305804</v>
      </c>
      <c r="G17" s="10">
        <f>G16</f>
        <v>28</v>
      </c>
      <c r="H17" s="3">
        <f>H9</f>
        <v>76.927083333333329</v>
      </c>
      <c r="I17" s="3">
        <f>I16</f>
        <v>38</v>
      </c>
      <c r="J17" s="11">
        <f>J9</f>
        <v>88.00535714285715</v>
      </c>
      <c r="K17" s="11">
        <f>K16</f>
        <v>48</v>
      </c>
      <c r="L17" s="8">
        <f>L9</f>
        <v>84.810830860534125</v>
      </c>
      <c r="M17" s="8">
        <f>M16</f>
        <v>58</v>
      </c>
    </row>
    <row r="18" spans="1:13" x14ac:dyDescent="0.25">
      <c r="A18" t="s">
        <v>25</v>
      </c>
      <c r="B18" s="5">
        <f>B17</f>
        <v>77.136931991460813</v>
      </c>
      <c r="C18" s="5">
        <f>B3-B5</f>
        <v>2</v>
      </c>
      <c r="D18" s="9">
        <f>D17</f>
        <v>72.329573170731706</v>
      </c>
      <c r="E18" s="9">
        <f>D3-D5</f>
        <v>12</v>
      </c>
      <c r="F18" s="10">
        <f>F17</f>
        <v>76.97569608305804</v>
      </c>
      <c r="G18" s="10">
        <f>F3-F5</f>
        <v>22</v>
      </c>
      <c r="H18" s="3">
        <f>H17</f>
        <v>76.927083333333329</v>
      </c>
      <c r="I18" s="3">
        <f>H3-H5</f>
        <v>32</v>
      </c>
      <c r="J18" s="11">
        <f>J17</f>
        <v>88.00535714285715</v>
      </c>
      <c r="K18" s="11">
        <f>J3-J5</f>
        <v>42</v>
      </c>
      <c r="L18" s="8">
        <f>L17</f>
        <v>84.810830860534125</v>
      </c>
      <c r="M18" s="8">
        <f>L3-L5</f>
        <v>52</v>
      </c>
    </row>
    <row r="19" spans="1:13" x14ac:dyDescent="0.25">
      <c r="A19" t="s">
        <v>26</v>
      </c>
      <c r="B19" s="5">
        <f>B7</f>
        <v>49.77656405163853</v>
      </c>
      <c r="C19" s="5">
        <f>C18</f>
        <v>2</v>
      </c>
      <c r="D19" s="9">
        <f>D7</f>
        <v>46.230481727574748</v>
      </c>
      <c r="E19" s="9">
        <f>E18</f>
        <v>12</v>
      </c>
      <c r="F19" s="10">
        <f>F7</f>
        <v>51.908045428516893</v>
      </c>
      <c r="G19" s="10">
        <f>G18</f>
        <v>22</v>
      </c>
      <c r="H19" s="3">
        <f>H7</f>
        <v>62.827690972222221</v>
      </c>
      <c r="I19" s="3">
        <f>I18</f>
        <v>32</v>
      </c>
      <c r="J19" s="11">
        <f>J7</f>
        <v>72.924342105263165</v>
      </c>
      <c r="K19" s="11">
        <f>K18</f>
        <v>42</v>
      </c>
      <c r="L19" s="8">
        <f>L7</f>
        <v>72.377596439169139</v>
      </c>
      <c r="M19" s="8">
        <f>M18</f>
        <v>52</v>
      </c>
    </row>
    <row r="20" spans="1:13" x14ac:dyDescent="0.25">
      <c r="A20" t="s">
        <v>27</v>
      </c>
      <c r="B20" s="5">
        <f>B19</f>
        <v>49.77656405163853</v>
      </c>
      <c r="C20" s="5">
        <f>C16</f>
        <v>8</v>
      </c>
      <c r="D20" s="9">
        <f>D19</f>
        <v>46.230481727574748</v>
      </c>
      <c r="E20" s="9">
        <f>E16</f>
        <v>18</v>
      </c>
      <c r="F20" s="10">
        <f>F19</f>
        <v>51.908045428516893</v>
      </c>
      <c r="G20" s="10">
        <f>G16</f>
        <v>28</v>
      </c>
      <c r="H20" s="3">
        <f>H19</f>
        <v>62.827690972222221</v>
      </c>
      <c r="I20" s="3">
        <f>I16</f>
        <v>38</v>
      </c>
      <c r="J20" s="11">
        <f>J19</f>
        <v>72.924342105263165</v>
      </c>
      <c r="K20" s="11">
        <f>K16</f>
        <v>48</v>
      </c>
      <c r="L20" s="8">
        <f>L19</f>
        <v>72.377596439169139</v>
      </c>
      <c r="M20" s="8">
        <f>M16</f>
        <v>58</v>
      </c>
    </row>
    <row r="21" spans="1:13" x14ac:dyDescent="0.25">
      <c r="A21" t="s">
        <v>28</v>
      </c>
      <c r="B21" s="5">
        <f>B8</f>
        <v>62.789874961878624</v>
      </c>
      <c r="C21" s="5">
        <f>C20</f>
        <v>8</v>
      </c>
      <c r="D21" s="9">
        <f>D8</f>
        <v>59.78109756097561</v>
      </c>
      <c r="E21" s="9">
        <f>E20</f>
        <v>18</v>
      </c>
      <c r="F21" s="10">
        <f>F8</f>
        <v>64.486550259556395</v>
      </c>
      <c r="G21" s="10">
        <f>G20</f>
        <v>28</v>
      </c>
      <c r="H21" s="3">
        <f>H8</f>
        <v>70.352660642570285</v>
      </c>
      <c r="I21" s="3">
        <f>I20</f>
        <v>38</v>
      </c>
      <c r="J21" s="11">
        <f>J8</f>
        <v>82.082142857142856</v>
      </c>
      <c r="K21" s="11">
        <f>K20</f>
        <v>48</v>
      </c>
      <c r="L21" s="8">
        <f>L8</f>
        <v>78.594213649851639</v>
      </c>
      <c r="M21" s="8">
        <f>M20</f>
        <v>58</v>
      </c>
    </row>
    <row r="22" spans="1:13" x14ac:dyDescent="0.25">
      <c r="A22" t="s">
        <v>29</v>
      </c>
      <c r="B22" s="5">
        <f>B21</f>
        <v>62.789874961878624</v>
      </c>
      <c r="C22" s="5">
        <f>C19</f>
        <v>2</v>
      </c>
      <c r="D22" s="9">
        <f>D21</f>
        <v>59.78109756097561</v>
      </c>
      <c r="E22" s="9">
        <f>E19</f>
        <v>12</v>
      </c>
      <c r="F22" s="10">
        <f>F21</f>
        <v>64.486550259556395</v>
      </c>
      <c r="G22" s="10">
        <f>G19</f>
        <v>22</v>
      </c>
      <c r="H22" s="3">
        <f>H21</f>
        <v>70.352660642570285</v>
      </c>
      <c r="I22" s="3">
        <f>I19</f>
        <v>32</v>
      </c>
      <c r="J22" s="11">
        <f>J21</f>
        <v>82.082142857142856</v>
      </c>
      <c r="K22" s="11">
        <f>K19</f>
        <v>42</v>
      </c>
      <c r="L22" s="8">
        <f>L21</f>
        <v>78.594213649851639</v>
      </c>
      <c r="M22" s="8">
        <f>M19</f>
        <v>52</v>
      </c>
    </row>
    <row r="23" spans="1:13" x14ac:dyDescent="0.25">
      <c r="A23" t="s">
        <v>30</v>
      </c>
      <c r="B23" s="5">
        <f>B18</f>
        <v>77.136931991460813</v>
      </c>
      <c r="C23" s="5">
        <f>C22</f>
        <v>2</v>
      </c>
      <c r="D23" s="9">
        <f>D18</f>
        <v>72.329573170731706</v>
      </c>
      <c r="E23" s="9">
        <f>E22</f>
        <v>12</v>
      </c>
      <c r="F23" s="10">
        <f>F18</f>
        <v>76.97569608305804</v>
      </c>
      <c r="G23" s="10">
        <f>G22</f>
        <v>22</v>
      </c>
      <c r="H23" s="3">
        <f>H18</f>
        <v>76.927083333333329</v>
      </c>
      <c r="I23" s="3">
        <f>I22</f>
        <v>32</v>
      </c>
      <c r="J23" s="11">
        <f>J18</f>
        <v>88.00535714285715</v>
      </c>
      <c r="K23" s="11">
        <f>K22</f>
        <v>42</v>
      </c>
      <c r="L23" s="8">
        <f>L18</f>
        <v>84.810830860534125</v>
      </c>
      <c r="M23" s="8">
        <f>M22</f>
        <v>52</v>
      </c>
    </row>
    <row r="24" spans="1:13" x14ac:dyDescent="0.25">
      <c r="A24" t="s">
        <v>31</v>
      </c>
      <c r="B24" s="5">
        <f>B23</f>
        <v>77.136931991460813</v>
      </c>
      <c r="C24" s="5">
        <f>B3</f>
        <v>5</v>
      </c>
      <c r="D24" s="9">
        <f>D23</f>
        <v>72.329573170731706</v>
      </c>
      <c r="E24" s="9">
        <f>D3</f>
        <v>15</v>
      </c>
      <c r="F24" s="10">
        <f>F23</f>
        <v>76.97569608305804</v>
      </c>
      <c r="G24" s="10">
        <f>F3</f>
        <v>25</v>
      </c>
      <c r="H24" s="3">
        <f>H23</f>
        <v>76.927083333333329</v>
      </c>
      <c r="I24" s="3">
        <f>H3</f>
        <v>35</v>
      </c>
      <c r="J24" s="11">
        <f>J23</f>
        <v>88.00535714285715</v>
      </c>
      <c r="K24" s="11">
        <f>J3</f>
        <v>45</v>
      </c>
      <c r="L24" s="8">
        <f>L23</f>
        <v>84.810830860534125</v>
      </c>
      <c r="M24" s="8">
        <f>L3</f>
        <v>55</v>
      </c>
    </row>
    <row r="25" spans="1:13" x14ac:dyDescent="0.25">
      <c r="A25" t="s">
        <v>32</v>
      </c>
      <c r="B25" s="5">
        <f>B10</f>
        <v>100</v>
      </c>
      <c r="C25" s="5">
        <f>C24</f>
        <v>5</v>
      </c>
      <c r="D25" s="9">
        <f>D10</f>
        <v>100</v>
      </c>
      <c r="E25" s="9">
        <f>E24</f>
        <v>15</v>
      </c>
      <c r="F25" s="10">
        <f>F10</f>
        <v>100</v>
      </c>
      <c r="G25" s="10">
        <f>G24</f>
        <v>25</v>
      </c>
      <c r="H25" s="3">
        <f>H10</f>
        <v>100</v>
      </c>
      <c r="I25" s="3">
        <f>I24</f>
        <v>35</v>
      </c>
      <c r="J25" s="11">
        <f>J10</f>
        <v>100</v>
      </c>
      <c r="K25" s="11">
        <f>K24</f>
        <v>45</v>
      </c>
      <c r="L25" s="8">
        <f>L10</f>
        <v>100</v>
      </c>
      <c r="M25" s="8">
        <f>M24</f>
        <v>55</v>
      </c>
    </row>
    <row r="26" spans="1:13" x14ac:dyDescent="0.25">
      <c r="A26" t="s">
        <v>33</v>
      </c>
      <c r="B26" s="5">
        <f>B25</f>
        <v>100</v>
      </c>
      <c r="C26" s="5">
        <f>C13</f>
        <v>3</v>
      </c>
      <c r="D26" s="9">
        <f>D25</f>
        <v>100</v>
      </c>
      <c r="E26" s="9">
        <f>E12</f>
        <v>17</v>
      </c>
      <c r="F26" s="10">
        <f>F25</f>
        <v>100</v>
      </c>
      <c r="G26" s="10">
        <f>G12</f>
        <v>27</v>
      </c>
      <c r="H26" s="3">
        <f>H25</f>
        <v>100</v>
      </c>
      <c r="I26" s="3">
        <f>I12</f>
        <v>37</v>
      </c>
      <c r="J26" s="11">
        <f>J25</f>
        <v>100</v>
      </c>
      <c r="K26" s="11">
        <f>K12</f>
        <v>47</v>
      </c>
      <c r="L26" s="8">
        <f>L25</f>
        <v>100</v>
      </c>
      <c r="M26" s="8">
        <f>M12</f>
        <v>57</v>
      </c>
    </row>
    <row r="27" spans="1:13" x14ac:dyDescent="0.25">
      <c r="A27" t="s">
        <v>34</v>
      </c>
      <c r="B27" s="5">
        <f>B26</f>
        <v>100</v>
      </c>
      <c r="C27" s="5">
        <f>C12</f>
        <v>7</v>
      </c>
      <c r="D27" s="9">
        <f>D26</f>
        <v>100</v>
      </c>
      <c r="E27" s="9">
        <f>E13</f>
        <v>13</v>
      </c>
      <c r="F27" s="10">
        <f>F26</f>
        <v>100</v>
      </c>
      <c r="G27" s="10">
        <f>G13</f>
        <v>23</v>
      </c>
      <c r="H27" s="3">
        <f>H26</f>
        <v>100</v>
      </c>
      <c r="I27" s="3">
        <f>I13</f>
        <v>33</v>
      </c>
      <c r="J27" s="11">
        <f>J26</f>
        <v>100</v>
      </c>
      <c r="K27" s="11">
        <f>K13</f>
        <v>43</v>
      </c>
      <c r="L27" s="8">
        <f>L26</f>
        <v>100</v>
      </c>
      <c r="M27" s="8">
        <f>M13</f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Cases</vt:lpstr>
      <vt:lpstr>CasesF</vt:lpstr>
      <vt:lpstr>CasesM</vt:lpstr>
      <vt:lpstr>D</vt:lpstr>
      <vt:lpstr>DF</vt:lpstr>
      <vt:lpstr>DM</vt:lpstr>
      <vt:lpstr>Developer</vt:lpstr>
      <vt:lpstr>AllBox</vt:lpstr>
      <vt:lpstr>CBox</vt:lpstr>
      <vt:lpstr>DBox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2020-05-04T08:43:25Z</dcterms:created>
  <dcterms:modified xsi:type="dcterms:W3CDTF">2020-05-04T16:17:34Z</dcterms:modified>
</cp:coreProperties>
</file>