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38400" windowHeight="21160" tabRatio="500" activeTab="2"/>
  </bookViews>
  <sheets>
    <sheet name="Sheet1" sheetId="1" r:id="rId1"/>
    <sheet name="Cover" sheetId="3" r:id="rId2"/>
    <sheet name="Condition3" sheetId="8" r:id="rId3"/>
    <sheet name="Condition" sheetId="2" r:id="rId4"/>
    <sheet name="Condition2" sheetId="7" r:id="rId5"/>
    <sheet name="SMC Closed-Mod-Open" sheetId="5" r:id="rId6"/>
    <sheet name="Focal Type Cond" sheetId="4" r:id="rId7"/>
    <sheet name="Focal Type Cov" sheetId="6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U6" i="3" l="1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9" i="3"/>
  <c r="CU30" i="3"/>
  <c r="CU4" i="3"/>
  <c r="C44" i="8"/>
  <c r="C45" i="8"/>
  <c r="C46" i="8"/>
  <c r="C47" i="8"/>
  <c r="C48" i="8"/>
  <c r="C43" i="8"/>
  <c r="C37" i="8"/>
  <c r="C38" i="8"/>
  <c r="C39" i="8"/>
  <c r="C40" i="8"/>
  <c r="C41" i="8"/>
  <c r="C36" i="8"/>
  <c r="C51" i="8"/>
  <c r="C52" i="8"/>
  <c r="C53" i="8"/>
  <c r="C54" i="8"/>
  <c r="C55" i="8"/>
  <c r="C50" i="8"/>
  <c r="L147" i="8"/>
  <c r="L146" i="8"/>
  <c r="L145" i="8"/>
  <c r="L144" i="8"/>
  <c r="L143" i="8"/>
  <c r="L142" i="8"/>
  <c r="L141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6" i="8"/>
  <c r="K142" i="8"/>
  <c r="K143" i="8"/>
  <c r="K144" i="8"/>
  <c r="K145" i="8"/>
  <c r="K146" i="8"/>
  <c r="K147" i="8"/>
  <c r="K141" i="8"/>
  <c r="K138" i="8"/>
  <c r="K133" i="8"/>
  <c r="K134" i="8"/>
  <c r="K135" i="8"/>
  <c r="K136" i="8"/>
  <c r="K137" i="8"/>
  <c r="K132" i="8"/>
  <c r="K128" i="8"/>
  <c r="K129" i="8"/>
  <c r="K130" i="8"/>
  <c r="K131" i="8"/>
  <c r="K127" i="8"/>
  <c r="K121" i="8"/>
  <c r="K122" i="8"/>
  <c r="K123" i="8"/>
  <c r="K124" i="8"/>
  <c r="K125" i="8"/>
  <c r="K126" i="8"/>
  <c r="K120" i="8"/>
  <c r="K114" i="8"/>
  <c r="K115" i="8"/>
  <c r="K116" i="8"/>
  <c r="K117" i="8"/>
  <c r="K118" i="8"/>
  <c r="K119" i="8"/>
  <c r="K113" i="8"/>
  <c r="K107" i="8"/>
  <c r="K108" i="8"/>
  <c r="K109" i="8"/>
  <c r="K110" i="8"/>
  <c r="K111" i="8"/>
  <c r="K112" i="8"/>
  <c r="K106" i="8"/>
  <c r="K102" i="8"/>
  <c r="K103" i="8"/>
  <c r="K104" i="8"/>
  <c r="K105" i="8"/>
  <c r="K101" i="8"/>
  <c r="K95" i="8"/>
  <c r="K96" i="8"/>
  <c r="K97" i="8"/>
  <c r="K98" i="8"/>
  <c r="K99" i="8"/>
  <c r="K100" i="8"/>
  <c r="K94" i="8"/>
  <c r="K88" i="8"/>
  <c r="K89" i="8"/>
  <c r="K90" i="8"/>
  <c r="K91" i="8"/>
  <c r="K92" i="8"/>
  <c r="K93" i="8"/>
  <c r="K87" i="8"/>
  <c r="K81" i="8"/>
  <c r="K82" i="8"/>
  <c r="K83" i="8"/>
  <c r="K84" i="8"/>
  <c r="K85" i="8"/>
  <c r="K86" i="8"/>
  <c r="K80" i="8"/>
  <c r="K74" i="8"/>
  <c r="K75" i="8"/>
  <c r="K76" i="8"/>
  <c r="K77" i="8"/>
  <c r="K78" i="8"/>
  <c r="K79" i="8"/>
  <c r="K73" i="8"/>
  <c r="K67" i="8"/>
  <c r="K68" i="8"/>
  <c r="K69" i="8"/>
  <c r="K70" i="8"/>
  <c r="K71" i="8"/>
  <c r="K72" i="8"/>
  <c r="K66" i="8"/>
  <c r="K60" i="8"/>
  <c r="K61" i="8"/>
  <c r="K62" i="8"/>
  <c r="K63" i="8"/>
  <c r="K64" i="8"/>
  <c r="K65" i="8"/>
  <c r="K59" i="8"/>
  <c r="K57" i="8"/>
  <c r="K58" i="8"/>
  <c r="K56" i="8"/>
  <c r="K36" i="8"/>
  <c r="K37" i="8"/>
  <c r="K38" i="8"/>
  <c r="K39" i="8"/>
  <c r="K40" i="8"/>
  <c r="K41" i="8"/>
  <c r="K35" i="8"/>
  <c r="K50" i="8"/>
  <c r="K51" i="8"/>
  <c r="K52" i="8"/>
  <c r="K53" i="8"/>
  <c r="K54" i="8"/>
  <c r="K55" i="8"/>
  <c r="K49" i="8"/>
  <c r="K21" i="8"/>
  <c r="K43" i="8"/>
  <c r="K44" i="8"/>
  <c r="K45" i="8"/>
  <c r="K46" i="8"/>
  <c r="K47" i="8"/>
  <c r="K48" i="8"/>
  <c r="K42" i="8"/>
  <c r="K30" i="8"/>
  <c r="K31" i="8"/>
  <c r="K32" i="8"/>
  <c r="K33" i="8"/>
  <c r="K29" i="8"/>
  <c r="K23" i="8"/>
  <c r="K24" i="8"/>
  <c r="K25" i="8"/>
  <c r="K26" i="8"/>
  <c r="K27" i="8"/>
  <c r="K28" i="8"/>
  <c r="K22" i="8"/>
  <c r="K20" i="8"/>
  <c r="K19" i="8"/>
  <c r="K18" i="8"/>
  <c r="J18" i="8"/>
  <c r="K16" i="8"/>
  <c r="J16" i="8"/>
  <c r="J60" i="8"/>
  <c r="J61" i="8"/>
  <c r="J62" i="8"/>
  <c r="J63" i="8"/>
  <c r="J64" i="8"/>
  <c r="J65" i="8"/>
  <c r="J73" i="8"/>
  <c r="J59" i="8"/>
  <c r="J74" i="8"/>
  <c r="J75" i="8"/>
  <c r="J76" i="8"/>
  <c r="J77" i="8"/>
  <c r="J78" i="8"/>
  <c r="J79" i="8"/>
  <c r="J43" i="8"/>
  <c r="J44" i="8"/>
  <c r="J45" i="8"/>
  <c r="J46" i="8"/>
  <c r="J47" i="8"/>
  <c r="J48" i="8"/>
  <c r="J42" i="8"/>
  <c r="J142" i="8"/>
  <c r="J143" i="8"/>
  <c r="J144" i="8"/>
  <c r="J145" i="8"/>
  <c r="J146" i="8"/>
  <c r="J147" i="8"/>
  <c r="J141" i="8"/>
  <c r="J133" i="8"/>
  <c r="J134" i="8"/>
  <c r="J135" i="8"/>
  <c r="J136" i="8"/>
  <c r="J137" i="8"/>
  <c r="J138" i="8"/>
  <c r="J132" i="8"/>
  <c r="J128" i="8"/>
  <c r="J129" i="8"/>
  <c r="J130" i="8"/>
  <c r="J131" i="8"/>
  <c r="J127" i="8"/>
  <c r="J121" i="8"/>
  <c r="J122" i="8"/>
  <c r="J123" i="8"/>
  <c r="J124" i="8"/>
  <c r="J125" i="8"/>
  <c r="J126" i="8"/>
  <c r="J120" i="8"/>
  <c r="J114" i="8"/>
  <c r="J115" i="8"/>
  <c r="J116" i="8"/>
  <c r="J117" i="8"/>
  <c r="J118" i="8"/>
  <c r="J119" i="8"/>
  <c r="J113" i="8"/>
  <c r="J107" i="8"/>
  <c r="J108" i="8"/>
  <c r="J109" i="8"/>
  <c r="J110" i="8"/>
  <c r="J111" i="8"/>
  <c r="J112" i="8"/>
  <c r="J106" i="8"/>
  <c r="J102" i="8"/>
  <c r="J103" i="8"/>
  <c r="J104" i="8"/>
  <c r="J105" i="8"/>
  <c r="J101" i="8"/>
  <c r="J95" i="8"/>
  <c r="J96" i="8"/>
  <c r="J97" i="8"/>
  <c r="J98" i="8"/>
  <c r="J99" i="8"/>
  <c r="J100" i="8"/>
  <c r="J94" i="8"/>
  <c r="J88" i="8"/>
  <c r="J89" i="8"/>
  <c r="J90" i="8"/>
  <c r="J91" i="8"/>
  <c r="J92" i="8"/>
  <c r="J93" i="8"/>
  <c r="J87" i="8"/>
  <c r="J81" i="8"/>
  <c r="J82" i="8"/>
  <c r="J83" i="8"/>
  <c r="J84" i="8"/>
  <c r="J85" i="8"/>
  <c r="J86" i="8"/>
  <c r="J80" i="8"/>
  <c r="J67" i="8"/>
  <c r="J68" i="8"/>
  <c r="J69" i="8"/>
  <c r="J70" i="8"/>
  <c r="J71" i="8"/>
  <c r="J72" i="8"/>
  <c r="J66" i="8"/>
  <c r="J57" i="8"/>
  <c r="J58" i="8"/>
  <c r="J56" i="8"/>
  <c r="J50" i="8"/>
  <c r="J51" i="8"/>
  <c r="J52" i="8"/>
  <c r="J53" i="8"/>
  <c r="J54" i="8"/>
  <c r="J55" i="8"/>
  <c r="J49" i="8"/>
  <c r="J36" i="8"/>
  <c r="J37" i="8"/>
  <c r="J38" i="8"/>
  <c r="J39" i="8"/>
  <c r="J40" i="8"/>
  <c r="J41" i="8"/>
  <c r="J35" i="8"/>
  <c r="J30" i="8"/>
  <c r="J31" i="8"/>
  <c r="J32" i="8"/>
  <c r="J33" i="8"/>
  <c r="J29" i="8"/>
  <c r="J23" i="8"/>
  <c r="J24" i="8"/>
  <c r="J25" i="8"/>
  <c r="J26" i="8"/>
  <c r="J27" i="8"/>
  <c r="J28" i="8"/>
  <c r="J22" i="8"/>
  <c r="J21" i="8"/>
  <c r="J19" i="8"/>
  <c r="J20" i="8"/>
  <c r="F142" i="8"/>
  <c r="F143" i="8"/>
  <c r="F144" i="8"/>
  <c r="F145" i="8"/>
  <c r="F146" i="8"/>
  <c r="F147" i="8"/>
  <c r="F141" i="8"/>
  <c r="F133" i="8"/>
  <c r="F134" i="8"/>
  <c r="F135" i="8"/>
  <c r="F136" i="8"/>
  <c r="F137" i="8"/>
  <c r="F138" i="8"/>
  <c r="F132" i="8"/>
  <c r="F129" i="8"/>
  <c r="F128" i="8"/>
  <c r="F131" i="8"/>
  <c r="F130" i="8"/>
  <c r="F127" i="8"/>
  <c r="F121" i="8"/>
  <c r="F122" i="8"/>
  <c r="F123" i="8"/>
  <c r="F124" i="8"/>
  <c r="F125" i="8"/>
  <c r="F126" i="8"/>
  <c r="F120" i="8"/>
  <c r="F114" i="8"/>
  <c r="F115" i="8"/>
  <c r="F116" i="8"/>
  <c r="F117" i="8"/>
  <c r="F118" i="8"/>
  <c r="F119" i="8"/>
  <c r="F113" i="8"/>
  <c r="F107" i="8"/>
  <c r="F108" i="8"/>
  <c r="F109" i="8"/>
  <c r="F110" i="8"/>
  <c r="F111" i="8"/>
  <c r="F112" i="8"/>
  <c r="F106" i="8"/>
  <c r="F103" i="8"/>
  <c r="F102" i="8"/>
  <c r="F105" i="8"/>
  <c r="F104" i="8"/>
  <c r="F101" i="8"/>
  <c r="F95" i="8"/>
  <c r="F96" i="8"/>
  <c r="F97" i="8"/>
  <c r="F98" i="8"/>
  <c r="F99" i="8"/>
  <c r="F100" i="8"/>
  <c r="F94" i="8"/>
  <c r="F88" i="8"/>
  <c r="F89" i="8"/>
  <c r="F90" i="8"/>
  <c r="F91" i="8"/>
  <c r="F92" i="8"/>
  <c r="F93" i="8"/>
  <c r="F87" i="8"/>
  <c r="F81" i="8"/>
  <c r="F82" i="8"/>
  <c r="F83" i="8"/>
  <c r="F84" i="8"/>
  <c r="F85" i="8"/>
  <c r="F86" i="8"/>
  <c r="F80" i="8"/>
  <c r="F74" i="8"/>
  <c r="F75" i="8"/>
  <c r="F76" i="8"/>
  <c r="F77" i="8"/>
  <c r="F78" i="8"/>
  <c r="F79" i="8"/>
  <c r="F73" i="8"/>
  <c r="F68" i="8"/>
  <c r="F67" i="8"/>
  <c r="F69" i="8"/>
  <c r="F70" i="8"/>
  <c r="F71" i="8"/>
  <c r="F72" i="8"/>
  <c r="F66" i="8"/>
  <c r="F60" i="8"/>
  <c r="F61" i="8"/>
  <c r="F62" i="8"/>
  <c r="F63" i="8"/>
  <c r="F64" i="8"/>
  <c r="F65" i="8"/>
  <c r="F59" i="8"/>
  <c r="F57" i="8"/>
  <c r="F58" i="8"/>
  <c r="F56" i="8"/>
  <c r="F50" i="8"/>
  <c r="F51" i="8"/>
  <c r="F52" i="8"/>
  <c r="F53" i="8"/>
  <c r="F54" i="8"/>
  <c r="F55" i="8"/>
  <c r="F49" i="8"/>
  <c r="F43" i="8"/>
  <c r="F44" i="8"/>
  <c r="F45" i="8"/>
  <c r="F46" i="8"/>
  <c r="F47" i="8"/>
  <c r="F48" i="8"/>
  <c r="F42" i="8"/>
  <c r="F36" i="8"/>
  <c r="F37" i="8"/>
  <c r="F38" i="8"/>
  <c r="F39" i="8"/>
  <c r="F40" i="8"/>
  <c r="F41" i="8"/>
  <c r="F35" i="8"/>
  <c r="F31" i="8"/>
  <c r="F30" i="8"/>
  <c r="F33" i="8"/>
  <c r="F32" i="8"/>
  <c r="F29" i="8"/>
  <c r="F23" i="8"/>
  <c r="F24" i="8"/>
  <c r="F25" i="8"/>
  <c r="F26" i="8"/>
  <c r="F27" i="8"/>
  <c r="F28" i="8"/>
  <c r="F22" i="8"/>
  <c r="F19" i="8"/>
  <c r="F20" i="8"/>
  <c r="F18" i="8"/>
  <c r="AH17" i="2"/>
  <c r="AH18" i="2"/>
  <c r="AH19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4" i="2"/>
  <c r="AH35" i="2"/>
  <c r="AH36" i="2"/>
  <c r="AH37" i="2"/>
  <c r="AH38" i="2"/>
  <c r="AH39" i="2"/>
  <c r="AH40" i="2"/>
  <c r="V41" i="2"/>
  <c r="AH41" i="2"/>
  <c r="V42" i="2"/>
  <c r="AH42" i="2"/>
  <c r="V43" i="2"/>
  <c r="AH43" i="2"/>
  <c r="V44" i="2"/>
  <c r="AH44" i="2"/>
  <c r="V45" i="2"/>
  <c r="AH45" i="2"/>
  <c r="V46" i="2"/>
  <c r="AH46" i="2"/>
  <c r="V47" i="2"/>
  <c r="AH47" i="2"/>
  <c r="AH48" i="2"/>
  <c r="AH49" i="2"/>
  <c r="AH50" i="2"/>
  <c r="AH51" i="2"/>
  <c r="AH52" i="2"/>
  <c r="AH53" i="2"/>
  <c r="AH54" i="2"/>
  <c r="AH55" i="2"/>
  <c r="AH56" i="2"/>
  <c r="AH57" i="2"/>
  <c r="V58" i="2"/>
  <c r="AH58" i="2"/>
  <c r="V59" i="2"/>
  <c r="AH59" i="2"/>
  <c r="V60" i="2"/>
  <c r="AH60" i="2"/>
  <c r="V61" i="2"/>
  <c r="AH61" i="2"/>
  <c r="V62" i="2"/>
  <c r="AH62" i="2"/>
  <c r="V63" i="2"/>
  <c r="AH63" i="2"/>
  <c r="V64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40" i="2"/>
  <c r="AH141" i="2"/>
  <c r="AH142" i="2"/>
  <c r="AH143" i="2"/>
  <c r="AH144" i="2"/>
  <c r="AH145" i="2"/>
  <c r="AH146" i="2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6" i="3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4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79" i="2"/>
  <c r="V139" i="2"/>
  <c r="V140" i="2"/>
  <c r="V141" i="2"/>
  <c r="V142" i="2"/>
  <c r="V143" i="2"/>
  <c r="V144" i="2"/>
  <c r="V145" i="2"/>
  <c r="V146" i="2"/>
  <c r="V147" i="2"/>
  <c r="V138" i="2"/>
  <c r="V132" i="2"/>
  <c r="V133" i="2"/>
  <c r="V134" i="2"/>
  <c r="V135" i="2"/>
  <c r="V136" i="2"/>
  <c r="V137" i="2"/>
  <c r="V127" i="2"/>
  <c r="V128" i="2"/>
  <c r="V129" i="2"/>
  <c r="V130" i="2"/>
  <c r="V131" i="2"/>
  <c r="V126" i="2"/>
  <c r="V119" i="2"/>
  <c r="V120" i="2"/>
  <c r="V121" i="2"/>
  <c r="V122" i="2"/>
  <c r="V123" i="2"/>
  <c r="V124" i="2"/>
  <c r="V125" i="2"/>
  <c r="V118" i="2"/>
  <c r="V113" i="2"/>
  <c r="V114" i="2"/>
  <c r="V115" i="2"/>
  <c r="V116" i="2"/>
  <c r="V117" i="2"/>
  <c r="V112" i="2"/>
  <c r="V106" i="2"/>
  <c r="V107" i="2"/>
  <c r="V108" i="2"/>
  <c r="V109" i="2"/>
  <c r="V110" i="2"/>
  <c r="V111" i="2"/>
  <c r="V105" i="2"/>
  <c r="V101" i="2"/>
  <c r="V102" i="2"/>
  <c r="V103" i="2"/>
  <c r="V104" i="2"/>
  <c r="V100" i="2"/>
  <c r="V73" i="2"/>
  <c r="V74" i="2"/>
  <c r="V75" i="2"/>
  <c r="V76" i="2"/>
  <c r="V77" i="2"/>
  <c r="V78" i="2"/>
  <c r="V72" i="2"/>
  <c r="V66" i="2"/>
  <c r="V67" i="2"/>
  <c r="V68" i="2"/>
  <c r="V69" i="2"/>
  <c r="V70" i="2"/>
  <c r="V71" i="2"/>
  <c r="V65" i="2"/>
  <c r="V55" i="2"/>
  <c r="V56" i="2"/>
  <c r="V57" i="2"/>
  <c r="V49" i="2"/>
  <c r="V50" i="2"/>
  <c r="V51" i="2"/>
  <c r="V52" i="2"/>
  <c r="V53" i="2"/>
  <c r="V54" i="2"/>
  <c r="V48" i="2"/>
  <c r="V34" i="2"/>
  <c r="V35" i="2"/>
  <c r="V36" i="2"/>
  <c r="V37" i="2"/>
  <c r="V38" i="2"/>
  <c r="V39" i="2"/>
  <c r="V4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20" i="2"/>
  <c r="V17" i="2"/>
  <c r="V18" i="2"/>
  <c r="V19" i="2"/>
  <c r="V16" i="2"/>
</calcChain>
</file>

<file path=xl/sharedStrings.xml><?xml version="1.0" encoding="utf-8"?>
<sst xmlns="http://schemas.openxmlformats.org/spreadsheetml/2006/main" count="2668" uniqueCount="358">
  <si>
    <t>$sessions</t>
  </si>
  <si>
    <t>[1] 1</t>
  </si>
  <si>
    <t>$runs</t>
  </si>
  <si>
    <t>[1] 1 2 3</t>
  </si>
  <si>
    <t>$start.step</t>
  </si>
  <si>
    <t>$stop.step</t>
  </si>
  <si>
    <t>[1] 100</t>
  </si>
  <si>
    <t>$step.length</t>
  </si>
  <si>
    <t>[1] 5</t>
  </si>
  <si>
    <t>cov.name</t>
  </si>
  <si>
    <t>area.ha</t>
  </si>
  <si>
    <t>any.mort.1</t>
  </si>
  <si>
    <t>any.mort.2</t>
  </si>
  <si>
    <t>any.mort.3</t>
  </si>
  <si>
    <t>Agriculture</t>
  </si>
  <si>
    <t>Curl-leaf Mountain Mahogany</t>
  </si>
  <si>
    <t>Grassland</t>
  </si>
  <si>
    <t>Lodgepole Pine</t>
  </si>
  <si>
    <t>Lodgepole Pine with Aspen</t>
  </si>
  <si>
    <t>Black and Low Sagebrush</t>
  </si>
  <si>
    <t>Meadow</t>
  </si>
  <si>
    <t>Mixed Evergreen - Mesic</t>
  </si>
  <si>
    <t>Mixed Evergreen - Ultramafic</t>
  </si>
  <si>
    <t>Mixed Evergreen - Xeric</t>
  </si>
  <si>
    <t>Montane Riparian</t>
  </si>
  <si>
    <t>Oak Woodland</t>
  </si>
  <si>
    <t>Oak-Conifer Forest and Woodland</t>
  </si>
  <si>
    <t>er Forest and Woodland - Ultramafic</t>
  </si>
  <si>
    <t>Red Fir with Aspen</t>
  </si>
  <si>
    <t>Red Fir - Mesic</t>
  </si>
  <si>
    <t>Red Fir - Ultramafic</t>
  </si>
  <si>
    <t>Red Fir - Xeric</t>
  </si>
  <si>
    <t>Big Sagebrush</t>
  </si>
  <si>
    <t>Subalpine Conifer</t>
  </si>
  <si>
    <t>Subalpine Conifer with Aspen</t>
  </si>
  <si>
    <t>Sierran Mixed Conifer with Aspen</t>
  </si>
  <si>
    <t>Sierran Mixed Conifer - Mesic</t>
  </si>
  <si>
    <t>Sierran Mixed Conifer - Ultramafic</t>
  </si>
  <si>
    <t>Sierran Mixed Conifer - Xeric</t>
  </si>
  <si>
    <t>Urban</t>
  </si>
  <si>
    <t>Western White Pine</t>
  </si>
  <si>
    <t>Yellow Pine</t>
  </si>
  <si>
    <t>Yellow Pine with Aspen</t>
  </si>
  <si>
    <t>Total</t>
  </si>
  <si>
    <t>Name</t>
  </si>
  <si>
    <t>Target Proportion High</t>
  </si>
  <si>
    <t>Target Overall FRI</t>
  </si>
  <si>
    <t>CMM_EARLY_ALL</t>
  </si>
  <si>
    <t>CMM_MID_MOD</t>
  </si>
  <si>
    <t>CMM_LATE_CL</t>
  </si>
  <si>
    <t>LPN_ASP_EARLY_ASP</t>
  </si>
  <si>
    <t>LPN_ASP_MID_ASP</t>
  </si>
  <si>
    <t>LPN_ASP_MID_AC</t>
  </si>
  <si>
    <t>LPN_ASP_LATE_CA</t>
  </si>
  <si>
    <t>LPN_ASP_LATE_CL</t>
  </si>
  <si>
    <t>LSG_EARLY_ALL</t>
  </si>
  <si>
    <t>LSG_MID_CL</t>
  </si>
  <si>
    <t>LSG_MID_MOD</t>
  </si>
  <si>
    <t>LSG_MID_OP</t>
  </si>
  <si>
    <t>LSG_LATE_CL</t>
  </si>
  <si>
    <t>LSG_LATE_MOD</t>
  </si>
  <si>
    <t>LSG_LATE_OP</t>
  </si>
  <si>
    <t>RFR_ASP_EARLY_ASP</t>
  </si>
  <si>
    <t>RFR_ASP_MID_ASP</t>
  </si>
  <si>
    <t>RFR_ASP_MID_AC</t>
  </si>
  <si>
    <t>RFR_ASP_LATE_CL</t>
  </si>
  <si>
    <t>RFR_ASP_LATE_CA</t>
  </si>
  <si>
    <t>SAGE_EARLY_ALL</t>
  </si>
  <si>
    <t>SAGE_MID_CL</t>
  </si>
  <si>
    <t>SAGE_MID_MOD</t>
  </si>
  <si>
    <t>SAGE_MID_OP</t>
  </si>
  <si>
    <t>SAGE_LATE_CL</t>
  </si>
  <si>
    <t>SAGE_LATE_MOD</t>
  </si>
  <si>
    <t>SAGE_LATE_OP</t>
  </si>
  <si>
    <t>SCN_ASP_EARLY_ASP</t>
  </si>
  <si>
    <t>SCN_ASP_MID_ASP</t>
  </si>
  <si>
    <t>SCN_ASP_LATE_CA</t>
  </si>
  <si>
    <t>SMC_ASP_EARLY_ASP</t>
  </si>
  <si>
    <t>SMC_ASP_MID_ASP</t>
  </si>
  <si>
    <t>SMC_ASP_MID_AC</t>
  </si>
  <si>
    <t>SMC_ASP_LATE_CL</t>
  </si>
  <si>
    <t>SMC_ASP_LATE_CA</t>
  </si>
  <si>
    <t>YPN_ASP_EARLY_ASP</t>
  </si>
  <si>
    <t>YPN_ASP_MID_ASP</t>
  </si>
  <si>
    <t>YPN_ASP_LATE_CA</t>
  </si>
  <si>
    <t>MRIP_EARLY_ALL</t>
  </si>
  <si>
    <t>MRIP_MID_OP</t>
  </si>
  <si>
    <t>MRIP_LATE_OP</t>
  </si>
  <si>
    <t>LPN_EARLY_ALL</t>
  </si>
  <si>
    <t>LPN_MID_CL</t>
  </si>
  <si>
    <t>LPN_MID_MOD</t>
  </si>
  <si>
    <t>LPN_MID_OP</t>
  </si>
  <si>
    <t>LPN_LATE_CL</t>
  </si>
  <si>
    <t>LPN_LATE_MOD</t>
  </si>
  <si>
    <t>LPN_LATE_OP</t>
  </si>
  <si>
    <t>OAK_EARLY_ALL</t>
  </si>
  <si>
    <t>OAK_MID_CL</t>
  </si>
  <si>
    <t>OAK_MID_MOD</t>
  </si>
  <si>
    <t>OAK_MID_OP</t>
  </si>
  <si>
    <t>OAK_LATE_CL</t>
  </si>
  <si>
    <t>OAK_LATE_MOD</t>
  </si>
  <si>
    <t>OAK_LATE_OP</t>
  </si>
  <si>
    <t>OCFW_EARLY_ALL</t>
  </si>
  <si>
    <t>OCFW_MID_CL</t>
  </si>
  <si>
    <t>OCFW_MID_MOD</t>
  </si>
  <si>
    <t>OCFW_MID_OP</t>
  </si>
  <si>
    <t>OCFW_LATE_CL</t>
  </si>
  <si>
    <t>OCFW_LATE_MOD</t>
  </si>
  <si>
    <t>OCFW_LATE_OP</t>
  </si>
  <si>
    <t>OCFW_U_EARLY_ALL</t>
  </si>
  <si>
    <t>OCFW_U_MID_CL</t>
  </si>
  <si>
    <t>OCFW_U_MID_MOD</t>
  </si>
  <si>
    <t>OCFW_U_MID_OP</t>
  </si>
  <si>
    <t>OCFW_U_LATE_CL</t>
  </si>
  <si>
    <t>OCFW_U_LATE_ MOD</t>
  </si>
  <si>
    <t>OCFW_U_LATE_OP</t>
  </si>
  <si>
    <t>RFR_M_EARLY_ALL</t>
  </si>
  <si>
    <t>RFR_M_MID_CL</t>
  </si>
  <si>
    <t>RFR_M_MID_MOD</t>
  </si>
  <si>
    <t>RFR_M_MID_OP</t>
  </si>
  <si>
    <t>RFR_M_LATE_CL</t>
  </si>
  <si>
    <t>RFR_M_LATE_MOD</t>
  </si>
  <si>
    <t>RFR_M_LATE_OP</t>
  </si>
  <si>
    <t>RFR_U_EARLY_ALL</t>
  </si>
  <si>
    <t>RFR_U_MID_CL</t>
  </si>
  <si>
    <t>RFR_U_MID_MOD</t>
  </si>
  <si>
    <t>RFR_U_MID_OP</t>
  </si>
  <si>
    <t>RFR_U_LATE_CL</t>
  </si>
  <si>
    <t>RFR_U_LATE_MOD</t>
  </si>
  <si>
    <t>RFR_U_LATE_OP</t>
  </si>
  <si>
    <t>RFR_X_EARLY_ALL</t>
  </si>
  <si>
    <t>RFR_X_MID_CL</t>
  </si>
  <si>
    <t>RFR_X_MID_MOD</t>
  </si>
  <si>
    <t>RFR_X_MID_OP</t>
  </si>
  <si>
    <t>RFR_X_LATE_CL</t>
  </si>
  <si>
    <t>RFR_X_LATE_MOD</t>
  </si>
  <si>
    <t>RFR_X_LATE_OP</t>
  </si>
  <si>
    <t>SCN_EARLY_ALL</t>
  </si>
  <si>
    <t>SCN_MID_CL</t>
  </si>
  <si>
    <t>SCN_MID_MOD</t>
  </si>
  <si>
    <t>SCN_MID_OP</t>
  </si>
  <si>
    <t>SCN_LATE_CL</t>
  </si>
  <si>
    <t>SCN_LATE_MOD</t>
  </si>
  <si>
    <t>SCN_LATE_OP</t>
  </si>
  <si>
    <t>SMC_M_EARLY_ALL</t>
  </si>
  <si>
    <t>SMC_M_MID_CL</t>
  </si>
  <si>
    <t>SMC_M_MID_MOD</t>
  </si>
  <si>
    <t>SMC_M_MID_OP</t>
  </si>
  <si>
    <t>SMC_M_LATE_CL</t>
  </si>
  <si>
    <t>SMC_M_LATE_MOD</t>
  </si>
  <si>
    <t>SMC_M_LATE_OP</t>
  </si>
  <si>
    <t>SMC_U_EARLY_ALL</t>
  </si>
  <si>
    <t>SMC_U_MID_CL</t>
  </si>
  <si>
    <t>SMC_U_MID_MOD</t>
  </si>
  <si>
    <t>SMC_U_MID_OP</t>
  </si>
  <si>
    <t>SMC_U_LATE_CL</t>
  </si>
  <si>
    <t>SMC_U_LATE_MOD</t>
  </si>
  <si>
    <t>SMC_U_LATE_OP</t>
  </si>
  <si>
    <t>SMC_X_EARLY_ALL</t>
  </si>
  <si>
    <t>SMC_X_MID_CL</t>
  </si>
  <si>
    <t>SMC_X_MID_MOD</t>
  </si>
  <si>
    <t>SMC_X_MID_OP</t>
  </si>
  <si>
    <t>SMC_X_LATE_CL</t>
  </si>
  <si>
    <t>SMC_X_LATE_MOD</t>
  </si>
  <si>
    <t>SMC_X_LATE_OP</t>
  </si>
  <si>
    <t>WWP_EARLY_ASP</t>
  </si>
  <si>
    <t>WWP_MID_CL</t>
  </si>
  <si>
    <t>WWP_MID_MOD</t>
  </si>
  <si>
    <t>WWP_MID_OP</t>
  </si>
  <si>
    <t>WWP_LATE_CL</t>
  </si>
  <si>
    <t>WWP_LATE_MOD</t>
  </si>
  <si>
    <t>WWP_LATE_OP</t>
  </si>
  <si>
    <t>YPN_EARLY_ALL</t>
  </si>
  <si>
    <t>YPN_MID_CL</t>
  </si>
  <si>
    <t>YPN_MID_MOD</t>
  </si>
  <si>
    <t>YPN_MID_OP</t>
  </si>
  <si>
    <t>YPN_LATE_CL</t>
  </si>
  <si>
    <t>YPN_LATE_MOD</t>
  </si>
  <si>
    <t>YPN_LATE_OP</t>
  </si>
  <si>
    <t>MEG_M_EARLY_ALL</t>
  </si>
  <si>
    <t>MEG_M_MID_CL</t>
  </si>
  <si>
    <t>MEG_M_MID_MOD</t>
  </si>
  <si>
    <t>MEG_M_MID_OP</t>
  </si>
  <si>
    <t>MEG_M_LATE_CL</t>
  </si>
  <si>
    <t>MEG_M_LATE_MOD</t>
  </si>
  <si>
    <t>MEG_M_LATE_OP</t>
  </si>
  <si>
    <t>MEG_U_EARLY_ALL</t>
  </si>
  <si>
    <t>MEG_U_MID_CL</t>
  </si>
  <si>
    <t>MEG_U_MID_MOD</t>
  </si>
  <si>
    <t>MEG_U_MID_OP</t>
  </si>
  <si>
    <t>MEG_U_LATE_CL</t>
  </si>
  <si>
    <t>MEG_U_LATE_MOD</t>
  </si>
  <si>
    <t>MEG_U_LATE_OP</t>
  </si>
  <si>
    <t>MEG_X_EARLY_ALL</t>
  </si>
  <si>
    <t>MEG_X_MID_CL</t>
  </si>
  <si>
    <t>MEG_X_MID_MOD</t>
  </si>
  <si>
    <t>MEG_X_MID_OP</t>
  </si>
  <si>
    <t>MEG_X_LATE_CL</t>
  </si>
  <si>
    <t>MEG_X_LATE_MOD</t>
  </si>
  <si>
    <t>MEG_X_LATE_OP</t>
  </si>
  <si>
    <t>Oak-Conifer Forest and Woodland - Ultramafic</t>
  </si>
  <si>
    <t>Range</t>
  </si>
  <si>
    <t>17, 500</t>
  </si>
  <si>
    <t>24, 59</t>
  </si>
  <si>
    <t>18, 59</t>
  </si>
  <si>
    <t>56, 250</t>
  </si>
  <si>
    <t>17, 68</t>
  </si>
  <si>
    <t>35, 136</t>
  </si>
  <si>
    <t>15, 85</t>
  </si>
  <si>
    <t>8, 25</t>
  </si>
  <si>
    <t>8, 30</t>
  </si>
  <si>
    <t>16, 61</t>
  </si>
  <si>
    <t>32, 58</t>
  </si>
  <si>
    <t>25, 58</t>
  </si>
  <si>
    <t>46, 117</t>
  </si>
  <si>
    <t>43, 94</t>
  </si>
  <si>
    <t>100, 200</t>
  </si>
  <si>
    <t>200, 333</t>
  </si>
  <si>
    <t>303, 500</t>
  </si>
  <si>
    <t>13, 44</t>
  </si>
  <si>
    <t>8, 44</t>
  </si>
  <si>
    <t>16, 89</t>
  </si>
  <si>
    <t>8, 32</t>
  </si>
  <si>
    <t>18, 33</t>
  </si>
  <si>
    <t>10, 30</t>
  </si>
  <si>
    <t>too long</t>
  </si>
  <si>
    <t>too short</t>
  </si>
  <si>
    <t>close enough</t>
  </si>
  <si>
    <t>[1] 2</t>
  </si>
  <si>
    <t>cond.name</t>
  </si>
  <si>
    <t>low.mort</t>
  </si>
  <si>
    <t>high.mort</t>
  </si>
  <si>
    <t>any.mort</t>
  </si>
  <si>
    <t>Non-seral</t>
  </si>
  <si>
    <t>Inf</t>
  </si>
  <si>
    <t>Barren</t>
  </si>
  <si>
    <t>Early-All Structures</t>
  </si>
  <si>
    <t>NA</t>
  </si>
  <si>
    <t>Late-Closed</t>
  </si>
  <si>
    <t>Mid-Moderate</t>
  </si>
  <si>
    <t>Late-Moderate</t>
  </si>
  <si>
    <t>Late-Open</t>
  </si>
  <si>
    <t>Mid-Closed</t>
  </si>
  <si>
    <t>Mid-Open</t>
  </si>
  <si>
    <t>Early-Aspen</t>
  </si>
  <si>
    <t>Late-Conifer and Aspen</t>
  </si>
  <si>
    <t>Mid-Aspen</t>
  </si>
  <si>
    <t>Mid-Aspen and Conifer</t>
  </si>
  <si>
    <t>Water</t>
  </si>
  <si>
    <t>AGR</t>
  </si>
  <si>
    <t>GRASS</t>
  </si>
  <si>
    <t>URBAN</t>
  </si>
  <si>
    <t>WATER</t>
  </si>
  <si>
    <t>INF</t>
  </si>
  <si>
    <t>original FRIs, 65 init, run 1</t>
  </si>
  <si>
    <t>original FRIs, 65 init, run 2</t>
  </si>
  <si>
    <t>original FRIs, 65 init, run 3</t>
  </si>
  <si>
    <t>original FRIs, 65 init, pooled</t>
  </si>
  <si>
    <t>original FRIs, 90 init, run 1</t>
  </si>
  <si>
    <t>original FRIs, 90 init, run 2</t>
  </si>
  <si>
    <t>original FRIs, 90 init, run 3</t>
  </si>
  <si>
    <t>original FRIs, 90 init, pooled</t>
  </si>
  <si>
    <t>Target based on Rotation</t>
  </si>
  <si>
    <t>---</t>
  </si>
  <si>
    <t>New Target</t>
  </si>
  <si>
    <t>original FRIs, 75 init, run 1</t>
  </si>
  <si>
    <t>original FRIs, 75 init, run 2</t>
  </si>
  <si>
    <t>original FRIs, 75 init, run 3</t>
  </si>
  <si>
    <t>WWP_EARLY_ALL</t>
  </si>
  <si>
    <t>original FRIs, 65 init, pooled (5)</t>
  </si>
  <si>
    <t>original FRIs, 65 init, 5 pooled</t>
  </si>
  <si>
    <t>sus2, 65init, 1 run</t>
  </si>
  <si>
    <t>SMC</t>
  </si>
  <si>
    <t>target</t>
  </si>
  <si>
    <t>area</t>
  </si>
  <si>
    <t>Target</t>
  </si>
  <si>
    <t>ID 11</t>
  </si>
  <si>
    <t>sus2, 75 init, 1 run</t>
  </si>
  <si>
    <t>ID 12</t>
  </si>
  <si>
    <t>sus2, 75 init, pooled (3)</t>
  </si>
  <si>
    <t>sus2, 75 init</t>
  </si>
  <si>
    <t>sus2, veg only spread, 75 init</t>
  </si>
  <si>
    <t>y.mort.1 an</t>
  </si>
  <si>
    <t>y.mort.2 an</t>
  </si>
  <si>
    <t>y.mort.3</t>
  </si>
  <si>
    <t>ID 13</t>
  </si>
  <si>
    <t>mort.1 any.</t>
  </si>
  <si>
    <t>mort.2 any.</t>
  </si>
  <si>
    <t>mort.3</t>
  </si>
  <si>
    <t>ID 14</t>
  </si>
  <si>
    <t>ID 15</t>
  </si>
  <si>
    <t>sus2, no tpi, veg only spread, 75 init</t>
  </si>
  <si>
    <t>OCFW_U_LATE_MOD</t>
  </si>
  <si>
    <t>ID 16</t>
  </si>
  <si>
    <t>sus3, 75 init</t>
  </si>
  <si>
    <t>sus3, 50 init</t>
  </si>
  <si>
    <t>ID 21</t>
  </si>
  <si>
    <t>sus3, veg spread, 50 init</t>
  </si>
  <si>
    <t>ID 22</t>
  </si>
  <si>
    <t>ID 23</t>
  </si>
  <si>
    <t>sus3, vegspread, 50 init</t>
  </si>
  <si>
    <t>ID 20</t>
  </si>
  <si>
    <t>sus3, reg spread, 75 init</t>
  </si>
  <si>
    <t>New Input</t>
  </si>
  <si>
    <t>sus3, veg spread, 65 init, no tpi</t>
  </si>
  <si>
    <t>sus3, veg spread, 65 init</t>
  </si>
  <si>
    <t>ID 19</t>
  </si>
  <si>
    <t>model 10 with veg spread</t>
  </si>
  <si>
    <t>BAR</t>
  </si>
  <si>
    <t>--</t>
  </si>
  <si>
    <t>New Input (sus3)</t>
  </si>
  <si>
    <t>New Input (sus4)</t>
  </si>
  <si>
    <t>ID 24</t>
  </si>
  <si>
    <t>sus4, veg spread, 65 init, 150 ts</t>
  </si>
  <si>
    <t>New Input (sus5)</t>
  </si>
  <si>
    <t>ID 26-27, 65 init, veg spread</t>
  </si>
  <si>
    <t>ID 24-25, 65 init, veg spread</t>
  </si>
  <si>
    <t>ID 28</t>
  </si>
  <si>
    <t>sus5, reg spread, 65 init, 150 ts</t>
  </si>
  <si>
    <t>ID 30</t>
  </si>
  <si>
    <t>sus4, reg spread 2, 65 init</t>
  </si>
  <si>
    <t>sus3, reg spread, 65 init</t>
  </si>
  <si>
    <t>sus2, 75init, 1 run</t>
  </si>
  <si>
    <t>ID 31</t>
  </si>
  <si>
    <t>ID 1</t>
  </si>
  <si>
    <t>sus6, reg spread, 65 init</t>
  </si>
  <si>
    <t>New Input (sus6)</t>
  </si>
  <si>
    <t>ID 2</t>
  </si>
  <si>
    <t>sus7, reg spread, 65 init</t>
  </si>
  <si>
    <t>ID 8</t>
  </si>
  <si>
    <t>sus8</t>
  </si>
  <si>
    <t>sus8, 50 init</t>
  </si>
  <si>
    <t>ID 4</t>
  </si>
  <si>
    <t>sus8, 45 init</t>
  </si>
  <si>
    <t>sus8, 55 init</t>
  </si>
  <si>
    <t>ID 5</t>
  </si>
  <si>
    <t>ID 6</t>
  </si>
  <si>
    <t>* MEG adjusted based on Hugh's expert opinion</t>
  </si>
  <si>
    <t>ID 7</t>
  </si>
  <si>
    <t>sus8, 40 init, adjusted</t>
  </si>
  <si>
    <t>ID 9</t>
  </si>
  <si>
    <t>sus 8, 35 init, adjusted</t>
  </si>
  <si>
    <t>sus8, 45 init, adj</t>
  </si>
  <si>
    <t>Target based on Rotation (8/28)</t>
  </si>
  <si>
    <t>sus 9, 40 init</t>
  </si>
  <si>
    <t>sus 10, 40 init</t>
  </si>
  <si>
    <t>sus 11, 40 init</t>
  </si>
  <si>
    <t>sus13</t>
  </si>
  <si>
    <t>sus 12</t>
  </si>
  <si>
    <t>sus13, 45 init</t>
  </si>
  <si>
    <t>sus 13, 35 init</t>
  </si>
  <si>
    <t>sus 14, 35 init</t>
  </si>
  <si>
    <t>sus 15, 35 init</t>
  </si>
  <si>
    <t>sus 15, 38 init</t>
  </si>
  <si>
    <t>sus 13, 40 init</t>
  </si>
  <si>
    <t>sus 13, 38 init</t>
  </si>
  <si>
    <t>ID 10</t>
  </si>
  <si>
    <t>% high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</si>
</sst>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  <font>
      <i/>
      <sz val="12"/>
      <name val="Calibri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800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DAE7FF"/>
        <bgColor indexed="64"/>
      </patternFill>
    </fill>
    <fill>
      <patternFill patternType="solid">
        <fgColor rgb="FFFFF7A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DA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AE7FF"/>
        <bgColor rgb="FF000000"/>
      </patternFill>
    </fill>
    <fill>
      <patternFill patternType="solid">
        <fgColor rgb="FFFFF7A3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" borderId="0" xfId="0" applyFill="1"/>
    <xf numFmtId="1" fontId="0" fillId="3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1" fontId="0" fillId="3" borderId="0" xfId="0" applyNumberFormat="1" applyFill="1" applyBorder="1"/>
    <xf numFmtId="0" fontId="0" fillId="0" borderId="2" xfId="0" applyFill="1" applyBorder="1"/>
    <xf numFmtId="0" fontId="3" fillId="0" borderId="0" xfId="0" applyFont="1" applyFill="1" applyBorder="1"/>
    <xf numFmtId="0" fontId="0" fillId="3" borderId="0" xfId="0" applyFill="1"/>
    <xf numFmtId="0" fontId="0" fillId="0" borderId="0" xfId="0" applyFill="1" applyBorder="1" applyAlignment="1">
      <alignment wrapText="1"/>
    </xf>
    <xf numFmtId="1" fontId="0" fillId="0" borderId="0" xfId="0" applyNumberFormat="1" applyFill="1"/>
    <xf numFmtId="1" fontId="0" fillId="0" borderId="0" xfId="0" applyNumberFormat="1" applyFill="1" applyAlignment="1">
      <alignment horizontal="center" vertical="center"/>
    </xf>
    <xf numFmtId="0" fontId="0" fillId="0" borderId="0" xfId="0" applyBorder="1"/>
    <xf numFmtId="0" fontId="0" fillId="3" borderId="0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0" borderId="0" xfId="0" applyFont="1"/>
    <xf numFmtId="0" fontId="2" fillId="0" borderId="0" xfId="0" applyFont="1"/>
    <xf numFmtId="0" fontId="2" fillId="4" borderId="0" xfId="0" applyFont="1" applyFill="1"/>
    <xf numFmtId="0" fontId="2" fillId="6" borderId="0" xfId="0" applyFont="1" applyFill="1"/>
    <xf numFmtId="0" fontId="0" fillId="10" borderId="0" xfId="0" applyFill="1" applyBorder="1"/>
    <xf numFmtId="0" fontId="3" fillId="10" borderId="0" xfId="0" applyFont="1" applyFill="1" applyBorder="1"/>
    <xf numFmtId="0" fontId="2" fillId="5" borderId="0" xfId="0" applyFont="1" applyFill="1"/>
    <xf numFmtId="0" fontId="7" fillId="0" borderId="0" xfId="0" applyFont="1"/>
    <xf numFmtId="0" fontId="0" fillId="0" borderId="0" xfId="0" applyFill="1" applyAlignment="1">
      <alignment wrapText="1"/>
    </xf>
    <xf numFmtId="0" fontId="6" fillId="0" borderId="0" xfId="0" applyFont="1" applyFill="1" applyBorder="1"/>
    <xf numFmtId="0" fontId="7" fillId="0" borderId="0" xfId="0" applyFont="1" applyFill="1"/>
    <xf numFmtId="1" fontId="0" fillId="0" borderId="0" xfId="0" applyNumberFormat="1"/>
    <xf numFmtId="1" fontId="0" fillId="11" borderId="0" xfId="0" applyNumberFormat="1" applyFill="1"/>
    <xf numFmtId="0" fontId="8" fillId="0" borderId="0" xfId="0" applyFont="1"/>
    <xf numFmtId="0" fontId="8" fillId="0" borderId="0" xfId="0" applyFont="1" applyFill="1"/>
    <xf numFmtId="1" fontId="8" fillId="0" borderId="0" xfId="0" applyNumberFormat="1" applyFont="1"/>
    <xf numFmtId="0" fontId="0" fillId="0" borderId="3" xfId="0" applyBorder="1"/>
    <xf numFmtId="0" fontId="0" fillId="5" borderId="1" xfId="0" applyFill="1" applyBorder="1"/>
    <xf numFmtId="0" fontId="2" fillId="5" borderId="1" xfId="0" applyFont="1" applyFill="1" applyBorder="1"/>
    <xf numFmtId="1" fontId="0" fillId="0" borderId="1" xfId="0" applyNumberFormat="1" applyBorder="1"/>
    <xf numFmtId="0" fontId="0" fillId="5" borderId="4" xfId="0" applyFill="1" applyBorder="1"/>
    <xf numFmtId="0" fontId="0" fillId="0" borderId="5" xfId="0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2" fillId="6" borderId="0" xfId="0" applyFont="1" applyFill="1" applyBorder="1"/>
    <xf numFmtId="1" fontId="0" fillId="0" borderId="0" xfId="0" applyNumberFormat="1" applyBorder="1"/>
    <xf numFmtId="0" fontId="0" fillId="6" borderId="6" xfId="0" applyFill="1" applyBorder="1"/>
    <xf numFmtId="0" fontId="0" fillId="0" borderId="7" xfId="0" applyBorder="1"/>
    <xf numFmtId="0" fontId="0" fillId="4" borderId="2" xfId="0" applyFill="1" applyBorder="1"/>
    <xf numFmtId="0" fontId="2" fillId="4" borderId="2" xfId="0" applyFont="1" applyFill="1" applyBorder="1"/>
    <xf numFmtId="1" fontId="0" fillId="0" borderId="2" xfId="0" applyNumberFormat="1" applyBorder="1"/>
    <xf numFmtId="0" fontId="0" fillId="4" borderId="8" xfId="0" applyFill="1" applyBorder="1"/>
    <xf numFmtId="0" fontId="0" fillId="6" borderId="1" xfId="0" applyFill="1" applyBorder="1"/>
    <xf numFmtId="0" fontId="0" fillId="5" borderId="2" xfId="0" applyFill="1" applyBorder="1"/>
    <xf numFmtId="0" fontId="2" fillId="5" borderId="2" xfId="0" applyFont="1" applyFill="1" applyBorder="1"/>
    <xf numFmtId="0" fontId="2" fillId="6" borderId="1" xfId="0" applyFont="1" applyFill="1" applyBorder="1"/>
    <xf numFmtId="0" fontId="0" fillId="4" borderId="4" xfId="0" applyFill="1" applyBorder="1"/>
    <xf numFmtId="0" fontId="2" fillId="4" borderId="0" xfId="0" applyFont="1" applyFill="1" applyBorder="1"/>
    <xf numFmtId="0" fontId="0" fillId="4" borderId="1" xfId="0" applyFill="1" applyBorder="1"/>
    <xf numFmtId="0" fontId="0" fillId="6" borderId="4" xfId="0" applyFill="1" applyBorder="1"/>
    <xf numFmtId="0" fontId="0" fillId="4" borderId="6" xfId="0" applyFill="1" applyBorder="1"/>
    <xf numFmtId="0" fontId="3" fillId="0" borderId="0" xfId="0" applyFont="1"/>
    <xf numFmtId="0" fontId="6" fillId="12" borderId="0" xfId="0" applyFont="1" applyFill="1"/>
    <xf numFmtId="0" fontId="6" fillId="13" borderId="0" xfId="0" applyFont="1" applyFill="1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6" fillId="12" borderId="5" xfId="0" applyFont="1" applyFill="1" applyBorder="1"/>
    <xf numFmtId="0" fontId="6" fillId="12" borderId="0" xfId="0" applyFont="1" applyFill="1" applyBorder="1"/>
    <xf numFmtId="0" fontId="6" fillId="12" borderId="6" xfId="0" applyFont="1" applyFill="1" applyBorder="1"/>
    <xf numFmtId="0" fontId="6" fillId="13" borderId="7" xfId="0" applyFont="1" applyFill="1" applyBorder="1"/>
    <xf numFmtId="0" fontId="6" fillId="13" borderId="2" xfId="0" applyFont="1" applyFill="1" applyBorder="1"/>
    <xf numFmtId="0" fontId="6" fillId="13" borderId="8" xfId="0" applyFont="1" applyFill="1" applyBorder="1"/>
    <xf numFmtId="0" fontId="2" fillId="0" borderId="0" xfId="0" applyFont="1" applyAlignment="1">
      <alignment wrapText="1"/>
    </xf>
    <xf numFmtId="1" fontId="1" fillId="0" borderId="0" xfId="0" applyNumberFormat="1" applyFont="1"/>
    <xf numFmtId="0" fontId="0" fillId="5" borderId="3" xfId="0" applyFill="1" applyBorder="1"/>
    <xf numFmtId="0" fontId="0" fillId="6" borderId="5" xfId="0" applyFill="1" applyBorder="1"/>
    <xf numFmtId="0" fontId="0" fillId="4" borderId="7" xfId="0" applyFill="1" applyBorder="1"/>
    <xf numFmtId="0" fontId="0" fillId="4" borderId="5" xfId="0" applyFill="1" applyBorder="1"/>
    <xf numFmtId="0" fontId="0" fillId="6" borderId="3" xfId="0" applyFill="1" applyBorder="1"/>
    <xf numFmtId="0" fontId="6" fillId="14" borderId="0" xfId="0" applyFont="1" applyFill="1"/>
    <xf numFmtId="0" fontId="6" fillId="12" borderId="3" xfId="0" applyFont="1" applyFill="1" applyBorder="1"/>
    <xf numFmtId="0" fontId="6" fillId="12" borderId="1" xfId="0" applyFont="1" applyFill="1" applyBorder="1"/>
    <xf numFmtId="0" fontId="6" fillId="12" borderId="4" xfId="0" applyFont="1" applyFill="1" applyBorder="1"/>
    <xf numFmtId="0" fontId="6" fillId="13" borderId="5" xfId="0" applyFont="1" applyFill="1" applyBorder="1"/>
    <xf numFmtId="0" fontId="6" fillId="13" borderId="0" xfId="0" applyFont="1" applyFill="1" applyBorder="1"/>
    <xf numFmtId="0" fontId="6" fillId="12" borderId="7" xfId="0" applyFont="1" applyFill="1" applyBorder="1"/>
    <xf numFmtId="0" fontId="6" fillId="12" borderId="2" xfId="0" applyFont="1" applyFill="1" applyBorder="1"/>
    <xf numFmtId="0" fontId="6" fillId="12" borderId="8" xfId="0" applyFont="1" applyFill="1" applyBorder="1"/>
    <xf numFmtId="0" fontId="6" fillId="14" borderId="7" xfId="0" applyFont="1" applyFill="1" applyBorder="1"/>
    <xf numFmtId="0" fontId="6" fillId="14" borderId="2" xfId="0" applyFont="1" applyFill="1" applyBorder="1"/>
    <xf numFmtId="0" fontId="6" fillId="14" borderId="8" xfId="0" applyFont="1" applyFill="1" applyBorder="1"/>
    <xf numFmtId="0" fontId="6" fillId="15" borderId="0" xfId="0" applyFont="1" applyFill="1"/>
    <xf numFmtId="0" fontId="6" fillId="16" borderId="0" xfId="0" applyFont="1" applyFill="1"/>
    <xf numFmtId="0" fontId="6" fillId="0" borderId="0" xfId="0" applyFont="1" applyAlignment="1">
      <alignment wrapText="1"/>
    </xf>
    <xf numFmtId="0" fontId="6" fillId="15" borderId="0" xfId="0" applyFont="1" applyFill="1" applyAlignment="1">
      <alignment wrapText="1"/>
    </xf>
    <xf numFmtId="0" fontId="6" fillId="16" borderId="0" xfId="0" applyFont="1" applyFill="1" applyAlignment="1">
      <alignment wrapText="1"/>
    </xf>
    <xf numFmtId="1" fontId="6" fillId="16" borderId="0" xfId="0" applyNumberFormat="1" applyFont="1" applyFill="1"/>
    <xf numFmtId="1" fontId="6" fillId="0" borderId="0" xfId="0" applyNumberFormat="1" applyFont="1" applyAlignment="1">
      <alignment horizontal="center" vertical="center"/>
    </xf>
    <xf numFmtId="0" fontId="6" fillId="17" borderId="0" xfId="0" applyFont="1" applyFill="1"/>
    <xf numFmtId="0" fontId="6" fillId="18" borderId="0" xfId="0" applyFont="1" applyFill="1"/>
    <xf numFmtId="0" fontId="3" fillId="17" borderId="0" xfId="0" applyFont="1" applyFill="1"/>
    <xf numFmtId="0" fontId="9" fillId="0" borderId="0" xfId="0" applyFont="1" applyFill="1" applyBorder="1"/>
    <xf numFmtId="0" fontId="8" fillId="0" borderId="0" xfId="0" quotePrefix="1" applyFont="1" applyFill="1"/>
    <xf numFmtId="0" fontId="8" fillId="5" borderId="0" xfId="0" applyFont="1" applyFill="1"/>
    <xf numFmtId="0" fontId="8" fillId="6" borderId="0" xfId="0" applyFont="1" applyFill="1"/>
    <xf numFmtId="0" fontId="8" fillId="4" borderId="0" xfId="0" applyFont="1" applyFill="1"/>
    <xf numFmtId="0" fontId="9" fillId="0" borderId="0" xfId="0" quotePrefix="1" applyFont="1" applyFill="1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" borderId="0" xfId="0" quotePrefix="1" applyFill="1"/>
    <xf numFmtId="0" fontId="0" fillId="3" borderId="0" xfId="0" quotePrefix="1" applyFill="1"/>
    <xf numFmtId="1" fontId="3" fillId="0" borderId="0" xfId="0" applyNumberFormat="1" applyFont="1"/>
    <xf numFmtId="0" fontId="2" fillId="8" borderId="0" xfId="0" applyFont="1" applyFill="1"/>
    <xf numFmtId="0" fontId="10" fillId="8" borderId="0" xfId="0" applyFont="1" applyFill="1" applyBorder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/>
    <xf numFmtId="0" fontId="1" fillId="0" borderId="0" xfId="0" applyFont="1"/>
    <xf numFmtId="0" fontId="10" fillId="0" borderId="0" xfId="0" applyFont="1"/>
    <xf numFmtId="0" fontId="12" fillId="0" borderId="0" xfId="0" applyFont="1"/>
    <xf numFmtId="0" fontId="2" fillId="22" borderId="0" xfId="0" applyFont="1" applyFill="1"/>
    <xf numFmtId="0" fontId="0" fillId="22" borderId="0" xfId="0" applyFill="1"/>
    <xf numFmtId="0" fontId="8" fillId="22" borderId="0" xfId="0" applyFont="1" applyFill="1"/>
    <xf numFmtId="0" fontId="8" fillId="19" borderId="0" xfId="0" applyFont="1" applyFill="1"/>
    <xf numFmtId="0" fontId="0" fillId="0" borderId="0" xfId="0" applyFont="1"/>
    <xf numFmtId="2" fontId="0" fillId="0" borderId="0" xfId="0" applyNumberFormat="1" applyFont="1"/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center" vertical="center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43" workbookViewId="0">
      <selection activeCell="E20" sqref="E20"/>
    </sheetView>
  </sheetViews>
  <sheetFormatPr baseColWidth="10" defaultRowHeight="15" x14ac:dyDescent="0"/>
  <cols>
    <col min="1" max="1" width="23.1640625" bestFit="1" customWidth="1"/>
    <col min="2" max="2" width="10.83203125" style="4"/>
    <col min="3" max="3" width="10" style="13" bestFit="1" customWidth="1"/>
    <col min="4" max="4" width="10" style="6" customWidth="1"/>
    <col min="5" max="5" width="39" bestFit="1" customWidth="1"/>
    <col min="10" max="10" width="31" bestFit="1" customWidth="1"/>
  </cols>
  <sheetData>
    <row r="1" spans="1:14">
      <c r="E1" t="s">
        <v>0</v>
      </c>
      <c r="J1" t="s">
        <v>0</v>
      </c>
    </row>
    <row r="2" spans="1:14">
      <c r="E2" t="s">
        <v>1</v>
      </c>
      <c r="J2" t="s">
        <v>228</v>
      </c>
    </row>
    <row r="4" spans="1:14">
      <c r="E4" t="s">
        <v>2</v>
      </c>
      <c r="J4" t="s">
        <v>2</v>
      </c>
    </row>
    <row r="5" spans="1:14">
      <c r="E5" t="s">
        <v>3</v>
      </c>
      <c r="J5" t="s">
        <v>3</v>
      </c>
    </row>
    <row r="7" spans="1:14">
      <c r="E7" t="s">
        <v>4</v>
      </c>
      <c r="J7" t="s">
        <v>4</v>
      </c>
    </row>
    <row r="8" spans="1:14">
      <c r="E8" t="s">
        <v>1</v>
      </c>
      <c r="J8" t="s">
        <v>1</v>
      </c>
    </row>
    <row r="10" spans="1:14">
      <c r="A10" s="19" t="s">
        <v>225</v>
      </c>
      <c r="E10" t="s">
        <v>5</v>
      </c>
      <c r="J10" t="s">
        <v>5</v>
      </c>
    </row>
    <row r="11" spans="1:14">
      <c r="A11" s="20" t="s">
        <v>226</v>
      </c>
      <c r="E11" t="s">
        <v>6</v>
      </c>
      <c r="J11" t="s">
        <v>6</v>
      </c>
    </row>
    <row r="12" spans="1:14">
      <c r="A12" s="21" t="s">
        <v>227</v>
      </c>
    </row>
    <row r="13" spans="1:14">
      <c r="E13" t="s">
        <v>7</v>
      </c>
      <c r="J13" t="s">
        <v>7</v>
      </c>
    </row>
    <row r="14" spans="1:14">
      <c r="E14" t="s">
        <v>8</v>
      </c>
      <c r="J14" t="s">
        <v>8</v>
      </c>
    </row>
    <row r="15" spans="1:14" ht="45">
      <c r="A15" s="1" t="s">
        <v>44</v>
      </c>
      <c r="B15" s="2" t="s">
        <v>45</v>
      </c>
      <c r="C15" s="3" t="s">
        <v>46</v>
      </c>
      <c r="D15" s="14" t="s">
        <v>201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</row>
    <row r="16" spans="1:14">
      <c r="A16" t="s">
        <v>47</v>
      </c>
      <c r="B16" s="4">
        <v>0.17</v>
      </c>
      <c r="C16" s="5">
        <v>83.333333333333329</v>
      </c>
      <c r="D16" s="135" t="s">
        <v>202</v>
      </c>
      <c r="E16" t="s">
        <v>14</v>
      </c>
      <c r="F16">
        <v>5416</v>
      </c>
      <c r="G16" s="22">
        <v>62</v>
      </c>
      <c r="H16" s="22">
        <v>67</v>
      </c>
      <c r="I16" s="22">
        <v>68</v>
      </c>
      <c r="J16" t="s">
        <v>14</v>
      </c>
      <c r="K16">
        <v>16</v>
      </c>
      <c r="L16">
        <v>44</v>
      </c>
      <c r="M16">
        <v>46</v>
      </c>
      <c r="N16">
        <v>40</v>
      </c>
    </row>
    <row r="17" spans="1:14">
      <c r="A17" t="s">
        <v>49</v>
      </c>
      <c r="B17" s="4">
        <v>1</v>
      </c>
      <c r="C17" s="5">
        <v>500</v>
      </c>
      <c r="D17" s="135"/>
      <c r="E17" t="s">
        <v>15</v>
      </c>
      <c r="F17">
        <v>41</v>
      </c>
      <c r="G17" s="22">
        <v>31</v>
      </c>
      <c r="H17" s="22">
        <v>28</v>
      </c>
      <c r="I17" s="22">
        <v>26</v>
      </c>
      <c r="J17" t="s">
        <v>15</v>
      </c>
      <c r="K17">
        <v>18</v>
      </c>
      <c r="L17">
        <v>22</v>
      </c>
      <c r="M17">
        <v>25</v>
      </c>
      <c r="N17">
        <v>24</v>
      </c>
    </row>
    <row r="18" spans="1:14">
      <c r="A18" t="s">
        <v>48</v>
      </c>
      <c r="B18" s="4">
        <v>0.67</v>
      </c>
      <c r="C18" s="5">
        <v>17.391304347826082</v>
      </c>
      <c r="D18" s="135"/>
      <c r="E18" t="s">
        <v>16</v>
      </c>
      <c r="F18">
        <v>4617</v>
      </c>
      <c r="G18" s="22">
        <v>37</v>
      </c>
      <c r="H18" s="22">
        <v>36</v>
      </c>
      <c r="I18" s="22">
        <v>34</v>
      </c>
      <c r="J18" t="s">
        <v>16</v>
      </c>
      <c r="K18">
        <v>1379</v>
      </c>
      <c r="L18">
        <v>30</v>
      </c>
      <c r="M18">
        <v>32</v>
      </c>
      <c r="N18">
        <v>28</v>
      </c>
    </row>
    <row r="19" spans="1:14">
      <c r="A19" t="s">
        <v>50</v>
      </c>
      <c r="B19" s="4">
        <v>0.03</v>
      </c>
      <c r="C19" s="5">
        <v>29.411764705882351</v>
      </c>
      <c r="D19" s="135" t="s">
        <v>203</v>
      </c>
      <c r="E19" t="s">
        <v>17</v>
      </c>
      <c r="F19">
        <v>2816</v>
      </c>
      <c r="G19" s="21">
        <v>32</v>
      </c>
      <c r="H19" s="21">
        <v>32</v>
      </c>
      <c r="I19" s="21">
        <v>29</v>
      </c>
      <c r="J19" t="s">
        <v>17</v>
      </c>
      <c r="K19">
        <v>837</v>
      </c>
      <c r="L19">
        <v>27</v>
      </c>
      <c r="M19">
        <v>27</v>
      </c>
      <c r="N19">
        <v>24</v>
      </c>
    </row>
    <row r="20" spans="1:14">
      <c r="A20" t="s">
        <v>53</v>
      </c>
      <c r="B20" s="4">
        <v>0.13</v>
      </c>
      <c r="C20" s="5">
        <v>23.809523809523807</v>
      </c>
      <c r="D20" s="135"/>
      <c r="E20" t="s">
        <v>18</v>
      </c>
      <c r="F20">
        <v>31</v>
      </c>
      <c r="G20" s="22">
        <v>28</v>
      </c>
      <c r="H20" s="22">
        <v>30</v>
      </c>
      <c r="I20" s="22">
        <v>30</v>
      </c>
      <c r="J20" t="s">
        <v>18</v>
      </c>
      <c r="K20">
        <v>8</v>
      </c>
      <c r="L20">
        <v>28</v>
      </c>
      <c r="M20">
        <v>29</v>
      </c>
      <c r="N20">
        <v>24</v>
      </c>
    </row>
    <row r="21" spans="1:14">
      <c r="A21" t="s">
        <v>54</v>
      </c>
      <c r="B21" s="4">
        <v>0.26</v>
      </c>
      <c r="C21" s="5">
        <v>37.037037037037038</v>
      </c>
      <c r="D21" s="135"/>
      <c r="E21" t="s">
        <v>19</v>
      </c>
      <c r="F21">
        <v>4</v>
      </c>
      <c r="G21" s="22">
        <v>28</v>
      </c>
      <c r="H21" s="22">
        <v>43</v>
      </c>
      <c r="I21" s="22">
        <v>31</v>
      </c>
      <c r="J21" t="s">
        <v>20</v>
      </c>
      <c r="K21">
        <v>1201</v>
      </c>
      <c r="L21">
        <v>34</v>
      </c>
      <c r="M21">
        <v>34</v>
      </c>
      <c r="N21">
        <v>31</v>
      </c>
    </row>
    <row r="22" spans="1:14">
      <c r="A22" t="s">
        <v>52</v>
      </c>
      <c r="B22" s="4">
        <v>0.15</v>
      </c>
      <c r="C22" s="5">
        <v>27.027027027027028</v>
      </c>
      <c r="D22" s="135"/>
      <c r="E22" t="s">
        <v>20</v>
      </c>
      <c r="F22">
        <v>3435</v>
      </c>
      <c r="G22" s="22">
        <v>41</v>
      </c>
      <c r="H22" s="22">
        <v>42</v>
      </c>
      <c r="I22" s="22">
        <v>38</v>
      </c>
      <c r="J22" s="23" t="s">
        <v>21</v>
      </c>
      <c r="K22">
        <v>7273</v>
      </c>
      <c r="L22" s="19">
        <v>45</v>
      </c>
      <c r="M22" s="19">
        <v>50</v>
      </c>
      <c r="N22" s="19">
        <v>40</v>
      </c>
    </row>
    <row r="23" spans="1:14">
      <c r="A23" t="s">
        <v>51</v>
      </c>
      <c r="B23" s="4">
        <v>0.41</v>
      </c>
      <c r="C23" s="5">
        <v>58.823529411764703</v>
      </c>
      <c r="D23" s="135"/>
      <c r="E23" s="23" t="s">
        <v>21</v>
      </c>
      <c r="F23">
        <v>13548</v>
      </c>
      <c r="G23" s="21">
        <v>41</v>
      </c>
      <c r="H23" s="21">
        <v>41</v>
      </c>
      <c r="I23" s="21">
        <v>39</v>
      </c>
      <c r="J23" t="s">
        <v>22</v>
      </c>
      <c r="K23">
        <v>604</v>
      </c>
      <c r="L23">
        <v>25</v>
      </c>
      <c r="M23">
        <v>28</v>
      </c>
      <c r="N23">
        <v>26</v>
      </c>
    </row>
    <row r="24" spans="1:14">
      <c r="A24" s="7" t="s">
        <v>88</v>
      </c>
      <c r="B24" s="9">
        <v>0.03</v>
      </c>
      <c r="C24" s="10">
        <v>29.411764705882351</v>
      </c>
      <c r="D24" s="134" t="s">
        <v>204</v>
      </c>
      <c r="E24" t="s">
        <v>22</v>
      </c>
      <c r="F24">
        <v>1655</v>
      </c>
      <c r="G24">
        <v>24</v>
      </c>
      <c r="H24">
        <v>23</v>
      </c>
      <c r="I24">
        <v>21</v>
      </c>
      <c r="J24" s="23" t="s">
        <v>23</v>
      </c>
      <c r="K24">
        <v>6768</v>
      </c>
      <c r="L24" s="19">
        <v>38</v>
      </c>
      <c r="M24" s="19">
        <v>42</v>
      </c>
      <c r="N24" s="19">
        <v>35</v>
      </c>
    </row>
    <row r="25" spans="1:14">
      <c r="A25" s="7" t="s">
        <v>92</v>
      </c>
      <c r="B25" s="9">
        <v>0.26</v>
      </c>
      <c r="C25" s="10">
        <v>37.037037037037038</v>
      </c>
      <c r="D25" s="134"/>
      <c r="E25" s="23" t="s">
        <v>23</v>
      </c>
      <c r="F25">
        <v>13774</v>
      </c>
      <c r="G25" s="20">
        <v>38</v>
      </c>
      <c r="H25" s="20">
        <v>38</v>
      </c>
      <c r="I25" s="20">
        <v>34</v>
      </c>
      <c r="J25" t="s">
        <v>24</v>
      </c>
      <c r="K25">
        <v>732</v>
      </c>
      <c r="L25">
        <v>26</v>
      </c>
      <c r="M25">
        <v>28</v>
      </c>
      <c r="N25">
        <v>25</v>
      </c>
    </row>
    <row r="26" spans="1:14">
      <c r="A26" s="7" t="s">
        <v>93</v>
      </c>
      <c r="B26" s="9">
        <v>0.13</v>
      </c>
      <c r="C26" s="10">
        <v>23.809523809523807</v>
      </c>
      <c r="D26" s="134"/>
      <c r="E26" t="s">
        <v>24</v>
      </c>
      <c r="F26">
        <v>2216</v>
      </c>
      <c r="G26">
        <v>28</v>
      </c>
      <c r="H26">
        <v>28</v>
      </c>
      <c r="I26">
        <v>26</v>
      </c>
      <c r="J26" t="s">
        <v>25</v>
      </c>
      <c r="K26">
        <v>19</v>
      </c>
      <c r="L26">
        <v>26</v>
      </c>
      <c r="M26">
        <v>28</v>
      </c>
      <c r="N26">
        <v>27</v>
      </c>
    </row>
    <row r="27" spans="1:14">
      <c r="A27" s="7" t="s">
        <v>94</v>
      </c>
      <c r="B27" s="9">
        <v>7.0000000000000007E-2</v>
      </c>
      <c r="C27" s="10">
        <v>17.543859649122805</v>
      </c>
      <c r="D27" s="134"/>
      <c r="E27" t="s">
        <v>25</v>
      </c>
      <c r="F27">
        <v>4192</v>
      </c>
      <c r="G27">
        <v>28</v>
      </c>
      <c r="H27">
        <v>26</v>
      </c>
      <c r="I27">
        <v>26</v>
      </c>
      <c r="J27" s="23" t="s">
        <v>26</v>
      </c>
      <c r="K27">
        <v>23279</v>
      </c>
      <c r="L27" s="19">
        <v>27</v>
      </c>
      <c r="M27" s="19">
        <v>29</v>
      </c>
      <c r="N27" s="19">
        <v>26</v>
      </c>
    </row>
    <row r="28" spans="1:14">
      <c r="A28" s="7" t="s">
        <v>89</v>
      </c>
      <c r="B28" s="9">
        <v>0.41</v>
      </c>
      <c r="C28" s="10">
        <v>58.823529411764703</v>
      </c>
      <c r="D28" s="134"/>
      <c r="E28" s="23" t="s">
        <v>26</v>
      </c>
      <c r="F28">
        <v>56987</v>
      </c>
      <c r="G28" s="19">
        <v>29</v>
      </c>
      <c r="H28" s="19">
        <v>27</v>
      </c>
      <c r="I28" s="19">
        <v>26</v>
      </c>
      <c r="J28" s="23" t="s">
        <v>27</v>
      </c>
      <c r="K28">
        <v>1060</v>
      </c>
      <c r="L28" s="19">
        <v>22</v>
      </c>
      <c r="M28" s="19">
        <v>24</v>
      </c>
      <c r="N28" s="19">
        <v>23</v>
      </c>
    </row>
    <row r="29" spans="1:14">
      <c r="A29" s="7" t="s">
        <v>90</v>
      </c>
      <c r="B29" s="9">
        <v>0.15</v>
      </c>
      <c r="C29" s="10">
        <v>27.027027027027028</v>
      </c>
      <c r="D29" s="134"/>
      <c r="E29" s="23" t="s">
        <v>200</v>
      </c>
      <c r="F29">
        <v>2185</v>
      </c>
      <c r="G29" s="21">
        <v>23</v>
      </c>
      <c r="H29" s="21">
        <v>22</v>
      </c>
      <c r="I29" s="21">
        <v>20</v>
      </c>
      <c r="J29" t="s">
        <v>28</v>
      </c>
      <c r="K29">
        <v>31</v>
      </c>
      <c r="L29">
        <v>25</v>
      </c>
      <c r="M29">
        <v>24</v>
      </c>
      <c r="N29">
        <v>23</v>
      </c>
    </row>
    <row r="30" spans="1:14">
      <c r="A30" s="7" t="s">
        <v>91</v>
      </c>
      <c r="B30" s="9">
        <v>7.0000000000000007E-2</v>
      </c>
      <c r="C30" s="10">
        <v>17.543859649122805</v>
      </c>
      <c r="D30" s="134"/>
      <c r="E30" t="s">
        <v>28</v>
      </c>
      <c r="F30">
        <v>34</v>
      </c>
      <c r="G30" s="22">
        <v>24</v>
      </c>
      <c r="H30" s="22">
        <v>26</v>
      </c>
      <c r="I30" s="22">
        <v>21</v>
      </c>
      <c r="J30" s="23" t="s">
        <v>29</v>
      </c>
      <c r="K30">
        <v>8563</v>
      </c>
      <c r="L30" s="19">
        <v>26</v>
      </c>
      <c r="M30" s="19">
        <v>27</v>
      </c>
      <c r="N30" s="19">
        <v>24</v>
      </c>
    </row>
    <row r="31" spans="1:14">
      <c r="A31" t="s">
        <v>55</v>
      </c>
      <c r="B31" s="4">
        <v>1</v>
      </c>
      <c r="C31" s="5">
        <v>250</v>
      </c>
      <c r="D31" s="135" t="s">
        <v>205</v>
      </c>
      <c r="E31" s="23" t="s">
        <v>29</v>
      </c>
      <c r="F31">
        <v>19626</v>
      </c>
      <c r="G31" s="20">
        <v>29</v>
      </c>
      <c r="H31" s="20">
        <v>28</v>
      </c>
      <c r="I31" s="20">
        <v>26</v>
      </c>
      <c r="J31" t="s">
        <v>30</v>
      </c>
      <c r="K31">
        <v>294</v>
      </c>
      <c r="L31">
        <v>24</v>
      </c>
      <c r="M31">
        <v>30</v>
      </c>
      <c r="N31">
        <v>24</v>
      </c>
    </row>
    <row r="32" spans="1:14">
      <c r="A32" t="s">
        <v>59</v>
      </c>
      <c r="B32" s="4">
        <v>1</v>
      </c>
      <c r="C32" s="5">
        <v>149.25373134328359</v>
      </c>
      <c r="D32" s="135"/>
      <c r="E32" t="s">
        <v>30</v>
      </c>
      <c r="F32">
        <v>321</v>
      </c>
      <c r="G32">
        <v>25</v>
      </c>
      <c r="H32">
        <v>27</v>
      </c>
      <c r="I32">
        <v>23</v>
      </c>
      <c r="J32" s="23" t="s">
        <v>31</v>
      </c>
      <c r="K32">
        <v>7493</v>
      </c>
      <c r="L32" s="19">
        <v>25</v>
      </c>
      <c r="M32" s="19">
        <v>27</v>
      </c>
      <c r="N32" s="19">
        <v>24</v>
      </c>
    </row>
    <row r="33" spans="1:14">
      <c r="A33" t="s">
        <v>60</v>
      </c>
      <c r="B33" s="4">
        <v>0.6</v>
      </c>
      <c r="C33" s="5">
        <v>103.09278350515464</v>
      </c>
      <c r="D33" s="135"/>
      <c r="E33" s="23" t="s">
        <v>31</v>
      </c>
      <c r="F33">
        <v>9989</v>
      </c>
      <c r="G33" s="20">
        <v>26</v>
      </c>
      <c r="H33" s="20">
        <v>27</v>
      </c>
      <c r="I33" s="20">
        <v>25</v>
      </c>
      <c r="J33" t="s">
        <v>33</v>
      </c>
      <c r="K33">
        <v>638</v>
      </c>
      <c r="L33">
        <v>46</v>
      </c>
      <c r="M33">
        <v>44</v>
      </c>
      <c r="N33">
        <v>40</v>
      </c>
    </row>
    <row r="34" spans="1:14">
      <c r="A34" t="s">
        <v>61</v>
      </c>
      <c r="B34" s="4">
        <v>0.39</v>
      </c>
      <c r="C34" s="5">
        <v>78.740157480314963</v>
      </c>
      <c r="D34" s="135"/>
      <c r="E34" t="s">
        <v>32</v>
      </c>
      <c r="F34">
        <v>1600</v>
      </c>
      <c r="G34">
        <v>42</v>
      </c>
      <c r="H34">
        <v>52</v>
      </c>
      <c r="I34">
        <v>44</v>
      </c>
      <c r="J34" t="s">
        <v>35</v>
      </c>
      <c r="K34">
        <v>58</v>
      </c>
      <c r="L34">
        <v>20</v>
      </c>
      <c r="M34">
        <v>21</v>
      </c>
      <c r="N34">
        <v>19</v>
      </c>
    </row>
    <row r="35" spans="1:14">
      <c r="A35" t="s">
        <v>56</v>
      </c>
      <c r="B35" s="4">
        <v>0.33</v>
      </c>
      <c r="C35" s="5">
        <v>55.55555555555555</v>
      </c>
      <c r="D35" s="135"/>
      <c r="E35" t="s">
        <v>33</v>
      </c>
      <c r="F35">
        <v>2044</v>
      </c>
      <c r="G35">
        <v>54</v>
      </c>
      <c r="H35">
        <v>52</v>
      </c>
      <c r="I35">
        <v>48</v>
      </c>
      <c r="J35" s="23" t="s">
        <v>36</v>
      </c>
      <c r="K35">
        <v>57853</v>
      </c>
      <c r="L35" s="19">
        <v>21</v>
      </c>
      <c r="M35" s="19">
        <v>22</v>
      </c>
      <c r="N35" s="19">
        <v>20</v>
      </c>
    </row>
    <row r="36" spans="1:14">
      <c r="A36" t="s">
        <v>57</v>
      </c>
      <c r="B36" s="4">
        <v>0.31</v>
      </c>
      <c r="C36" s="5">
        <v>62.5</v>
      </c>
      <c r="D36" s="135"/>
      <c r="E36" t="s">
        <v>34</v>
      </c>
      <c r="F36">
        <v>6</v>
      </c>
      <c r="G36" s="22">
        <v>58</v>
      </c>
      <c r="H36" s="22">
        <v>51</v>
      </c>
      <c r="I36" s="22">
        <v>48</v>
      </c>
      <c r="J36" s="23" t="s">
        <v>37</v>
      </c>
      <c r="K36">
        <v>4124</v>
      </c>
      <c r="L36">
        <v>25</v>
      </c>
      <c r="M36">
        <v>27</v>
      </c>
      <c r="N36">
        <v>26</v>
      </c>
    </row>
    <row r="37" spans="1:14">
      <c r="A37" t="s">
        <v>58</v>
      </c>
      <c r="B37" s="4">
        <v>0.28999999999999998</v>
      </c>
      <c r="C37" s="5">
        <v>71.428571428571431</v>
      </c>
      <c r="D37" s="135"/>
      <c r="E37" t="s">
        <v>35</v>
      </c>
      <c r="F37">
        <v>121</v>
      </c>
      <c r="G37">
        <v>23</v>
      </c>
      <c r="H37">
        <v>25</v>
      </c>
      <c r="I37">
        <v>23</v>
      </c>
      <c r="J37" s="23" t="s">
        <v>38</v>
      </c>
      <c r="K37">
        <v>52198</v>
      </c>
      <c r="L37" s="19">
        <v>24</v>
      </c>
      <c r="M37" s="19">
        <v>25</v>
      </c>
      <c r="N37" s="19">
        <v>23</v>
      </c>
    </row>
    <row r="38" spans="1:14">
      <c r="A38" s="7" t="s">
        <v>179</v>
      </c>
      <c r="B38" s="9">
        <v>1</v>
      </c>
      <c r="C38" s="10">
        <v>67.961165048543748</v>
      </c>
      <c r="D38" s="134" t="s">
        <v>206</v>
      </c>
      <c r="E38" s="23" t="s">
        <v>36</v>
      </c>
      <c r="F38">
        <v>133920</v>
      </c>
      <c r="G38" s="20">
        <v>21</v>
      </c>
      <c r="H38" s="20">
        <v>22</v>
      </c>
      <c r="I38" s="20">
        <v>21</v>
      </c>
      <c r="J38" t="s">
        <v>39</v>
      </c>
      <c r="K38">
        <v>114</v>
      </c>
      <c r="L38">
        <v>44</v>
      </c>
      <c r="M38">
        <v>53</v>
      </c>
      <c r="N38">
        <v>44</v>
      </c>
    </row>
    <row r="39" spans="1:14">
      <c r="A39" s="7" t="s">
        <v>183</v>
      </c>
      <c r="B39" s="9">
        <v>0.01</v>
      </c>
      <c r="C39" s="10">
        <v>43.613707165109041</v>
      </c>
      <c r="D39" s="134"/>
      <c r="E39" s="23" t="s">
        <v>37</v>
      </c>
      <c r="F39">
        <v>9774</v>
      </c>
      <c r="G39" s="21">
        <v>26</v>
      </c>
      <c r="H39" s="21">
        <v>25</v>
      </c>
      <c r="I39" s="21">
        <v>24</v>
      </c>
      <c r="J39" t="s">
        <v>40</v>
      </c>
      <c r="K39">
        <v>273</v>
      </c>
      <c r="L39">
        <v>19</v>
      </c>
      <c r="M39">
        <v>20</v>
      </c>
      <c r="N39">
        <v>18</v>
      </c>
    </row>
    <row r="40" spans="1:14">
      <c r="A40" s="7" t="s">
        <v>184</v>
      </c>
      <c r="B40" s="9">
        <v>0.01</v>
      </c>
      <c r="C40" s="10">
        <v>24.778761061946902</v>
      </c>
      <c r="D40" s="134"/>
      <c r="E40" s="23" t="s">
        <v>38</v>
      </c>
      <c r="F40">
        <v>91443</v>
      </c>
      <c r="G40" s="20">
        <v>25</v>
      </c>
      <c r="H40" s="20">
        <v>24</v>
      </c>
      <c r="I40" s="20">
        <v>23</v>
      </c>
      <c r="J40" t="s">
        <v>43</v>
      </c>
      <c r="K40">
        <v>174830</v>
      </c>
      <c r="L40">
        <v>24</v>
      </c>
      <c r="M40">
        <v>26</v>
      </c>
      <c r="N40">
        <v>23</v>
      </c>
    </row>
    <row r="41" spans="1:14">
      <c r="A41" s="7" t="s">
        <v>185</v>
      </c>
      <c r="B41" s="9">
        <v>0.01</v>
      </c>
      <c r="C41" s="10">
        <v>17.305315203955502</v>
      </c>
      <c r="D41" s="134"/>
      <c r="E41" t="s">
        <v>39</v>
      </c>
      <c r="F41">
        <v>782</v>
      </c>
      <c r="G41">
        <v>50</v>
      </c>
      <c r="H41">
        <v>51</v>
      </c>
      <c r="I41">
        <v>48</v>
      </c>
    </row>
    <row r="42" spans="1:14">
      <c r="A42" s="7" t="s">
        <v>180</v>
      </c>
      <c r="B42" s="9">
        <v>0.02</v>
      </c>
      <c r="C42" s="10">
        <v>45.951859956236326</v>
      </c>
      <c r="D42" s="134"/>
      <c r="E42" t="s">
        <v>40</v>
      </c>
      <c r="F42">
        <v>510</v>
      </c>
      <c r="G42">
        <v>22</v>
      </c>
      <c r="H42">
        <v>19</v>
      </c>
      <c r="I42">
        <v>19</v>
      </c>
    </row>
    <row r="43" spans="1:14">
      <c r="A43" s="7" t="s">
        <v>181</v>
      </c>
      <c r="B43" s="9">
        <v>0.01</v>
      </c>
      <c r="C43" s="10">
        <v>25.516403402187123</v>
      </c>
      <c r="D43" s="134"/>
      <c r="E43" t="s">
        <v>41</v>
      </c>
      <c r="F43">
        <v>10499</v>
      </c>
      <c r="G43">
        <v>26</v>
      </c>
      <c r="H43">
        <v>31</v>
      </c>
      <c r="I43">
        <v>25</v>
      </c>
    </row>
    <row r="44" spans="1:14">
      <c r="A44" s="7" t="s">
        <v>182</v>
      </c>
      <c r="B44" s="9">
        <v>0.01</v>
      </c>
      <c r="C44" s="10">
        <v>17.661900756938604</v>
      </c>
      <c r="D44" s="134"/>
      <c r="E44" t="s">
        <v>42</v>
      </c>
      <c r="F44">
        <v>3</v>
      </c>
      <c r="G44" s="22">
        <v>29</v>
      </c>
      <c r="H44" s="22">
        <v>31</v>
      </c>
      <c r="I44" s="22">
        <v>33</v>
      </c>
    </row>
    <row r="45" spans="1:14">
      <c r="A45" s="7" t="s">
        <v>186</v>
      </c>
      <c r="B45" s="9">
        <v>1</v>
      </c>
      <c r="C45" s="10">
        <v>135.9223300970875</v>
      </c>
      <c r="D45" s="134" t="s">
        <v>207</v>
      </c>
      <c r="E45" t="s">
        <v>43</v>
      </c>
      <c r="F45">
        <v>391591</v>
      </c>
      <c r="G45">
        <v>25</v>
      </c>
      <c r="H45">
        <v>25</v>
      </c>
      <c r="I45">
        <v>24</v>
      </c>
    </row>
    <row r="46" spans="1:14">
      <c r="A46" s="7" t="s">
        <v>190</v>
      </c>
      <c r="B46" s="9">
        <v>0.01</v>
      </c>
      <c r="C46" s="10">
        <v>87.227414330218082</v>
      </c>
      <c r="D46" s="134"/>
    </row>
    <row r="47" spans="1:14">
      <c r="A47" s="7" t="s">
        <v>191</v>
      </c>
      <c r="B47" s="9">
        <v>0.01</v>
      </c>
      <c r="C47" s="10">
        <v>49.557522123893804</v>
      </c>
      <c r="D47" s="134"/>
    </row>
    <row r="48" spans="1:14">
      <c r="A48" s="7" t="s">
        <v>192</v>
      </c>
      <c r="B48" s="9">
        <v>0.01</v>
      </c>
      <c r="C48" s="10">
        <v>34.610630407911003</v>
      </c>
      <c r="D48" s="134"/>
    </row>
    <row r="49" spans="1:4">
      <c r="A49" s="7" t="s">
        <v>187</v>
      </c>
      <c r="B49" s="9">
        <v>0.02</v>
      </c>
      <c r="C49" s="10">
        <v>91.903719912472653</v>
      </c>
      <c r="D49" s="134"/>
    </row>
    <row r="50" spans="1:4">
      <c r="A50" s="7" t="s">
        <v>188</v>
      </c>
      <c r="B50" s="9">
        <v>0.01</v>
      </c>
      <c r="C50" s="10">
        <v>51.032806804374246</v>
      </c>
      <c r="D50" s="134"/>
    </row>
    <row r="51" spans="1:4">
      <c r="A51" s="7" t="s">
        <v>189</v>
      </c>
      <c r="B51" s="9">
        <v>0.01</v>
      </c>
      <c r="C51" s="10">
        <v>35.323801513877207</v>
      </c>
      <c r="D51" s="134"/>
    </row>
    <row r="52" spans="1:4">
      <c r="A52" s="7" t="s">
        <v>193</v>
      </c>
      <c r="B52" s="9">
        <v>1</v>
      </c>
      <c r="C52" s="10">
        <v>84.951456310679603</v>
      </c>
      <c r="D52" s="134" t="s">
        <v>208</v>
      </c>
    </row>
    <row r="53" spans="1:4">
      <c r="A53" s="7" t="s">
        <v>197</v>
      </c>
      <c r="B53" s="9">
        <v>0.01</v>
      </c>
      <c r="C53" s="10">
        <v>37.369872764480824</v>
      </c>
      <c r="D53" s="134"/>
    </row>
    <row r="54" spans="1:4">
      <c r="A54" s="7" t="s">
        <v>198</v>
      </c>
      <c r="B54" s="9">
        <v>0.01</v>
      </c>
      <c r="C54" s="10">
        <v>20.999999999999996</v>
      </c>
      <c r="D54" s="134"/>
    </row>
    <row r="55" spans="1:4">
      <c r="A55" s="7" t="s">
        <v>199</v>
      </c>
      <c r="B55" s="9">
        <v>0.01</v>
      </c>
      <c r="C55" s="10">
        <v>14.603108375925736</v>
      </c>
      <c r="D55" s="134"/>
    </row>
    <row r="56" spans="1:4">
      <c r="A56" s="7" t="s">
        <v>194</v>
      </c>
      <c r="B56" s="9">
        <v>0.01</v>
      </c>
      <c r="C56" s="10">
        <v>39.252336448598129</v>
      </c>
      <c r="D56" s="134"/>
    </row>
    <row r="57" spans="1:4">
      <c r="A57" s="7" t="s">
        <v>195</v>
      </c>
      <c r="B57" s="9">
        <v>0.01</v>
      </c>
      <c r="C57" s="10">
        <v>21.581624788037615</v>
      </c>
      <c r="D57" s="134"/>
    </row>
    <row r="58" spans="1:4">
      <c r="A58" s="7" t="s">
        <v>196</v>
      </c>
      <c r="B58" s="9">
        <v>3.0000000000000001E-3</v>
      </c>
      <c r="C58" s="10">
        <v>14.882006944936576</v>
      </c>
      <c r="D58" s="134"/>
    </row>
    <row r="59" spans="1:4">
      <c r="A59" s="7" t="s">
        <v>85</v>
      </c>
      <c r="B59" s="9">
        <v>1</v>
      </c>
      <c r="C59" s="10">
        <v>50</v>
      </c>
      <c r="D59" s="135">
        <v>50</v>
      </c>
    </row>
    <row r="60" spans="1:4">
      <c r="A60" s="7" t="s">
        <v>87</v>
      </c>
      <c r="B60" s="9">
        <v>0.5</v>
      </c>
      <c r="C60" s="10">
        <v>50</v>
      </c>
      <c r="D60" s="135"/>
    </row>
    <row r="61" spans="1:4">
      <c r="A61" s="7" t="s">
        <v>86</v>
      </c>
      <c r="B61" s="9">
        <v>0.5</v>
      </c>
      <c r="C61" s="10">
        <v>50</v>
      </c>
      <c r="D61" s="135"/>
    </row>
    <row r="62" spans="1:4">
      <c r="A62" s="7" t="s">
        <v>95</v>
      </c>
      <c r="B62" s="9">
        <v>0.01</v>
      </c>
      <c r="C62" s="10">
        <v>9.9009900990099009</v>
      </c>
      <c r="D62" s="135" t="s">
        <v>209</v>
      </c>
    </row>
    <row r="63" spans="1:4">
      <c r="A63" s="7" t="s">
        <v>99</v>
      </c>
      <c r="B63" s="9">
        <v>0.5</v>
      </c>
      <c r="C63" s="10">
        <v>25</v>
      </c>
      <c r="D63" s="135"/>
    </row>
    <row r="64" spans="1:4">
      <c r="A64" s="7" t="s">
        <v>100</v>
      </c>
      <c r="B64" s="9">
        <v>0.18</v>
      </c>
      <c r="C64" s="10">
        <v>11.764705882352942</v>
      </c>
      <c r="D64" s="135"/>
    </row>
    <row r="65" spans="1:4">
      <c r="A65" s="7" t="s">
        <v>101</v>
      </c>
      <c r="B65" s="9">
        <v>0.08</v>
      </c>
      <c r="C65" s="5">
        <v>7.6923076923076916</v>
      </c>
      <c r="D65" s="135"/>
    </row>
    <row r="66" spans="1:4">
      <c r="A66" s="7" t="s">
        <v>96</v>
      </c>
      <c r="B66" s="9">
        <v>7.0000000000000007E-2</v>
      </c>
      <c r="C66" s="5">
        <v>11.627906976744185</v>
      </c>
      <c r="D66" s="135"/>
    </row>
    <row r="67" spans="1:4">
      <c r="A67" s="7" t="s">
        <v>97</v>
      </c>
      <c r="B67" s="9">
        <v>0.06</v>
      </c>
      <c r="C67" s="5">
        <v>10.471204188481675</v>
      </c>
      <c r="D67" s="135"/>
    </row>
    <row r="68" spans="1:4">
      <c r="A68" s="7" t="s">
        <v>98</v>
      </c>
      <c r="B68" s="9">
        <v>0.05</v>
      </c>
      <c r="C68" s="5">
        <v>9.5238095238095237</v>
      </c>
      <c r="D68" s="135"/>
    </row>
    <row r="69" spans="1:4">
      <c r="A69" s="7" t="s">
        <v>102</v>
      </c>
      <c r="B69" s="9">
        <v>1</v>
      </c>
      <c r="C69" s="5">
        <v>30.303030303030301</v>
      </c>
      <c r="D69" s="135" t="s">
        <v>210</v>
      </c>
    </row>
    <row r="70" spans="1:4">
      <c r="A70" s="7" t="s">
        <v>106</v>
      </c>
      <c r="B70" s="9">
        <v>0.2</v>
      </c>
      <c r="C70" s="5">
        <v>15.290519877675841</v>
      </c>
      <c r="D70" s="135"/>
    </row>
    <row r="71" spans="1:4">
      <c r="A71" s="7" t="s">
        <v>107</v>
      </c>
      <c r="B71" s="9">
        <v>0.08</v>
      </c>
      <c r="C71" s="5">
        <v>10.482180293501047</v>
      </c>
      <c r="D71" s="135"/>
    </row>
    <row r="72" spans="1:4">
      <c r="A72" s="12" t="s">
        <v>108</v>
      </c>
      <c r="B72" s="9">
        <v>0.01</v>
      </c>
      <c r="C72" s="5">
        <v>7.9744816586921861</v>
      </c>
      <c r="D72" s="135"/>
    </row>
    <row r="73" spans="1:4">
      <c r="A73" s="7" t="s">
        <v>103</v>
      </c>
      <c r="B73" s="9">
        <v>0.26</v>
      </c>
      <c r="C73" s="5">
        <v>11.019283746556475</v>
      </c>
      <c r="D73" s="135"/>
    </row>
    <row r="74" spans="1:4">
      <c r="A74" s="7" t="s">
        <v>104</v>
      </c>
      <c r="B74" s="9">
        <v>0.14000000000000001</v>
      </c>
      <c r="C74" s="5">
        <v>9.2336103416435815</v>
      </c>
      <c r="D74" s="135"/>
    </row>
    <row r="75" spans="1:4">
      <c r="A75" s="7" t="s">
        <v>105</v>
      </c>
      <c r="B75" s="9">
        <v>0.05</v>
      </c>
      <c r="C75" s="5">
        <v>7.9459674215335703</v>
      </c>
      <c r="D75" s="135"/>
    </row>
    <row r="76" spans="1:4">
      <c r="A76" s="7" t="s">
        <v>109</v>
      </c>
      <c r="B76" s="9">
        <v>1</v>
      </c>
      <c r="C76" s="5">
        <v>60.606060606060602</v>
      </c>
      <c r="D76" s="135" t="s">
        <v>211</v>
      </c>
    </row>
    <row r="77" spans="1:4">
      <c r="A77" s="7" t="s">
        <v>114</v>
      </c>
      <c r="B77" s="9">
        <v>0.08</v>
      </c>
      <c r="C77" s="5">
        <v>20.964360587002094</v>
      </c>
      <c r="D77" s="135"/>
    </row>
    <row r="78" spans="1:4">
      <c r="A78" s="7" t="s">
        <v>113</v>
      </c>
      <c r="B78" s="9">
        <v>0.2</v>
      </c>
      <c r="C78" s="5">
        <v>30.581039755351682</v>
      </c>
      <c r="D78" s="135"/>
    </row>
    <row r="79" spans="1:4">
      <c r="A79" s="7" t="s">
        <v>115</v>
      </c>
      <c r="B79" s="9">
        <v>0.01</v>
      </c>
      <c r="C79" s="5">
        <v>15.948963317384372</v>
      </c>
      <c r="D79" s="135"/>
    </row>
    <row r="80" spans="1:4">
      <c r="A80" s="7" t="s">
        <v>110</v>
      </c>
      <c r="B80" s="9">
        <v>0.26</v>
      </c>
      <c r="C80" s="5">
        <v>22.03856749311295</v>
      </c>
      <c r="D80" s="135"/>
    </row>
    <row r="81" spans="1:4">
      <c r="A81" s="7" t="s">
        <v>111</v>
      </c>
      <c r="B81" s="9">
        <v>0.14000000000000001</v>
      </c>
      <c r="C81" s="5">
        <v>18.467220683287163</v>
      </c>
      <c r="D81" s="135"/>
    </row>
    <row r="82" spans="1:4">
      <c r="A82" s="7" t="s">
        <v>112</v>
      </c>
      <c r="B82" s="9">
        <v>0.05</v>
      </c>
      <c r="C82" s="5">
        <v>15.891934843067141</v>
      </c>
      <c r="D82" s="135"/>
    </row>
    <row r="83" spans="1:4">
      <c r="A83" s="17" t="s">
        <v>62</v>
      </c>
      <c r="B83" s="9">
        <v>1</v>
      </c>
      <c r="C83" s="10">
        <v>58.479532897563949</v>
      </c>
      <c r="D83" s="135" t="s">
        <v>212</v>
      </c>
    </row>
    <row r="84" spans="1:4">
      <c r="A84" s="17" t="s">
        <v>66</v>
      </c>
      <c r="B84" s="9">
        <v>0.16</v>
      </c>
      <c r="C84" s="10">
        <v>31.743511566187323</v>
      </c>
      <c r="D84" s="135"/>
    </row>
    <row r="85" spans="1:4">
      <c r="A85" s="17" t="s">
        <v>65</v>
      </c>
      <c r="B85" s="9">
        <v>0.41</v>
      </c>
      <c r="C85" s="10">
        <v>51.773232525849011</v>
      </c>
      <c r="D85" s="135"/>
    </row>
    <row r="86" spans="1:4">
      <c r="A86" s="17" t="s">
        <v>64</v>
      </c>
      <c r="B86" s="9">
        <v>0.17</v>
      </c>
      <c r="C86" s="10">
        <v>34.322978361784628</v>
      </c>
      <c r="D86" s="135"/>
    </row>
    <row r="87" spans="1:4">
      <c r="A87" s="17" t="s">
        <v>63</v>
      </c>
      <c r="B87" s="9">
        <v>0.35</v>
      </c>
      <c r="C87" s="10">
        <v>55.020631856732429</v>
      </c>
      <c r="D87" s="135"/>
    </row>
    <row r="88" spans="1:4">
      <c r="A88" s="7" t="s">
        <v>116</v>
      </c>
      <c r="B88" s="9">
        <v>1</v>
      </c>
      <c r="C88" s="10">
        <v>58.479532897563949</v>
      </c>
      <c r="D88" s="134" t="s">
        <v>213</v>
      </c>
    </row>
    <row r="89" spans="1:4">
      <c r="A89" s="7" t="s">
        <v>120</v>
      </c>
      <c r="B89" s="9">
        <v>0.41</v>
      </c>
      <c r="C89" s="10">
        <v>51.773232525849011</v>
      </c>
      <c r="D89" s="134"/>
    </row>
    <row r="90" spans="1:4">
      <c r="A90" s="7" t="s">
        <v>121</v>
      </c>
      <c r="B90" s="9">
        <v>0.16</v>
      </c>
      <c r="C90" s="10">
        <v>31.743511566187323</v>
      </c>
      <c r="D90" s="134"/>
    </row>
    <row r="91" spans="1:4">
      <c r="A91" s="7" t="s">
        <v>122</v>
      </c>
      <c r="B91" s="9">
        <v>0.05</v>
      </c>
      <c r="C91" s="10">
        <v>22.888532096870257</v>
      </c>
      <c r="D91" s="134"/>
    </row>
    <row r="92" spans="1:4">
      <c r="A92" s="7" t="s">
        <v>117</v>
      </c>
      <c r="B92" s="9">
        <v>0.35</v>
      </c>
      <c r="C92" s="10">
        <v>55.020631856732429</v>
      </c>
      <c r="D92" s="134"/>
    </row>
    <row r="93" spans="1:4">
      <c r="A93" s="7" t="s">
        <v>118</v>
      </c>
      <c r="B93" s="9">
        <v>0.17</v>
      </c>
      <c r="C93" s="10">
        <v>34.322978361784628</v>
      </c>
      <c r="D93" s="134"/>
    </row>
    <row r="94" spans="1:4">
      <c r="A94" s="7" t="s">
        <v>119</v>
      </c>
      <c r="B94" s="9">
        <v>0.09</v>
      </c>
      <c r="C94" s="10">
        <v>24.940764940716385</v>
      </c>
      <c r="D94" s="134"/>
    </row>
    <row r="95" spans="1:4">
      <c r="A95" s="7" t="s">
        <v>123</v>
      </c>
      <c r="B95" s="9">
        <v>1</v>
      </c>
      <c r="C95" s="10">
        <v>116.9590657951279</v>
      </c>
      <c r="D95" s="135" t="s">
        <v>214</v>
      </c>
    </row>
    <row r="96" spans="1:4">
      <c r="A96" s="7" t="s">
        <v>127</v>
      </c>
      <c r="B96" s="9">
        <v>0.41</v>
      </c>
      <c r="C96" s="10">
        <v>103.54646505169802</v>
      </c>
      <c r="D96" s="135"/>
    </row>
    <row r="97" spans="1:4">
      <c r="A97" s="7" t="s">
        <v>128</v>
      </c>
      <c r="B97" s="9">
        <v>0.16</v>
      </c>
      <c r="C97" s="10">
        <v>63.487023132374645</v>
      </c>
      <c r="D97" s="135"/>
    </row>
    <row r="98" spans="1:4">
      <c r="A98" s="7" t="s">
        <v>129</v>
      </c>
      <c r="B98" s="9">
        <v>0.05</v>
      </c>
      <c r="C98" s="10">
        <v>45.777064193740514</v>
      </c>
      <c r="D98" s="135"/>
    </row>
    <row r="99" spans="1:4">
      <c r="A99" s="7" t="s">
        <v>124</v>
      </c>
      <c r="B99" s="9">
        <v>0.35</v>
      </c>
      <c r="C99" s="10">
        <v>110.04126371346486</v>
      </c>
      <c r="D99" s="135"/>
    </row>
    <row r="100" spans="1:4">
      <c r="A100" s="7" t="s">
        <v>125</v>
      </c>
      <c r="B100" s="9">
        <v>0.17</v>
      </c>
      <c r="C100" s="10">
        <v>68.645956723569256</v>
      </c>
      <c r="D100" s="135"/>
    </row>
    <row r="101" spans="1:4">
      <c r="A101" s="7" t="s">
        <v>126</v>
      </c>
      <c r="B101" s="9">
        <v>0.09</v>
      </c>
      <c r="C101" s="10">
        <v>49.881529881432769</v>
      </c>
      <c r="D101" s="135"/>
    </row>
    <row r="102" spans="1:4">
      <c r="A102" s="7" t="s">
        <v>130</v>
      </c>
      <c r="B102" s="9">
        <v>1</v>
      </c>
      <c r="C102" s="10">
        <v>50</v>
      </c>
      <c r="D102" s="134" t="s">
        <v>215</v>
      </c>
    </row>
    <row r="103" spans="1:4">
      <c r="A103" s="7" t="s">
        <v>134</v>
      </c>
      <c r="B103" s="9">
        <v>0.38</v>
      </c>
      <c r="C103" s="10">
        <v>73.529411764705898</v>
      </c>
      <c r="D103" s="134"/>
    </row>
    <row r="104" spans="1:4">
      <c r="A104" s="7" t="s">
        <v>135</v>
      </c>
      <c r="B104" s="9">
        <v>0.19</v>
      </c>
      <c r="C104" s="10">
        <v>54.644808743169399</v>
      </c>
      <c r="D104" s="134"/>
    </row>
    <row r="105" spans="1:4">
      <c r="A105" s="7" t="s">
        <v>136</v>
      </c>
      <c r="B105" s="9">
        <v>0.09</v>
      </c>
      <c r="C105" s="10">
        <v>43.478260869565219</v>
      </c>
      <c r="D105" s="134"/>
    </row>
    <row r="106" spans="1:4">
      <c r="A106" s="7" t="s">
        <v>131</v>
      </c>
      <c r="B106" s="9">
        <v>0.5</v>
      </c>
      <c r="C106" s="10">
        <v>94.339622641509436</v>
      </c>
      <c r="D106" s="134"/>
    </row>
    <row r="107" spans="1:4">
      <c r="A107" s="7" t="s">
        <v>132</v>
      </c>
      <c r="B107" s="9">
        <v>0.25</v>
      </c>
      <c r="C107" s="10">
        <v>65.359477124183002</v>
      </c>
      <c r="D107" s="134"/>
    </row>
    <row r="108" spans="1:4">
      <c r="A108" s="7" t="s">
        <v>133</v>
      </c>
      <c r="B108" s="9">
        <v>0.13</v>
      </c>
      <c r="C108" s="10">
        <v>50.000000000000007</v>
      </c>
      <c r="D108" s="134"/>
    </row>
    <row r="109" spans="1:4">
      <c r="A109" s="17" t="s">
        <v>67</v>
      </c>
      <c r="B109" s="9">
        <v>0</v>
      </c>
      <c r="C109" s="10">
        <v>200</v>
      </c>
      <c r="D109" s="135" t="s">
        <v>216</v>
      </c>
    </row>
    <row r="110" spans="1:4">
      <c r="A110" s="17" t="s">
        <v>71</v>
      </c>
      <c r="B110" s="9">
        <v>1</v>
      </c>
      <c r="C110" s="10">
        <v>125</v>
      </c>
      <c r="D110" s="135"/>
    </row>
    <row r="111" spans="1:4">
      <c r="A111" s="7" t="s">
        <v>72</v>
      </c>
      <c r="B111" s="9">
        <v>1</v>
      </c>
      <c r="C111" s="10">
        <v>122.69938650306747</v>
      </c>
      <c r="D111" s="135"/>
    </row>
    <row r="112" spans="1:4">
      <c r="A112" s="17" t="s">
        <v>73</v>
      </c>
      <c r="B112" s="9">
        <v>1</v>
      </c>
      <c r="C112" s="10">
        <v>120.48192771084337</v>
      </c>
      <c r="D112" s="135"/>
    </row>
    <row r="113" spans="1:4">
      <c r="A113" s="17" t="s">
        <v>68</v>
      </c>
      <c r="B113" s="9">
        <v>1</v>
      </c>
      <c r="C113" s="10">
        <v>100</v>
      </c>
      <c r="D113" s="135"/>
    </row>
    <row r="114" spans="1:4">
      <c r="A114" s="7" t="s">
        <v>69</v>
      </c>
      <c r="B114" s="9">
        <v>0.9</v>
      </c>
      <c r="C114" s="10">
        <v>99.999999999999986</v>
      </c>
      <c r="D114" s="135"/>
    </row>
    <row r="115" spans="1:4">
      <c r="A115" s="17" t="s">
        <v>70</v>
      </c>
      <c r="B115" s="9">
        <v>0.8</v>
      </c>
      <c r="C115" s="10">
        <v>100</v>
      </c>
      <c r="D115" s="135"/>
    </row>
    <row r="116" spans="1:4">
      <c r="A116" s="17" t="s">
        <v>74</v>
      </c>
      <c r="B116" s="9">
        <v>1</v>
      </c>
      <c r="C116" s="10">
        <v>200</v>
      </c>
      <c r="D116" s="135" t="s">
        <v>217</v>
      </c>
    </row>
    <row r="117" spans="1:4">
      <c r="A117" s="17" t="s">
        <v>76</v>
      </c>
      <c r="B117" s="9">
        <v>0.63</v>
      </c>
      <c r="C117" s="10">
        <v>317.46031746031747</v>
      </c>
      <c r="D117" s="135"/>
    </row>
    <row r="118" spans="1:4">
      <c r="A118" s="17" t="s">
        <v>75</v>
      </c>
      <c r="B118" s="9">
        <v>0.67</v>
      </c>
      <c r="C118" s="10">
        <v>333.33333333333331</v>
      </c>
      <c r="D118" s="135"/>
    </row>
    <row r="119" spans="1:4">
      <c r="A119" s="7" t="s">
        <v>137</v>
      </c>
      <c r="B119" s="9">
        <v>1</v>
      </c>
      <c r="C119" s="10">
        <v>500</v>
      </c>
      <c r="D119" s="134" t="s">
        <v>218</v>
      </c>
    </row>
    <row r="120" spans="1:4">
      <c r="A120" s="7" t="s">
        <v>141</v>
      </c>
      <c r="B120" s="9">
        <v>0.67</v>
      </c>
      <c r="C120" s="10">
        <v>333.33333333333331</v>
      </c>
      <c r="D120" s="134"/>
    </row>
    <row r="121" spans="1:4">
      <c r="A121" s="7" t="s">
        <v>142</v>
      </c>
      <c r="B121" s="9">
        <v>0.63</v>
      </c>
      <c r="C121" s="10">
        <v>317.46031746031747</v>
      </c>
      <c r="D121" s="134"/>
    </row>
    <row r="122" spans="1:4">
      <c r="A122" s="7" t="s">
        <v>143</v>
      </c>
      <c r="B122" s="9">
        <v>0.61</v>
      </c>
      <c r="C122" s="10">
        <v>303.03030303030306</v>
      </c>
      <c r="D122" s="134"/>
    </row>
    <row r="123" spans="1:4">
      <c r="A123" s="7" t="s">
        <v>138</v>
      </c>
      <c r="B123" s="9">
        <v>0.67</v>
      </c>
      <c r="C123" s="10">
        <v>333.33333333333331</v>
      </c>
      <c r="D123" s="134"/>
    </row>
    <row r="124" spans="1:4">
      <c r="A124" s="7" t="s">
        <v>139</v>
      </c>
      <c r="B124" s="9">
        <v>0.63</v>
      </c>
      <c r="C124" s="10">
        <v>317.46031746031747</v>
      </c>
      <c r="D124" s="134"/>
    </row>
    <row r="125" spans="1:4">
      <c r="A125" s="7" t="s">
        <v>140</v>
      </c>
      <c r="B125" s="9">
        <v>0.61</v>
      </c>
      <c r="C125" s="10">
        <v>303.03030303030306</v>
      </c>
      <c r="D125" s="134"/>
    </row>
    <row r="126" spans="1:4">
      <c r="A126" s="17" t="s">
        <v>77</v>
      </c>
      <c r="B126" s="9">
        <v>1</v>
      </c>
      <c r="C126" s="10">
        <v>44.444444444444443</v>
      </c>
      <c r="D126" s="135" t="s">
        <v>219</v>
      </c>
    </row>
    <row r="127" spans="1:4">
      <c r="A127" s="17" t="s">
        <v>81</v>
      </c>
      <c r="B127" s="9">
        <v>0.14000000000000001</v>
      </c>
      <c r="C127" s="10">
        <v>13.25381047051027</v>
      </c>
      <c r="D127" s="135"/>
    </row>
    <row r="128" spans="1:4">
      <c r="A128" s="17" t="s">
        <v>80</v>
      </c>
      <c r="B128" s="9">
        <v>0.37</v>
      </c>
      <c r="C128" s="10">
        <v>34.482758620689651</v>
      </c>
      <c r="D128" s="135"/>
    </row>
    <row r="129" spans="1:4">
      <c r="A129" t="s">
        <v>79</v>
      </c>
      <c r="B129" s="4">
        <v>0.18</v>
      </c>
      <c r="C129" s="5">
        <v>13.440860215053764</v>
      </c>
      <c r="D129" s="135"/>
    </row>
    <row r="130" spans="1:4">
      <c r="A130" t="s">
        <v>78</v>
      </c>
      <c r="B130" s="4">
        <v>0.26</v>
      </c>
      <c r="C130" s="5">
        <v>19.417475728155342</v>
      </c>
      <c r="D130" s="135"/>
    </row>
    <row r="131" spans="1:4">
      <c r="A131" s="7" t="s">
        <v>144</v>
      </c>
      <c r="B131" s="9">
        <v>1</v>
      </c>
      <c r="C131" s="10">
        <v>44.444444444444443</v>
      </c>
      <c r="D131" s="134" t="s">
        <v>220</v>
      </c>
    </row>
    <row r="132" spans="1:4">
      <c r="A132" s="7" t="s">
        <v>148</v>
      </c>
      <c r="B132" s="9">
        <v>0.37</v>
      </c>
      <c r="C132" s="10">
        <v>34.482758620689651</v>
      </c>
      <c r="D132" s="134"/>
    </row>
    <row r="133" spans="1:4">
      <c r="A133" s="7" t="s">
        <v>149</v>
      </c>
      <c r="B133" s="9">
        <v>0.14000000000000001</v>
      </c>
      <c r="C133" s="10">
        <v>13.25381047051027</v>
      </c>
      <c r="D133" s="134"/>
    </row>
    <row r="134" spans="1:4">
      <c r="A134" s="7" t="s">
        <v>150</v>
      </c>
      <c r="B134" s="9">
        <v>0.08</v>
      </c>
      <c r="C134" s="10">
        <v>8.2034454470877769</v>
      </c>
      <c r="D134" s="134"/>
    </row>
    <row r="135" spans="1:4">
      <c r="A135" s="7" t="s">
        <v>145</v>
      </c>
      <c r="B135" s="9">
        <v>0.23</v>
      </c>
      <c r="C135" s="10">
        <v>19.417475728155342</v>
      </c>
      <c r="D135" s="134"/>
    </row>
    <row r="136" spans="1:4">
      <c r="A136" s="7" t="s">
        <v>146</v>
      </c>
      <c r="B136" s="9">
        <v>0.17</v>
      </c>
      <c r="C136" s="10">
        <v>13.440860215053764</v>
      </c>
      <c r="D136" s="134"/>
    </row>
    <row r="137" spans="1:4">
      <c r="A137" s="7" t="s">
        <v>147</v>
      </c>
      <c r="B137" s="9">
        <v>0.14000000000000001</v>
      </c>
      <c r="C137" s="10">
        <v>10.277492291880781</v>
      </c>
      <c r="D137" s="134"/>
    </row>
    <row r="138" spans="1:4">
      <c r="A138" s="7" t="s">
        <v>151</v>
      </c>
      <c r="B138" s="9">
        <v>1</v>
      </c>
      <c r="C138" s="10">
        <v>88.888888888888886</v>
      </c>
      <c r="D138" s="135" t="s">
        <v>221</v>
      </c>
    </row>
    <row r="139" spans="1:4">
      <c r="A139" s="7" t="s">
        <v>155</v>
      </c>
      <c r="B139" s="9">
        <v>0.37</v>
      </c>
      <c r="C139" s="10">
        <v>68.965517241379303</v>
      </c>
      <c r="D139" s="135"/>
    </row>
    <row r="140" spans="1:4">
      <c r="A140" s="7" t="s">
        <v>156</v>
      </c>
      <c r="B140" s="9">
        <v>0.14000000000000001</v>
      </c>
      <c r="C140" s="10">
        <v>26.507620941020541</v>
      </c>
      <c r="D140" s="135"/>
    </row>
    <row r="141" spans="1:4">
      <c r="A141" s="7" t="s">
        <v>157</v>
      </c>
      <c r="B141" s="9">
        <v>0.08</v>
      </c>
      <c r="C141" s="10">
        <v>16.406890894175554</v>
      </c>
      <c r="D141" s="135"/>
    </row>
    <row r="142" spans="1:4">
      <c r="A142" s="7" t="s">
        <v>152</v>
      </c>
      <c r="B142" s="9">
        <v>0.23</v>
      </c>
      <c r="C142" s="10">
        <v>38.834951456310684</v>
      </c>
      <c r="D142" s="135"/>
    </row>
    <row r="143" spans="1:4">
      <c r="A143" s="7" t="s">
        <v>153</v>
      </c>
      <c r="B143" s="9">
        <v>0.17</v>
      </c>
      <c r="C143" s="10">
        <v>26.881720430107528</v>
      </c>
      <c r="D143" s="135"/>
    </row>
    <row r="144" spans="1:4">
      <c r="A144" s="7" t="s">
        <v>154</v>
      </c>
      <c r="B144" s="9">
        <v>0.14000000000000001</v>
      </c>
      <c r="C144" s="10">
        <v>20.554984583761563</v>
      </c>
      <c r="D144" s="135"/>
    </row>
    <row r="145" spans="1:4">
      <c r="A145" s="7" t="s">
        <v>158</v>
      </c>
      <c r="B145" s="9">
        <v>1</v>
      </c>
      <c r="C145" s="10">
        <v>31.645569620253163</v>
      </c>
      <c r="D145" s="134" t="s">
        <v>222</v>
      </c>
    </row>
    <row r="146" spans="1:4">
      <c r="A146" s="7" t="s">
        <v>162</v>
      </c>
      <c r="B146" s="9">
        <v>0.25</v>
      </c>
      <c r="C146" s="10">
        <v>16.366612111292962</v>
      </c>
      <c r="D146" s="134"/>
    </row>
    <row r="147" spans="1:4">
      <c r="A147" s="7" t="s">
        <v>163</v>
      </c>
      <c r="B147" s="9">
        <v>0.11</v>
      </c>
      <c r="C147" s="10">
        <v>10.368066355624677</v>
      </c>
      <c r="D147" s="134"/>
    </row>
    <row r="148" spans="1:4">
      <c r="A148" s="7" t="s">
        <v>164</v>
      </c>
      <c r="B148" s="9">
        <v>0.05</v>
      </c>
      <c r="C148" s="10">
        <v>7.587253414264036</v>
      </c>
      <c r="D148" s="134"/>
    </row>
    <row r="149" spans="1:4">
      <c r="A149" s="7" t="s">
        <v>159</v>
      </c>
      <c r="B149" s="9">
        <v>0.48</v>
      </c>
      <c r="C149" s="10">
        <v>11.013215859030838</v>
      </c>
      <c r="D149" s="134"/>
    </row>
    <row r="150" spans="1:4">
      <c r="A150" s="7" t="s">
        <v>160</v>
      </c>
      <c r="B150" s="9">
        <v>0.26</v>
      </c>
      <c r="C150" s="10">
        <v>9.8039215686274499</v>
      </c>
      <c r="D150" s="134"/>
    </row>
    <row r="151" spans="1:4">
      <c r="A151" s="7" t="s">
        <v>161</v>
      </c>
      <c r="B151" s="9">
        <v>0.09</v>
      </c>
      <c r="C151" s="10">
        <v>8.8339222614840995</v>
      </c>
      <c r="D151" s="134"/>
    </row>
    <row r="152" spans="1:4">
      <c r="A152" s="7" t="s">
        <v>165</v>
      </c>
      <c r="B152" s="9">
        <v>0.17</v>
      </c>
      <c r="C152" s="10">
        <v>33.333333333333329</v>
      </c>
      <c r="D152" s="134" t="s">
        <v>223</v>
      </c>
    </row>
    <row r="153" spans="1:4">
      <c r="A153" s="7" t="s">
        <v>169</v>
      </c>
      <c r="B153" s="9">
        <v>0.17</v>
      </c>
      <c r="C153" s="10">
        <v>33.333333333333329</v>
      </c>
      <c r="D153" s="134"/>
    </row>
    <row r="154" spans="1:4">
      <c r="A154" s="7" t="s">
        <v>170</v>
      </c>
      <c r="B154" s="9">
        <v>0.12</v>
      </c>
      <c r="C154" s="10">
        <v>23.529411764705884</v>
      </c>
      <c r="D154" s="134"/>
    </row>
    <row r="155" spans="1:4">
      <c r="A155" s="7" t="s">
        <v>171</v>
      </c>
      <c r="B155" s="9">
        <v>0.09</v>
      </c>
      <c r="C155" s="10">
        <v>18.181818181818183</v>
      </c>
      <c r="D155" s="134"/>
    </row>
    <row r="156" spans="1:4">
      <c r="A156" s="7" t="s">
        <v>166</v>
      </c>
      <c r="B156" s="9">
        <v>0.18</v>
      </c>
      <c r="C156" s="10">
        <v>33.333333333333329</v>
      </c>
      <c r="D156" s="134"/>
    </row>
    <row r="157" spans="1:4">
      <c r="A157" s="7" t="s">
        <v>167</v>
      </c>
      <c r="B157" s="9">
        <v>0.12</v>
      </c>
      <c r="C157" s="10">
        <v>23.529411764705884</v>
      </c>
      <c r="D157" s="134"/>
    </row>
    <row r="158" spans="1:4">
      <c r="A158" s="7" t="s">
        <v>168</v>
      </c>
      <c r="B158" s="9">
        <v>0.09</v>
      </c>
      <c r="C158" s="10">
        <v>18.181818181818183</v>
      </c>
      <c r="D158" s="134"/>
    </row>
    <row r="159" spans="1:4">
      <c r="A159" s="17" t="s">
        <v>82</v>
      </c>
      <c r="B159" s="9">
        <v>1</v>
      </c>
      <c r="C159" s="10">
        <v>30.303030303030301</v>
      </c>
      <c r="D159" s="135" t="s">
        <v>224</v>
      </c>
    </row>
    <row r="160" spans="1:4">
      <c r="A160" s="17" t="s">
        <v>84</v>
      </c>
      <c r="B160" s="9">
        <v>0.08</v>
      </c>
      <c r="C160" s="10">
        <v>10.482180293501047</v>
      </c>
      <c r="D160" s="135"/>
    </row>
    <row r="161" spans="1:4">
      <c r="A161" s="17" t="s">
        <v>83</v>
      </c>
      <c r="B161" s="9">
        <v>0.26</v>
      </c>
      <c r="C161" s="10">
        <v>11.019283746556475</v>
      </c>
      <c r="D161" s="135"/>
    </row>
    <row r="162" spans="1:4">
      <c r="A162" s="7" t="s">
        <v>172</v>
      </c>
      <c r="B162" s="9">
        <v>1</v>
      </c>
      <c r="C162" s="10">
        <v>30.303030303030301</v>
      </c>
      <c r="D162" s="134" t="s">
        <v>210</v>
      </c>
    </row>
    <row r="163" spans="1:4">
      <c r="A163" s="7" t="s">
        <v>176</v>
      </c>
      <c r="B163" s="9">
        <v>0.2</v>
      </c>
      <c r="C163" s="10">
        <v>15.290519877675841</v>
      </c>
      <c r="D163" s="134"/>
    </row>
    <row r="164" spans="1:4">
      <c r="A164" s="7" t="s">
        <v>177</v>
      </c>
      <c r="B164" s="9">
        <v>0.08</v>
      </c>
      <c r="C164" s="10">
        <v>10.482180293501047</v>
      </c>
      <c r="D164" s="134"/>
    </row>
    <row r="165" spans="1:4">
      <c r="A165" s="7" t="s">
        <v>178</v>
      </c>
      <c r="B165" s="9">
        <v>0.01</v>
      </c>
      <c r="C165" s="10">
        <v>7.9744816586921861</v>
      </c>
      <c r="D165" s="134"/>
    </row>
    <row r="166" spans="1:4">
      <c r="A166" s="7" t="s">
        <v>173</v>
      </c>
      <c r="B166" s="9">
        <v>0.26</v>
      </c>
      <c r="C166" s="10">
        <v>11.019283746556475</v>
      </c>
      <c r="D166" s="134"/>
    </row>
    <row r="167" spans="1:4">
      <c r="A167" s="7" t="s">
        <v>174</v>
      </c>
      <c r="B167" s="9">
        <v>0.14000000000000001</v>
      </c>
      <c r="C167" s="10">
        <v>9.2336103416435815</v>
      </c>
      <c r="D167" s="134"/>
    </row>
    <row r="168" spans="1:4">
      <c r="A168" s="7" t="s">
        <v>175</v>
      </c>
      <c r="B168" s="9">
        <v>0.05</v>
      </c>
      <c r="C168" s="10">
        <v>7.9459674215335703</v>
      </c>
      <c r="D168" s="134"/>
    </row>
    <row r="169" spans="1:4">
      <c r="A169" s="17"/>
      <c r="B169" s="9"/>
      <c r="C169" s="18"/>
    </row>
    <row r="170" spans="1:4">
      <c r="A170" s="17"/>
      <c r="B170" s="9"/>
      <c r="C170" s="18"/>
    </row>
    <row r="171" spans="1:4">
      <c r="A171" s="17"/>
      <c r="B171" s="9"/>
      <c r="C171" s="18"/>
    </row>
    <row r="172" spans="1:4">
      <c r="A172" s="17"/>
      <c r="B172" s="9"/>
      <c r="C172" s="18"/>
    </row>
  </sheetData>
  <sortState ref="A2:C158">
    <sortCondition ref="A1"/>
  </sortState>
  <mergeCells count="25">
    <mergeCell ref="D162:D168"/>
    <mergeCell ref="D126:D130"/>
    <mergeCell ref="D131:D137"/>
    <mergeCell ref="D138:D144"/>
    <mergeCell ref="D145:D151"/>
    <mergeCell ref="D152:D158"/>
    <mergeCell ref="D159:D161"/>
    <mergeCell ref="D119:D125"/>
    <mergeCell ref="D52:D58"/>
    <mergeCell ref="D59:D61"/>
    <mergeCell ref="D62:D68"/>
    <mergeCell ref="D69:D75"/>
    <mergeCell ref="D76:D82"/>
    <mergeCell ref="D83:D87"/>
    <mergeCell ref="D88:D94"/>
    <mergeCell ref="D95:D101"/>
    <mergeCell ref="D102:D108"/>
    <mergeCell ref="D109:D115"/>
    <mergeCell ref="D116:D118"/>
    <mergeCell ref="D45:D51"/>
    <mergeCell ref="D16:D18"/>
    <mergeCell ref="D19:D23"/>
    <mergeCell ref="D24:D30"/>
    <mergeCell ref="D31:D37"/>
    <mergeCell ref="D38:D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1"/>
  <sheetViews>
    <sheetView workbookViewId="0">
      <pane xSplit="4" ySplit="2" topLeftCell="CX3" activePane="bottomRight" state="frozen"/>
      <selection pane="topRight" activeCell="E1" sqref="E1"/>
      <selection pane="bottomLeft" activeCell="A3" sqref="A3"/>
      <selection pane="bottomRight" activeCell="CZ12" sqref="CZ12"/>
    </sheetView>
  </sheetViews>
  <sheetFormatPr baseColWidth="10" defaultRowHeight="15" x14ac:dyDescent="0"/>
  <cols>
    <col min="1" max="1" width="39" bestFit="1" customWidth="1"/>
    <col min="3" max="4" width="10.83203125" style="6"/>
    <col min="56" max="56" width="12" customWidth="1"/>
  </cols>
  <sheetData>
    <row r="1" spans="1:102">
      <c r="Q1" t="s">
        <v>276</v>
      </c>
      <c r="R1" t="s">
        <v>278</v>
      </c>
      <c r="W1" t="s">
        <v>285</v>
      </c>
      <c r="X1" t="s">
        <v>285</v>
      </c>
      <c r="Y1" t="s">
        <v>285</v>
      </c>
      <c r="Z1" t="s">
        <v>289</v>
      </c>
      <c r="AA1" t="s">
        <v>289</v>
      </c>
      <c r="AB1" t="s">
        <v>289</v>
      </c>
      <c r="AC1" s="137" t="s">
        <v>290</v>
      </c>
      <c r="AD1" s="137"/>
      <c r="AE1" s="137"/>
      <c r="AF1" s="137" t="s">
        <v>296</v>
      </c>
      <c r="AG1" s="137"/>
      <c r="AH1" s="137"/>
      <c r="AI1" s="137" t="s">
        <v>301</v>
      </c>
      <c r="AJ1" s="137"/>
      <c r="AK1" s="137"/>
      <c r="AL1" s="137" t="s">
        <v>299</v>
      </c>
      <c r="AM1" s="137"/>
      <c r="AN1" s="137"/>
      <c r="AO1" s="137" t="s">
        <v>298</v>
      </c>
      <c r="AP1" s="137"/>
      <c r="AQ1" s="137"/>
      <c r="AR1" s="137" t="s">
        <v>312</v>
      </c>
      <c r="AS1" s="137"/>
      <c r="AT1" s="137"/>
      <c r="AU1" s="137" t="s">
        <v>312</v>
      </c>
      <c r="AV1" s="137"/>
      <c r="AW1" s="137"/>
      <c r="BA1" s="137" t="s">
        <v>317</v>
      </c>
      <c r="BB1" s="137"/>
      <c r="BC1" s="137"/>
      <c r="BD1" s="137" t="s">
        <v>319</v>
      </c>
      <c r="BE1" s="137"/>
      <c r="BF1" s="137"/>
      <c r="BG1" s="137" t="s">
        <v>323</v>
      </c>
      <c r="BH1" s="137"/>
      <c r="BI1" s="137"/>
      <c r="BJ1" s="137" t="s">
        <v>324</v>
      </c>
      <c r="BK1" s="137"/>
      <c r="BL1" s="137"/>
      <c r="BM1" s="137" t="s">
        <v>324</v>
      </c>
      <c r="BN1" s="137"/>
      <c r="BO1" s="137"/>
      <c r="BP1" s="137" t="s">
        <v>327</v>
      </c>
      <c r="BQ1" s="137"/>
      <c r="BR1" s="137"/>
      <c r="BS1" s="137" t="s">
        <v>329</v>
      </c>
      <c r="BT1" s="137"/>
      <c r="BU1" s="137"/>
      <c r="BV1" s="137" t="s">
        <v>324</v>
      </c>
      <c r="BW1" s="137"/>
      <c r="BX1" s="137"/>
      <c r="BY1" t="s">
        <v>335</v>
      </c>
      <c r="BZ1" t="s">
        <v>332</v>
      </c>
      <c r="CA1" t="s">
        <v>336</v>
      </c>
      <c r="CB1" t="s">
        <v>340</v>
      </c>
      <c r="CC1" t="s">
        <v>338</v>
      </c>
      <c r="CD1" t="s">
        <v>276</v>
      </c>
      <c r="CE1" t="s">
        <v>278</v>
      </c>
      <c r="CF1" t="s">
        <v>289</v>
      </c>
      <c r="CG1" t="s">
        <v>324</v>
      </c>
      <c r="CL1" t="s">
        <v>336</v>
      </c>
      <c r="CM1" t="s">
        <v>338</v>
      </c>
      <c r="CN1" t="s">
        <v>329</v>
      </c>
      <c r="CQ1" t="s">
        <v>356</v>
      </c>
      <c r="CR1" t="s">
        <v>278</v>
      </c>
    </row>
    <row r="2" spans="1:102" ht="75" customHeight="1">
      <c r="C2" s="33" t="s">
        <v>262</v>
      </c>
      <c r="D2" s="33" t="s">
        <v>343</v>
      </c>
      <c r="E2" s="1" t="s">
        <v>254</v>
      </c>
      <c r="F2" s="1" t="s">
        <v>255</v>
      </c>
      <c r="G2" s="1" t="s">
        <v>256</v>
      </c>
      <c r="H2" s="1" t="s">
        <v>257</v>
      </c>
      <c r="I2" s="1" t="s">
        <v>258</v>
      </c>
      <c r="J2" s="1" t="s">
        <v>259</v>
      </c>
      <c r="K2" s="1" t="s">
        <v>260</v>
      </c>
      <c r="L2" s="1" t="s">
        <v>261</v>
      </c>
      <c r="M2" s="1" t="s">
        <v>265</v>
      </c>
      <c r="N2" s="1" t="s">
        <v>266</v>
      </c>
      <c r="O2" s="1" t="s">
        <v>267</v>
      </c>
      <c r="P2" s="1" t="s">
        <v>269</v>
      </c>
      <c r="Q2" s="1" t="s">
        <v>277</v>
      </c>
      <c r="R2" s="1" t="s">
        <v>279</v>
      </c>
      <c r="S2" s="1" t="s">
        <v>280</v>
      </c>
      <c r="T2" s="1" t="s">
        <v>280</v>
      </c>
      <c r="U2" s="1" t="s">
        <v>280</v>
      </c>
      <c r="W2" s="1" t="s">
        <v>281</v>
      </c>
      <c r="X2" s="1" t="s">
        <v>281</v>
      </c>
      <c r="Y2" s="1" t="s">
        <v>281</v>
      </c>
      <c r="Z2" s="1" t="s">
        <v>281</v>
      </c>
      <c r="AA2" s="1" t="s">
        <v>281</v>
      </c>
      <c r="AB2" s="1" t="s">
        <v>281</v>
      </c>
      <c r="AC2" s="136" t="s">
        <v>291</v>
      </c>
      <c r="AD2" s="136"/>
      <c r="AE2" s="136"/>
      <c r="AF2" s="136" t="s">
        <v>297</v>
      </c>
      <c r="AG2" s="136"/>
      <c r="AH2" s="136"/>
      <c r="AI2" s="136" t="s">
        <v>302</v>
      </c>
      <c r="AJ2" s="136"/>
      <c r="AK2" s="136"/>
      <c r="AL2" s="136" t="s">
        <v>304</v>
      </c>
      <c r="AM2" s="136"/>
      <c r="AN2" s="136"/>
      <c r="AO2" s="136" t="s">
        <v>305</v>
      </c>
      <c r="AP2" s="136"/>
      <c r="AQ2" s="136"/>
      <c r="AR2" s="136" t="s">
        <v>313</v>
      </c>
      <c r="AS2" s="136"/>
      <c r="AT2" s="136"/>
      <c r="AU2" s="136" t="s">
        <v>313</v>
      </c>
      <c r="AV2" s="136"/>
      <c r="AW2" s="136"/>
      <c r="BA2" s="137" t="s">
        <v>318</v>
      </c>
      <c r="BB2" s="137"/>
      <c r="BC2" s="137"/>
      <c r="BD2" s="137" t="s">
        <v>320</v>
      </c>
      <c r="BE2" s="137"/>
      <c r="BF2" s="137"/>
      <c r="BG2" s="137" t="s">
        <v>321</v>
      </c>
      <c r="BH2" s="137"/>
      <c r="BI2" s="137"/>
      <c r="BJ2" s="137" t="s">
        <v>325</v>
      </c>
      <c r="BK2" s="137"/>
      <c r="BL2" s="137"/>
      <c r="BM2" s="137" t="s">
        <v>325</v>
      </c>
      <c r="BN2" s="137"/>
      <c r="BO2" s="137"/>
      <c r="BP2" s="137" t="s">
        <v>328</v>
      </c>
      <c r="BQ2" s="137"/>
      <c r="BR2" s="137"/>
      <c r="BS2" s="137" t="s">
        <v>330</v>
      </c>
      <c r="BT2" s="137"/>
      <c r="BU2" s="137"/>
      <c r="BV2" s="137" t="s">
        <v>330</v>
      </c>
      <c r="BW2" s="137"/>
      <c r="BX2" s="137"/>
      <c r="BY2" t="s">
        <v>333</v>
      </c>
      <c r="BZ2" t="s">
        <v>331</v>
      </c>
      <c r="CA2" t="s">
        <v>334</v>
      </c>
      <c r="CB2" t="s">
        <v>341</v>
      </c>
      <c r="CC2" s="1" t="s">
        <v>339</v>
      </c>
      <c r="CD2" s="1" t="s">
        <v>342</v>
      </c>
      <c r="CE2" s="1" t="s">
        <v>344</v>
      </c>
      <c r="CF2" s="1" t="s">
        <v>345</v>
      </c>
      <c r="CG2" s="1" t="s">
        <v>346</v>
      </c>
      <c r="CH2" s="1" t="s">
        <v>348</v>
      </c>
      <c r="CI2" s="1" t="s">
        <v>347</v>
      </c>
      <c r="CJ2" s="1" t="s">
        <v>349</v>
      </c>
      <c r="CK2" s="1" t="s">
        <v>350</v>
      </c>
      <c r="CL2" s="1" t="s">
        <v>351</v>
      </c>
      <c r="CM2" s="1" t="s">
        <v>352</v>
      </c>
      <c r="CN2" s="1" t="s">
        <v>353</v>
      </c>
      <c r="CO2" s="1" t="s">
        <v>350</v>
      </c>
      <c r="CP2" t="s">
        <v>354</v>
      </c>
      <c r="CQ2" t="s">
        <v>354</v>
      </c>
      <c r="CT2" t="s">
        <v>355</v>
      </c>
    </row>
    <row r="3" spans="1:102">
      <c r="E3" t="s">
        <v>232</v>
      </c>
      <c r="F3" t="s">
        <v>232</v>
      </c>
      <c r="G3" t="s">
        <v>232</v>
      </c>
      <c r="H3" t="s">
        <v>232</v>
      </c>
      <c r="I3" t="s">
        <v>232</v>
      </c>
      <c r="J3" t="s">
        <v>232</v>
      </c>
      <c r="K3" t="s">
        <v>232</v>
      </c>
      <c r="L3" t="s">
        <v>232</v>
      </c>
      <c r="M3" t="s">
        <v>11</v>
      </c>
      <c r="N3" t="s">
        <v>12</v>
      </c>
      <c r="O3" t="s">
        <v>13</v>
      </c>
      <c r="Q3" t="s">
        <v>232</v>
      </c>
      <c r="R3" t="s">
        <v>232</v>
      </c>
      <c r="S3" t="s">
        <v>11</v>
      </c>
      <c r="T3" t="s">
        <v>12</v>
      </c>
      <c r="U3" t="s">
        <v>13</v>
      </c>
      <c r="W3" t="s">
        <v>11</v>
      </c>
      <c r="X3" t="s">
        <v>12</v>
      </c>
      <c r="Y3" t="s">
        <v>13</v>
      </c>
      <c r="Z3" t="s">
        <v>286</v>
      </c>
      <c r="AA3" t="s">
        <v>287</v>
      </c>
      <c r="AB3" t="s">
        <v>288</v>
      </c>
      <c r="AC3" t="s">
        <v>11</v>
      </c>
      <c r="AD3" t="s">
        <v>12</v>
      </c>
      <c r="AE3" t="s">
        <v>13</v>
      </c>
      <c r="AF3" t="s">
        <v>11</v>
      </c>
      <c r="AG3" t="s">
        <v>12</v>
      </c>
      <c r="AH3" t="s">
        <v>13</v>
      </c>
      <c r="AI3" t="s">
        <v>11</v>
      </c>
      <c r="AJ3" t="s">
        <v>12</v>
      </c>
      <c r="AK3" t="s">
        <v>13</v>
      </c>
      <c r="AL3" t="s">
        <v>11</v>
      </c>
      <c r="AM3" t="s">
        <v>12</v>
      </c>
      <c r="AN3" t="s">
        <v>13</v>
      </c>
      <c r="AO3" t="s">
        <v>11</v>
      </c>
      <c r="AP3" t="s">
        <v>12</v>
      </c>
      <c r="AQ3" t="s">
        <v>13</v>
      </c>
      <c r="AR3" t="s">
        <v>11</v>
      </c>
      <c r="AS3" t="s">
        <v>12</v>
      </c>
      <c r="AT3" t="s">
        <v>13</v>
      </c>
      <c r="AU3" t="s">
        <v>11</v>
      </c>
      <c r="AV3" t="s">
        <v>12</v>
      </c>
      <c r="AW3" t="s">
        <v>13</v>
      </c>
      <c r="AX3" t="s">
        <v>11</v>
      </c>
      <c r="AY3" t="s">
        <v>12</v>
      </c>
      <c r="AZ3" t="s">
        <v>13</v>
      </c>
      <c r="BA3" t="s">
        <v>11</v>
      </c>
      <c r="BB3" t="s">
        <v>12</v>
      </c>
      <c r="BC3" t="s">
        <v>13</v>
      </c>
      <c r="BD3" t="s">
        <v>11</v>
      </c>
      <c r="BE3" t="s">
        <v>12</v>
      </c>
      <c r="BF3" t="s">
        <v>13</v>
      </c>
      <c r="BG3" t="s">
        <v>11</v>
      </c>
      <c r="BH3" t="s">
        <v>12</v>
      </c>
      <c r="BI3" t="s">
        <v>13</v>
      </c>
      <c r="BJ3" t="s">
        <v>11</v>
      </c>
      <c r="BK3" t="s">
        <v>12</v>
      </c>
      <c r="BL3" t="s">
        <v>13</v>
      </c>
      <c r="BM3" t="s">
        <v>232</v>
      </c>
      <c r="BN3" t="s">
        <v>230</v>
      </c>
      <c r="BO3" t="s">
        <v>231</v>
      </c>
      <c r="BP3" t="s">
        <v>232</v>
      </c>
      <c r="BQ3" t="s">
        <v>230</v>
      </c>
      <c r="BR3" t="s">
        <v>231</v>
      </c>
      <c r="BS3" t="s">
        <v>232</v>
      </c>
      <c r="BV3" t="s">
        <v>230</v>
      </c>
      <c r="BW3" t="s">
        <v>231</v>
      </c>
      <c r="BX3" t="s">
        <v>232</v>
      </c>
      <c r="BY3" t="s">
        <v>232</v>
      </c>
      <c r="BZ3" t="s">
        <v>232</v>
      </c>
      <c r="CA3" t="s">
        <v>232</v>
      </c>
      <c r="CB3" t="s">
        <v>232</v>
      </c>
      <c r="CC3" t="s">
        <v>232</v>
      </c>
      <c r="CD3" t="s">
        <v>232</v>
      </c>
      <c r="CE3" t="s">
        <v>232</v>
      </c>
      <c r="CF3" t="s">
        <v>232</v>
      </c>
      <c r="CG3" t="s">
        <v>232</v>
      </c>
      <c r="CH3" t="s">
        <v>232</v>
      </c>
      <c r="CI3" t="s">
        <v>232</v>
      </c>
      <c r="CJ3" t="s">
        <v>232</v>
      </c>
      <c r="CK3" t="s">
        <v>232</v>
      </c>
      <c r="CL3" t="s">
        <v>232</v>
      </c>
      <c r="CM3" t="s">
        <v>232</v>
      </c>
      <c r="CN3" t="s">
        <v>232</v>
      </c>
      <c r="CO3" t="s">
        <v>232</v>
      </c>
      <c r="CP3" t="s">
        <v>232</v>
      </c>
      <c r="CQ3" t="s">
        <v>232</v>
      </c>
      <c r="CR3" t="s">
        <v>230</v>
      </c>
      <c r="CS3" t="s">
        <v>231</v>
      </c>
      <c r="CT3" t="s">
        <v>232</v>
      </c>
      <c r="CU3" s="132" t="s">
        <v>357</v>
      </c>
      <c r="CV3" t="s">
        <v>230</v>
      </c>
      <c r="CW3" t="s">
        <v>231</v>
      </c>
      <c r="CX3" t="s">
        <v>232</v>
      </c>
    </row>
    <row r="4" spans="1:102" s="38" customFormat="1">
      <c r="A4" s="38" t="s">
        <v>14</v>
      </c>
      <c r="B4" s="38">
        <v>16</v>
      </c>
      <c r="C4" s="108">
        <v>200</v>
      </c>
      <c r="D4" s="108">
        <v>200</v>
      </c>
      <c r="E4" s="38">
        <v>41</v>
      </c>
      <c r="F4" s="38">
        <v>51</v>
      </c>
      <c r="G4" s="38">
        <v>36</v>
      </c>
      <c r="H4" s="38">
        <v>42</v>
      </c>
      <c r="I4" s="38">
        <v>33</v>
      </c>
      <c r="J4" s="38">
        <v>30</v>
      </c>
      <c r="K4" s="38">
        <v>31</v>
      </c>
      <c r="L4" s="38">
        <v>31</v>
      </c>
      <c r="M4" s="38">
        <v>42</v>
      </c>
      <c r="N4" s="38">
        <v>35</v>
      </c>
      <c r="O4" s="38">
        <v>37</v>
      </c>
      <c r="P4" s="38">
        <v>38</v>
      </c>
      <c r="Q4" s="38">
        <v>35</v>
      </c>
      <c r="R4" s="38">
        <v>36</v>
      </c>
      <c r="S4" s="38">
        <v>38</v>
      </c>
      <c r="T4" s="38">
        <v>36</v>
      </c>
      <c r="U4" s="38">
        <v>34</v>
      </c>
      <c r="W4" s="38">
        <v>51</v>
      </c>
      <c r="X4" s="38">
        <v>48</v>
      </c>
      <c r="Y4" s="38">
        <v>48</v>
      </c>
      <c r="Z4" s="38">
        <v>46</v>
      </c>
      <c r="AA4" s="38">
        <v>51</v>
      </c>
      <c r="AB4" s="38">
        <v>53</v>
      </c>
      <c r="AC4" s="38">
        <v>20</v>
      </c>
      <c r="AD4" s="38">
        <v>17</v>
      </c>
      <c r="AE4" s="38">
        <v>18</v>
      </c>
      <c r="AF4" s="38">
        <v>59</v>
      </c>
      <c r="AG4" s="38">
        <v>52</v>
      </c>
      <c r="AH4" s="38">
        <v>58</v>
      </c>
      <c r="AI4" s="38">
        <v>35</v>
      </c>
      <c r="AJ4" s="38">
        <v>47</v>
      </c>
      <c r="AK4" s="38">
        <v>36</v>
      </c>
      <c r="AL4" s="38">
        <v>46</v>
      </c>
      <c r="AM4" s="38">
        <v>51</v>
      </c>
      <c r="AN4" s="38">
        <v>46</v>
      </c>
      <c r="AO4" s="38">
        <v>50</v>
      </c>
      <c r="AP4" s="38">
        <v>56</v>
      </c>
      <c r="AQ4" s="38">
        <v>43</v>
      </c>
      <c r="AR4" s="110">
        <v>99</v>
      </c>
      <c r="AS4" s="110">
        <v>89</v>
      </c>
      <c r="AT4" s="110">
        <v>124</v>
      </c>
      <c r="AU4" s="38">
        <v>110</v>
      </c>
      <c r="AV4" s="38">
        <v>106</v>
      </c>
      <c r="AW4" s="38">
        <v>96</v>
      </c>
      <c r="AX4" s="38">
        <v>102</v>
      </c>
      <c r="AY4" s="38">
        <v>99</v>
      </c>
      <c r="AZ4" s="38">
        <v>87</v>
      </c>
      <c r="BA4" s="38">
        <v>82</v>
      </c>
      <c r="BB4" s="38">
        <v>70</v>
      </c>
      <c r="BC4" s="38">
        <v>91</v>
      </c>
      <c r="BD4" s="38">
        <v>71</v>
      </c>
      <c r="BE4" s="38">
        <v>85</v>
      </c>
      <c r="BF4" s="38">
        <v>89</v>
      </c>
      <c r="BG4" s="38">
        <v>43</v>
      </c>
      <c r="BH4" s="38">
        <v>47</v>
      </c>
      <c r="BI4" s="38">
        <v>43</v>
      </c>
      <c r="BJ4" s="38">
        <v>83</v>
      </c>
      <c r="BK4" s="38">
        <v>109</v>
      </c>
      <c r="BL4" s="38">
        <v>82</v>
      </c>
      <c r="BM4" s="38">
        <v>90</v>
      </c>
      <c r="BN4" s="38">
        <v>5458</v>
      </c>
      <c r="BO4" s="38">
        <v>91</v>
      </c>
      <c r="BP4" s="38">
        <v>69</v>
      </c>
      <c r="BQ4" s="38">
        <v>2162</v>
      </c>
      <c r="BR4" s="38">
        <v>71</v>
      </c>
      <c r="BS4" s="38">
        <v>62</v>
      </c>
      <c r="BV4" s="38">
        <v>1645</v>
      </c>
      <c r="BW4" s="38">
        <v>64</v>
      </c>
      <c r="BX4" s="38">
        <v>62</v>
      </c>
      <c r="BY4" s="38">
        <v>72</v>
      </c>
      <c r="BZ4" s="38">
        <v>73</v>
      </c>
      <c r="CA4" s="38">
        <v>64</v>
      </c>
      <c r="CB4" s="38">
        <v>89</v>
      </c>
      <c r="CC4" s="38">
        <v>77</v>
      </c>
      <c r="CD4" s="38">
        <v>71</v>
      </c>
      <c r="CE4" s="38">
        <v>80</v>
      </c>
      <c r="CF4" s="38">
        <v>68</v>
      </c>
      <c r="CG4" s="38">
        <v>71</v>
      </c>
      <c r="CH4" s="38">
        <v>64</v>
      </c>
      <c r="CI4" s="38">
        <v>68</v>
      </c>
      <c r="CJ4" s="38">
        <v>65</v>
      </c>
      <c r="CK4" s="131">
        <v>78</v>
      </c>
      <c r="CL4" s="38">
        <v>75</v>
      </c>
      <c r="CM4" s="38">
        <v>26</v>
      </c>
      <c r="CN4" s="38">
        <v>26</v>
      </c>
      <c r="CO4" s="38">
        <v>77</v>
      </c>
      <c r="CP4" s="38">
        <v>70</v>
      </c>
      <c r="CQ4" s="38">
        <v>70</v>
      </c>
      <c r="CR4" s="38">
        <v>419</v>
      </c>
      <c r="CS4" s="38">
        <v>25</v>
      </c>
      <c r="CT4" s="38">
        <v>23</v>
      </c>
      <c r="CU4" s="133">
        <f>(1/CS4)/(1/CT4)</f>
        <v>0.92</v>
      </c>
      <c r="CV4" s="38">
        <v>246</v>
      </c>
      <c r="CW4" s="38">
        <v>22</v>
      </c>
      <c r="CX4" s="38">
        <v>20</v>
      </c>
    </row>
    <row r="5" spans="1:102" s="38" customFormat="1">
      <c r="A5" s="38" t="s">
        <v>235</v>
      </c>
      <c r="B5" s="38">
        <v>2665</v>
      </c>
      <c r="C5" s="109" t="s">
        <v>263</v>
      </c>
      <c r="D5" s="109" t="s">
        <v>263</v>
      </c>
      <c r="E5" s="38" t="s">
        <v>234</v>
      </c>
      <c r="F5" s="38" t="s">
        <v>234</v>
      </c>
      <c r="G5" s="38" t="s">
        <v>234</v>
      </c>
      <c r="H5" s="38" t="s">
        <v>234</v>
      </c>
      <c r="I5" s="38" t="s">
        <v>234</v>
      </c>
      <c r="J5" s="38" t="s">
        <v>234</v>
      </c>
      <c r="K5" s="38" t="s">
        <v>234</v>
      </c>
      <c r="L5" s="38" t="s">
        <v>234</v>
      </c>
      <c r="M5" s="38" t="s">
        <v>237</v>
      </c>
      <c r="N5" s="38" t="s">
        <v>237</v>
      </c>
      <c r="O5" s="38" t="s">
        <v>237</v>
      </c>
      <c r="P5" s="38" t="s">
        <v>234</v>
      </c>
      <c r="Q5" s="38" t="s">
        <v>234</v>
      </c>
      <c r="R5" s="38" t="s">
        <v>234</v>
      </c>
      <c r="S5" s="38" t="s">
        <v>237</v>
      </c>
      <c r="T5" s="38" t="s">
        <v>237</v>
      </c>
      <c r="U5" s="38" t="s">
        <v>237</v>
      </c>
      <c r="W5" s="38" t="s">
        <v>237</v>
      </c>
      <c r="X5" s="38" t="s">
        <v>237</v>
      </c>
      <c r="Y5" s="38" t="s">
        <v>237</v>
      </c>
      <c r="Z5" s="38" t="s">
        <v>237</v>
      </c>
      <c r="AA5" s="38" t="s">
        <v>237</v>
      </c>
      <c r="AB5" s="38" t="s">
        <v>237</v>
      </c>
      <c r="AC5" s="38" t="s">
        <v>237</v>
      </c>
      <c r="AD5" s="38" t="s">
        <v>237</v>
      </c>
      <c r="AE5" s="38" t="s">
        <v>237</v>
      </c>
      <c r="AF5" s="38" t="s">
        <v>237</v>
      </c>
      <c r="AG5" s="38" t="s">
        <v>237</v>
      </c>
      <c r="AH5" s="38" t="s">
        <v>237</v>
      </c>
      <c r="AI5" s="38" t="s">
        <v>237</v>
      </c>
      <c r="AJ5" s="38" t="s">
        <v>237</v>
      </c>
      <c r="AK5" s="38" t="s">
        <v>237</v>
      </c>
      <c r="AL5" s="38" t="s">
        <v>237</v>
      </c>
      <c r="AM5" s="38" t="s">
        <v>237</v>
      </c>
      <c r="AN5" s="38" t="s">
        <v>237</v>
      </c>
      <c r="AO5" s="38" t="s">
        <v>237</v>
      </c>
      <c r="AP5" s="38" t="s">
        <v>237</v>
      </c>
      <c r="AQ5" s="38" t="s">
        <v>237</v>
      </c>
      <c r="AR5" s="38" t="s">
        <v>237</v>
      </c>
      <c r="AS5" s="38" t="s">
        <v>237</v>
      </c>
      <c r="AT5" s="38" t="s">
        <v>237</v>
      </c>
      <c r="AU5" s="38" t="s">
        <v>237</v>
      </c>
      <c r="AV5" s="38" t="s">
        <v>237</v>
      </c>
      <c r="AW5" s="38" t="s">
        <v>237</v>
      </c>
      <c r="AX5" s="38" t="s">
        <v>237</v>
      </c>
      <c r="AY5" s="38" t="s">
        <v>237</v>
      </c>
      <c r="AZ5" s="38" t="s">
        <v>237</v>
      </c>
      <c r="BA5" s="38" t="s">
        <v>237</v>
      </c>
      <c r="BB5" s="38" t="s">
        <v>237</v>
      </c>
      <c r="BC5" s="38" t="s">
        <v>237</v>
      </c>
      <c r="BD5" s="38" t="s">
        <v>237</v>
      </c>
      <c r="BE5" s="38" t="s">
        <v>237</v>
      </c>
      <c r="BF5" s="38" t="s">
        <v>237</v>
      </c>
      <c r="BG5" s="38" t="s">
        <v>237</v>
      </c>
      <c r="BH5" s="38" t="s">
        <v>237</v>
      </c>
      <c r="BI5" s="38" t="s">
        <v>237</v>
      </c>
      <c r="BJ5" s="38" t="s">
        <v>237</v>
      </c>
      <c r="BK5" s="38" t="s">
        <v>237</v>
      </c>
      <c r="BL5" s="38" t="s">
        <v>237</v>
      </c>
      <c r="BM5" s="38" t="s">
        <v>234</v>
      </c>
      <c r="BN5" s="38" t="s">
        <v>234</v>
      </c>
      <c r="BO5" s="38" t="s">
        <v>234</v>
      </c>
      <c r="BP5" s="38" t="s">
        <v>234</v>
      </c>
      <c r="BQ5" s="38" t="s">
        <v>234</v>
      </c>
      <c r="BR5" s="38" t="s">
        <v>234</v>
      </c>
      <c r="BS5" s="38" t="s">
        <v>234</v>
      </c>
      <c r="BV5" s="38" t="s">
        <v>234</v>
      </c>
      <c r="BW5" s="38" t="s">
        <v>234</v>
      </c>
      <c r="BX5" s="38" t="s">
        <v>234</v>
      </c>
      <c r="BY5" s="38" t="s">
        <v>234</v>
      </c>
      <c r="BZ5" s="38" t="s">
        <v>234</v>
      </c>
      <c r="CA5" s="38" t="s">
        <v>234</v>
      </c>
      <c r="CB5" s="38" t="s">
        <v>234</v>
      </c>
      <c r="CC5" s="38" t="s">
        <v>234</v>
      </c>
      <c r="CD5" s="38" t="s">
        <v>234</v>
      </c>
      <c r="CE5" s="38" t="s">
        <v>234</v>
      </c>
      <c r="CF5" s="38" t="s">
        <v>234</v>
      </c>
      <c r="CG5" s="38" t="s">
        <v>234</v>
      </c>
      <c r="CH5" s="38" t="s">
        <v>234</v>
      </c>
      <c r="CI5" s="38" t="s">
        <v>234</v>
      </c>
      <c r="CJ5" s="38" t="s">
        <v>234</v>
      </c>
      <c r="CK5" s="38" t="s">
        <v>234</v>
      </c>
      <c r="CL5" s="38" t="s">
        <v>234</v>
      </c>
      <c r="CM5" s="38" t="s">
        <v>234</v>
      </c>
      <c r="CN5" s="38" t="s">
        <v>234</v>
      </c>
      <c r="CO5" s="38" t="s">
        <v>234</v>
      </c>
      <c r="CP5" s="38" t="s">
        <v>234</v>
      </c>
      <c r="CQ5" s="38" t="s">
        <v>234</v>
      </c>
      <c r="CR5" s="38" t="s">
        <v>234</v>
      </c>
      <c r="CS5" s="38" t="s">
        <v>234</v>
      </c>
      <c r="CT5" s="38" t="s">
        <v>234</v>
      </c>
      <c r="CU5" s="133"/>
      <c r="CV5" s="38" t="s">
        <v>234</v>
      </c>
      <c r="CW5" s="38" t="s">
        <v>234</v>
      </c>
      <c r="CX5" s="38" t="s">
        <v>234</v>
      </c>
    </row>
    <row r="6" spans="1:102">
      <c r="A6" t="s">
        <v>15</v>
      </c>
      <c r="B6">
        <v>18</v>
      </c>
      <c r="C6" s="12">
        <v>76</v>
      </c>
      <c r="D6" s="12">
        <v>76</v>
      </c>
      <c r="E6">
        <v>25</v>
      </c>
      <c r="F6">
        <v>22</v>
      </c>
      <c r="G6">
        <v>25</v>
      </c>
      <c r="H6">
        <v>24</v>
      </c>
      <c r="I6">
        <v>17</v>
      </c>
      <c r="J6">
        <v>19</v>
      </c>
      <c r="K6">
        <v>23</v>
      </c>
      <c r="L6">
        <v>19</v>
      </c>
      <c r="M6" s="20">
        <v>23</v>
      </c>
      <c r="N6" s="20">
        <v>26</v>
      </c>
      <c r="O6" s="20">
        <v>18</v>
      </c>
      <c r="P6" s="20">
        <v>25</v>
      </c>
      <c r="Q6" s="20">
        <v>21</v>
      </c>
      <c r="R6" s="20">
        <v>22</v>
      </c>
      <c r="S6">
        <v>26</v>
      </c>
      <c r="T6">
        <v>20</v>
      </c>
      <c r="U6">
        <v>21</v>
      </c>
      <c r="V6">
        <f>MAX(S6:U6) - MIN(S6:U6)</f>
        <v>6</v>
      </c>
      <c r="W6" s="20">
        <v>25</v>
      </c>
      <c r="X6" s="20">
        <v>22</v>
      </c>
      <c r="Y6" s="20">
        <v>20</v>
      </c>
      <c r="Z6">
        <v>27</v>
      </c>
      <c r="AA6">
        <v>24</v>
      </c>
      <c r="AB6">
        <v>24</v>
      </c>
      <c r="AC6" s="20">
        <v>17</v>
      </c>
      <c r="AD6" s="20">
        <v>19</v>
      </c>
      <c r="AE6" s="20">
        <v>20</v>
      </c>
      <c r="AF6" s="20">
        <v>51</v>
      </c>
      <c r="AG6" s="21">
        <v>72</v>
      </c>
      <c r="AH6" s="21">
        <v>72</v>
      </c>
      <c r="AI6" s="20">
        <v>20</v>
      </c>
      <c r="AJ6" s="20">
        <v>35</v>
      </c>
      <c r="AK6" s="20">
        <v>20</v>
      </c>
      <c r="AL6">
        <v>24</v>
      </c>
      <c r="AM6">
        <v>29</v>
      </c>
      <c r="AN6">
        <v>40</v>
      </c>
      <c r="AO6">
        <v>42</v>
      </c>
      <c r="AP6">
        <v>33</v>
      </c>
      <c r="AQ6">
        <v>33</v>
      </c>
      <c r="AR6" s="19">
        <v>186</v>
      </c>
      <c r="AS6" s="19">
        <v>156</v>
      </c>
      <c r="AT6" s="19">
        <v>158</v>
      </c>
      <c r="AU6" s="19">
        <v>165</v>
      </c>
      <c r="AV6" s="19">
        <v>206</v>
      </c>
      <c r="AW6" s="19">
        <v>221</v>
      </c>
      <c r="AX6">
        <v>107</v>
      </c>
      <c r="AY6">
        <v>100</v>
      </c>
      <c r="AZ6">
        <v>135</v>
      </c>
      <c r="BA6" s="21">
        <v>88</v>
      </c>
      <c r="BB6" s="21">
        <v>68</v>
      </c>
      <c r="BC6" s="21">
        <v>59</v>
      </c>
      <c r="BD6">
        <v>89</v>
      </c>
      <c r="BE6">
        <v>80</v>
      </c>
      <c r="BF6">
        <v>131</v>
      </c>
      <c r="BG6">
        <v>37</v>
      </c>
      <c r="BH6">
        <v>32</v>
      </c>
      <c r="BI6">
        <v>45</v>
      </c>
      <c r="BJ6">
        <v>67</v>
      </c>
      <c r="BK6">
        <v>61</v>
      </c>
      <c r="BL6">
        <v>58</v>
      </c>
      <c r="BM6" s="21">
        <v>62</v>
      </c>
      <c r="BN6">
        <v>162</v>
      </c>
      <c r="BO6">
        <v>100</v>
      </c>
      <c r="BP6" s="20">
        <v>62</v>
      </c>
      <c r="BQ6">
        <v>153</v>
      </c>
      <c r="BR6">
        <v>104</v>
      </c>
      <c r="BS6" s="20">
        <v>43</v>
      </c>
      <c r="BV6">
        <v>95</v>
      </c>
      <c r="BW6">
        <v>77</v>
      </c>
      <c r="BX6">
        <v>43</v>
      </c>
      <c r="BY6" s="20">
        <v>54</v>
      </c>
      <c r="BZ6" s="20">
        <v>56</v>
      </c>
      <c r="CA6" s="20">
        <v>48</v>
      </c>
      <c r="CB6" s="21">
        <v>80</v>
      </c>
      <c r="CC6" s="20">
        <v>72</v>
      </c>
      <c r="CD6" s="20">
        <v>70</v>
      </c>
      <c r="CE6">
        <v>107</v>
      </c>
      <c r="CF6">
        <v>90</v>
      </c>
      <c r="CG6" s="129">
        <v>72</v>
      </c>
      <c r="CH6">
        <v>57</v>
      </c>
      <c r="CI6">
        <v>65</v>
      </c>
      <c r="CJ6">
        <v>56</v>
      </c>
      <c r="CK6" s="129">
        <v>62</v>
      </c>
      <c r="CL6" s="20">
        <v>61</v>
      </c>
      <c r="CM6">
        <v>88</v>
      </c>
      <c r="CN6">
        <v>88</v>
      </c>
      <c r="CO6">
        <v>65</v>
      </c>
      <c r="CP6">
        <v>62</v>
      </c>
      <c r="CQ6">
        <v>62</v>
      </c>
      <c r="CR6">
        <v>199</v>
      </c>
      <c r="CS6">
        <v>120</v>
      </c>
      <c r="CT6" s="129">
        <v>75</v>
      </c>
      <c r="CU6" s="133">
        <f t="shared" ref="CU6:CU30" si="0">(1/CS6)/(1/CT6)</f>
        <v>0.625</v>
      </c>
      <c r="CV6">
        <v>149</v>
      </c>
      <c r="CW6">
        <v>86</v>
      </c>
      <c r="CX6">
        <v>54</v>
      </c>
    </row>
    <row r="7" spans="1:102" s="38" customFormat="1">
      <c r="A7" s="38" t="s">
        <v>16</v>
      </c>
      <c r="B7" s="38">
        <v>1379</v>
      </c>
      <c r="C7" s="108">
        <v>60</v>
      </c>
      <c r="D7" s="108">
        <v>60</v>
      </c>
      <c r="E7" s="38">
        <v>30</v>
      </c>
      <c r="F7" s="38">
        <v>29</v>
      </c>
      <c r="G7" s="38">
        <v>26</v>
      </c>
      <c r="H7" s="38">
        <v>28</v>
      </c>
      <c r="I7" s="38">
        <v>27</v>
      </c>
      <c r="J7" s="38">
        <v>24</v>
      </c>
      <c r="K7" s="38">
        <v>30</v>
      </c>
      <c r="L7" s="38">
        <v>27</v>
      </c>
      <c r="M7" s="110">
        <v>27</v>
      </c>
      <c r="N7" s="110">
        <v>29</v>
      </c>
      <c r="O7" s="110">
        <v>27</v>
      </c>
      <c r="P7" s="110">
        <v>30</v>
      </c>
      <c r="Q7" s="110">
        <v>32</v>
      </c>
      <c r="R7" s="110">
        <v>29</v>
      </c>
      <c r="S7" s="38">
        <v>28</v>
      </c>
      <c r="T7" s="38">
        <v>31</v>
      </c>
      <c r="U7" s="38">
        <v>29</v>
      </c>
      <c r="V7" s="38">
        <f t="shared" ref="V7:V30" si="1">MAX(S7:U7) - MIN(S7:U7)</f>
        <v>3</v>
      </c>
      <c r="W7" s="110">
        <v>42</v>
      </c>
      <c r="X7" s="110">
        <v>45</v>
      </c>
      <c r="Y7" s="110">
        <v>39</v>
      </c>
      <c r="Z7" s="38">
        <v>42</v>
      </c>
      <c r="AA7" s="38">
        <v>42</v>
      </c>
      <c r="AB7" s="38">
        <v>43</v>
      </c>
      <c r="AC7" s="110">
        <v>38</v>
      </c>
      <c r="AD7" s="110">
        <v>36</v>
      </c>
      <c r="AE7" s="110">
        <v>34</v>
      </c>
      <c r="AF7" s="110">
        <v>52</v>
      </c>
      <c r="AG7" s="110">
        <v>51</v>
      </c>
      <c r="AH7" s="110">
        <v>49</v>
      </c>
      <c r="AI7" s="39">
        <v>31</v>
      </c>
      <c r="AJ7" s="39">
        <v>35</v>
      </c>
      <c r="AK7" s="39">
        <v>27</v>
      </c>
      <c r="AL7" s="38">
        <v>44</v>
      </c>
      <c r="AM7" s="38">
        <v>43</v>
      </c>
      <c r="AN7" s="38">
        <v>44</v>
      </c>
      <c r="AO7" s="38">
        <v>45</v>
      </c>
      <c r="AP7" s="38">
        <v>47</v>
      </c>
      <c r="AQ7" s="38">
        <v>45</v>
      </c>
      <c r="AR7" s="111">
        <v>60</v>
      </c>
      <c r="AS7" s="111">
        <v>60</v>
      </c>
      <c r="AT7" s="111">
        <v>64</v>
      </c>
      <c r="AU7" s="111">
        <v>67</v>
      </c>
      <c r="AV7" s="111">
        <v>58</v>
      </c>
      <c r="AW7" s="111">
        <v>64</v>
      </c>
      <c r="AX7" s="38">
        <v>69</v>
      </c>
      <c r="AY7" s="38">
        <v>70</v>
      </c>
      <c r="AZ7" s="38">
        <v>66</v>
      </c>
      <c r="BA7" s="111">
        <v>59</v>
      </c>
      <c r="BB7" s="111">
        <v>59</v>
      </c>
      <c r="BC7" s="111">
        <v>57</v>
      </c>
      <c r="BD7" s="38">
        <v>50</v>
      </c>
      <c r="BE7" s="38">
        <v>54</v>
      </c>
      <c r="BF7" s="38">
        <v>54</v>
      </c>
      <c r="BG7" s="38">
        <v>41</v>
      </c>
      <c r="BH7" s="38">
        <v>42</v>
      </c>
      <c r="BI7" s="38">
        <v>41</v>
      </c>
      <c r="BJ7" s="38">
        <v>59</v>
      </c>
      <c r="BK7" s="38">
        <v>65</v>
      </c>
      <c r="BL7" s="38">
        <v>58</v>
      </c>
      <c r="BM7" s="111">
        <v>60</v>
      </c>
      <c r="BN7" s="38">
        <v>2361</v>
      </c>
      <c r="BO7" s="38">
        <v>62</v>
      </c>
      <c r="BP7" s="38">
        <v>54</v>
      </c>
      <c r="BQ7" s="38">
        <v>1720</v>
      </c>
      <c r="BR7" s="38">
        <v>56</v>
      </c>
      <c r="BS7" s="38">
        <v>51</v>
      </c>
      <c r="BV7" s="38">
        <v>521</v>
      </c>
      <c r="BW7" s="38">
        <v>57</v>
      </c>
      <c r="BX7" s="38">
        <v>51</v>
      </c>
      <c r="BY7" s="38">
        <v>58</v>
      </c>
      <c r="BZ7" s="38">
        <v>60</v>
      </c>
      <c r="CA7" s="38">
        <v>55</v>
      </c>
      <c r="CB7" s="111">
        <v>72</v>
      </c>
      <c r="CC7" s="111">
        <v>64</v>
      </c>
      <c r="CD7" s="110">
        <v>60</v>
      </c>
      <c r="CE7" s="38">
        <v>73</v>
      </c>
      <c r="CF7" s="38">
        <v>64</v>
      </c>
      <c r="CG7" s="130">
        <v>65</v>
      </c>
      <c r="CH7" s="38">
        <v>59</v>
      </c>
      <c r="CI7" s="38">
        <v>60</v>
      </c>
      <c r="CJ7" s="38">
        <v>57</v>
      </c>
      <c r="CK7" s="131">
        <v>65</v>
      </c>
      <c r="CL7" s="38">
        <v>65</v>
      </c>
      <c r="CM7" s="38">
        <v>91</v>
      </c>
      <c r="CN7" s="38">
        <v>91</v>
      </c>
      <c r="CO7" s="38">
        <v>65</v>
      </c>
      <c r="CP7" s="38">
        <v>62</v>
      </c>
      <c r="CQ7" s="38">
        <v>62</v>
      </c>
      <c r="CR7" s="38">
        <v>584</v>
      </c>
      <c r="CS7" s="38">
        <v>70</v>
      </c>
      <c r="CT7" s="130">
        <v>62</v>
      </c>
      <c r="CU7" s="133">
        <f t="shared" si="0"/>
        <v>0.88571428571428568</v>
      </c>
      <c r="CV7" s="38">
        <v>552</v>
      </c>
      <c r="CW7" s="38">
        <v>69</v>
      </c>
      <c r="CX7" s="38">
        <v>62</v>
      </c>
    </row>
    <row r="8" spans="1:102">
      <c r="A8" t="s">
        <v>17</v>
      </c>
      <c r="B8">
        <v>837</v>
      </c>
      <c r="C8" s="12">
        <v>52</v>
      </c>
      <c r="D8" s="12">
        <v>52</v>
      </c>
      <c r="E8">
        <v>26</v>
      </c>
      <c r="F8">
        <v>24</v>
      </c>
      <c r="G8">
        <v>22</v>
      </c>
      <c r="H8">
        <v>24</v>
      </c>
      <c r="I8">
        <v>23</v>
      </c>
      <c r="J8">
        <v>22</v>
      </c>
      <c r="K8">
        <v>25</v>
      </c>
      <c r="L8">
        <v>23</v>
      </c>
      <c r="M8" s="20">
        <v>24</v>
      </c>
      <c r="N8" s="20">
        <v>25</v>
      </c>
      <c r="O8" s="20">
        <v>23</v>
      </c>
      <c r="P8" s="20">
        <v>26</v>
      </c>
      <c r="Q8" s="20">
        <v>27</v>
      </c>
      <c r="R8" s="20">
        <v>25</v>
      </c>
      <c r="S8">
        <v>23</v>
      </c>
      <c r="T8">
        <v>27</v>
      </c>
      <c r="U8">
        <v>25</v>
      </c>
      <c r="V8">
        <f t="shared" si="1"/>
        <v>4</v>
      </c>
      <c r="W8" s="20">
        <v>30</v>
      </c>
      <c r="X8" s="20">
        <v>31</v>
      </c>
      <c r="Y8" s="20">
        <v>28</v>
      </c>
      <c r="Z8">
        <v>30</v>
      </c>
      <c r="AA8">
        <v>29</v>
      </c>
      <c r="AB8">
        <v>30</v>
      </c>
      <c r="AC8" s="20">
        <v>26</v>
      </c>
      <c r="AD8" s="20">
        <v>25</v>
      </c>
      <c r="AE8" s="20">
        <v>24</v>
      </c>
      <c r="AF8" s="21">
        <v>55</v>
      </c>
      <c r="AG8" s="21">
        <v>55</v>
      </c>
      <c r="AH8" s="21">
        <v>52</v>
      </c>
      <c r="AI8" s="20">
        <v>36</v>
      </c>
      <c r="AJ8" s="20">
        <v>39</v>
      </c>
      <c r="AK8" s="20">
        <v>28</v>
      </c>
      <c r="AL8">
        <v>43</v>
      </c>
      <c r="AM8">
        <v>43</v>
      </c>
      <c r="AN8">
        <v>44</v>
      </c>
      <c r="AO8">
        <v>47</v>
      </c>
      <c r="AP8">
        <v>51</v>
      </c>
      <c r="AQ8">
        <v>47</v>
      </c>
      <c r="AR8" s="21">
        <v>50</v>
      </c>
      <c r="AS8" s="21">
        <v>50</v>
      </c>
      <c r="AT8" s="21">
        <v>51</v>
      </c>
      <c r="AU8" s="21">
        <v>54</v>
      </c>
      <c r="AV8" s="21">
        <v>47</v>
      </c>
      <c r="AW8" s="21">
        <v>52</v>
      </c>
      <c r="AX8">
        <v>56</v>
      </c>
      <c r="AY8">
        <v>57</v>
      </c>
      <c r="AZ8">
        <v>52</v>
      </c>
      <c r="BA8" s="21">
        <v>50</v>
      </c>
      <c r="BB8" s="21">
        <v>57</v>
      </c>
      <c r="BC8" s="21">
        <v>48</v>
      </c>
      <c r="BD8">
        <v>43</v>
      </c>
      <c r="BE8">
        <v>47</v>
      </c>
      <c r="BF8">
        <v>48</v>
      </c>
      <c r="BG8">
        <v>42</v>
      </c>
      <c r="BH8">
        <v>47</v>
      </c>
      <c r="BI8">
        <v>45</v>
      </c>
      <c r="BJ8" s="21">
        <v>48</v>
      </c>
      <c r="BK8" s="21">
        <v>54</v>
      </c>
      <c r="BL8" s="21">
        <v>48</v>
      </c>
      <c r="BM8" s="21">
        <v>50</v>
      </c>
      <c r="BN8">
        <v>65</v>
      </c>
      <c r="BO8">
        <v>208</v>
      </c>
      <c r="BP8" s="20">
        <v>36</v>
      </c>
      <c r="BQ8">
        <v>45</v>
      </c>
      <c r="BR8">
        <v>177</v>
      </c>
      <c r="BS8" s="20">
        <v>33</v>
      </c>
      <c r="BV8">
        <v>39</v>
      </c>
      <c r="BW8">
        <v>252</v>
      </c>
      <c r="BX8">
        <v>33</v>
      </c>
      <c r="BY8" s="20">
        <v>40</v>
      </c>
      <c r="BZ8" s="20">
        <v>42</v>
      </c>
      <c r="CA8" s="20">
        <v>38</v>
      </c>
      <c r="CB8" s="21">
        <v>54</v>
      </c>
      <c r="CC8" s="20">
        <v>45</v>
      </c>
      <c r="CD8" s="20">
        <v>42</v>
      </c>
      <c r="CE8" s="19">
        <v>81</v>
      </c>
      <c r="CF8">
        <v>61</v>
      </c>
      <c r="CG8" s="19">
        <v>58</v>
      </c>
      <c r="CH8">
        <v>52</v>
      </c>
      <c r="CI8">
        <v>55</v>
      </c>
      <c r="CJ8">
        <v>53</v>
      </c>
      <c r="CK8">
        <v>60</v>
      </c>
      <c r="CL8" s="19">
        <v>59</v>
      </c>
      <c r="CM8">
        <v>59</v>
      </c>
      <c r="CN8">
        <v>59</v>
      </c>
      <c r="CO8">
        <v>58</v>
      </c>
      <c r="CP8">
        <v>56</v>
      </c>
      <c r="CQ8">
        <v>56</v>
      </c>
      <c r="CR8">
        <v>70</v>
      </c>
      <c r="CS8">
        <v>334</v>
      </c>
      <c r="CT8" s="129">
        <v>58</v>
      </c>
      <c r="CU8" s="133">
        <f t="shared" si="0"/>
        <v>0.17365269461077845</v>
      </c>
      <c r="CV8">
        <v>71</v>
      </c>
      <c r="CW8">
        <v>310</v>
      </c>
      <c r="CX8">
        <v>58</v>
      </c>
    </row>
    <row r="9" spans="1:102">
      <c r="A9" t="s">
        <v>18</v>
      </c>
      <c r="B9">
        <v>8</v>
      </c>
      <c r="C9" s="12">
        <v>52</v>
      </c>
      <c r="D9" s="12">
        <v>52</v>
      </c>
      <c r="E9">
        <v>27</v>
      </c>
      <c r="F9">
        <v>25</v>
      </c>
      <c r="G9">
        <v>22</v>
      </c>
      <c r="H9">
        <v>25</v>
      </c>
      <c r="I9">
        <v>20</v>
      </c>
      <c r="J9">
        <v>22</v>
      </c>
      <c r="K9">
        <v>22</v>
      </c>
      <c r="L9">
        <v>21</v>
      </c>
      <c r="M9" s="20">
        <v>22</v>
      </c>
      <c r="N9" s="20">
        <v>25</v>
      </c>
      <c r="O9" s="20">
        <v>24</v>
      </c>
      <c r="P9" s="20">
        <v>25</v>
      </c>
      <c r="Q9" s="20">
        <v>25</v>
      </c>
      <c r="R9" s="20">
        <v>24</v>
      </c>
      <c r="S9">
        <v>22</v>
      </c>
      <c r="T9">
        <v>25</v>
      </c>
      <c r="U9">
        <v>25</v>
      </c>
      <c r="V9">
        <f t="shared" si="1"/>
        <v>3</v>
      </c>
      <c r="W9" s="20">
        <v>28</v>
      </c>
      <c r="X9" s="20">
        <v>29</v>
      </c>
      <c r="Y9" s="20">
        <v>25</v>
      </c>
      <c r="Z9">
        <v>27</v>
      </c>
      <c r="AA9">
        <v>27</v>
      </c>
      <c r="AB9">
        <v>26</v>
      </c>
      <c r="AC9" s="20">
        <v>25</v>
      </c>
      <c r="AD9" s="20">
        <v>23</v>
      </c>
      <c r="AE9" s="20">
        <v>26</v>
      </c>
      <c r="AF9" s="20">
        <v>43</v>
      </c>
      <c r="AG9" s="21">
        <v>46</v>
      </c>
      <c r="AH9" s="20">
        <v>43</v>
      </c>
      <c r="AI9" s="20">
        <v>30</v>
      </c>
      <c r="AJ9" s="20">
        <v>33</v>
      </c>
      <c r="AK9" s="20">
        <v>28</v>
      </c>
      <c r="AL9">
        <v>34</v>
      </c>
      <c r="AM9">
        <v>27</v>
      </c>
      <c r="AN9">
        <v>40</v>
      </c>
      <c r="AO9">
        <v>37</v>
      </c>
      <c r="AP9">
        <v>39</v>
      </c>
      <c r="AQ9">
        <v>37</v>
      </c>
      <c r="AR9" s="20">
        <v>36</v>
      </c>
      <c r="AS9" s="20">
        <v>32</v>
      </c>
      <c r="AT9" s="20">
        <v>43</v>
      </c>
      <c r="AU9" s="21">
        <v>50</v>
      </c>
      <c r="AV9" s="20">
        <v>39</v>
      </c>
      <c r="AW9" s="21">
        <v>44</v>
      </c>
      <c r="AX9">
        <v>39</v>
      </c>
      <c r="AY9">
        <v>42</v>
      </c>
      <c r="AZ9">
        <v>42</v>
      </c>
      <c r="BA9" s="21">
        <v>46</v>
      </c>
      <c r="BB9" s="21">
        <v>50</v>
      </c>
      <c r="BC9" s="21">
        <v>40</v>
      </c>
      <c r="BD9">
        <v>38</v>
      </c>
      <c r="BE9">
        <v>35</v>
      </c>
      <c r="BF9">
        <v>42</v>
      </c>
      <c r="BG9">
        <v>29</v>
      </c>
      <c r="BH9">
        <v>45</v>
      </c>
      <c r="BI9">
        <v>35</v>
      </c>
      <c r="BJ9">
        <v>35</v>
      </c>
      <c r="BK9" s="21">
        <v>46</v>
      </c>
      <c r="BL9">
        <v>38</v>
      </c>
      <c r="BM9" s="20">
        <v>39</v>
      </c>
      <c r="BN9">
        <v>49</v>
      </c>
      <c r="BO9">
        <v>199</v>
      </c>
      <c r="BP9" s="20">
        <v>33</v>
      </c>
      <c r="BQ9">
        <v>40</v>
      </c>
      <c r="BR9">
        <v>188</v>
      </c>
      <c r="BS9" s="20">
        <v>30</v>
      </c>
      <c r="BV9">
        <v>38</v>
      </c>
      <c r="BW9">
        <v>138</v>
      </c>
      <c r="BX9">
        <v>30</v>
      </c>
      <c r="BY9" s="20">
        <v>36</v>
      </c>
      <c r="BZ9" s="20">
        <v>37</v>
      </c>
      <c r="CA9" s="20">
        <v>36</v>
      </c>
      <c r="CB9" s="21">
        <v>54</v>
      </c>
      <c r="CC9" s="20">
        <v>40</v>
      </c>
      <c r="CD9" s="20">
        <v>37</v>
      </c>
      <c r="CE9" s="19">
        <v>61</v>
      </c>
      <c r="CF9">
        <v>49</v>
      </c>
      <c r="CG9" s="20">
        <v>46</v>
      </c>
      <c r="CH9">
        <v>45</v>
      </c>
      <c r="CI9">
        <v>45</v>
      </c>
      <c r="CJ9">
        <v>43</v>
      </c>
      <c r="CK9" s="129">
        <v>52</v>
      </c>
      <c r="CL9" s="129">
        <v>49</v>
      </c>
      <c r="CM9">
        <v>50</v>
      </c>
      <c r="CN9">
        <v>50</v>
      </c>
      <c r="CO9">
        <v>46</v>
      </c>
      <c r="CP9">
        <v>41</v>
      </c>
      <c r="CQ9">
        <v>41</v>
      </c>
      <c r="CR9">
        <v>64</v>
      </c>
      <c r="CS9">
        <v>227</v>
      </c>
      <c r="CT9" s="129">
        <v>50</v>
      </c>
      <c r="CU9" s="133">
        <f t="shared" si="0"/>
        <v>0.22026431718061676</v>
      </c>
      <c r="CV9">
        <v>55</v>
      </c>
      <c r="CW9">
        <v>226</v>
      </c>
      <c r="CX9">
        <v>44</v>
      </c>
    </row>
    <row r="10" spans="1:102" s="38" customFormat="1">
      <c r="A10" s="38" t="s">
        <v>20</v>
      </c>
      <c r="B10" s="38">
        <v>1201</v>
      </c>
      <c r="C10" s="108">
        <v>60</v>
      </c>
      <c r="D10" s="108">
        <v>60</v>
      </c>
      <c r="E10" s="38">
        <v>34</v>
      </c>
      <c r="F10" s="38">
        <v>32</v>
      </c>
      <c r="G10" s="38">
        <v>29</v>
      </c>
      <c r="H10" s="38">
        <v>31</v>
      </c>
      <c r="I10" s="38">
        <v>29</v>
      </c>
      <c r="J10" s="38">
        <v>29</v>
      </c>
      <c r="K10" s="38">
        <v>33</v>
      </c>
      <c r="L10" s="38">
        <v>30</v>
      </c>
      <c r="M10" s="110">
        <v>30</v>
      </c>
      <c r="N10" s="110">
        <v>32</v>
      </c>
      <c r="O10" s="110">
        <v>30</v>
      </c>
      <c r="P10" s="110">
        <v>33</v>
      </c>
      <c r="Q10" s="110">
        <v>34</v>
      </c>
      <c r="R10" s="110">
        <v>34</v>
      </c>
      <c r="S10" s="38">
        <v>32</v>
      </c>
      <c r="T10" s="38">
        <v>36</v>
      </c>
      <c r="U10" s="38">
        <v>33</v>
      </c>
      <c r="V10" s="38">
        <f t="shared" si="1"/>
        <v>4</v>
      </c>
      <c r="W10" s="110">
        <v>48</v>
      </c>
      <c r="X10" s="110">
        <v>49</v>
      </c>
      <c r="Y10" s="110">
        <v>46</v>
      </c>
      <c r="Z10" s="38">
        <v>48</v>
      </c>
      <c r="AA10" s="38">
        <v>48</v>
      </c>
      <c r="AB10" s="38">
        <v>48</v>
      </c>
      <c r="AC10" s="110">
        <v>44</v>
      </c>
      <c r="AD10" s="110">
        <v>41</v>
      </c>
      <c r="AE10" s="110">
        <v>41</v>
      </c>
      <c r="AF10" s="111">
        <v>60</v>
      </c>
      <c r="AG10" s="111">
        <v>59</v>
      </c>
      <c r="AH10" s="111">
        <v>58</v>
      </c>
      <c r="AI10" s="39">
        <v>38</v>
      </c>
      <c r="AJ10" s="39">
        <v>42</v>
      </c>
      <c r="AK10" s="39">
        <v>33</v>
      </c>
      <c r="AL10" s="38">
        <v>53</v>
      </c>
      <c r="AM10" s="38">
        <v>51</v>
      </c>
      <c r="AN10" s="38">
        <v>53</v>
      </c>
      <c r="AO10" s="38">
        <v>55</v>
      </c>
      <c r="AP10" s="38">
        <v>58</v>
      </c>
      <c r="AQ10" s="38">
        <v>54</v>
      </c>
      <c r="AR10" s="111">
        <v>54</v>
      </c>
      <c r="AS10" s="111">
        <v>54</v>
      </c>
      <c r="AT10" s="111">
        <v>55</v>
      </c>
      <c r="AU10" s="111">
        <v>58</v>
      </c>
      <c r="AV10" s="110">
        <v>52</v>
      </c>
      <c r="AW10" s="111">
        <v>55</v>
      </c>
      <c r="AX10" s="38">
        <v>57</v>
      </c>
      <c r="AY10" s="38">
        <v>56</v>
      </c>
      <c r="AZ10" s="38">
        <v>55</v>
      </c>
      <c r="BA10" s="111">
        <v>53</v>
      </c>
      <c r="BB10" s="111">
        <v>55</v>
      </c>
      <c r="BC10" s="111">
        <v>51</v>
      </c>
      <c r="BD10" s="38">
        <v>46</v>
      </c>
      <c r="BE10" s="38">
        <v>49</v>
      </c>
      <c r="BF10" s="38">
        <v>51</v>
      </c>
      <c r="BG10" s="38">
        <v>49</v>
      </c>
      <c r="BH10" s="38">
        <v>51</v>
      </c>
      <c r="BI10" s="38">
        <v>51</v>
      </c>
      <c r="BJ10" s="38">
        <v>51</v>
      </c>
      <c r="BK10" s="38">
        <v>57</v>
      </c>
      <c r="BL10" s="38">
        <v>51</v>
      </c>
      <c r="BM10" s="111">
        <v>53</v>
      </c>
      <c r="BN10" s="38">
        <v>2075</v>
      </c>
      <c r="BO10" s="38">
        <v>54</v>
      </c>
      <c r="BP10" s="38">
        <v>49</v>
      </c>
      <c r="BQ10" s="38">
        <v>1527</v>
      </c>
      <c r="BR10" s="38">
        <v>51</v>
      </c>
      <c r="BS10" s="110">
        <v>47</v>
      </c>
      <c r="BV10" s="38">
        <v>374</v>
      </c>
      <c r="BW10" s="38">
        <v>54</v>
      </c>
      <c r="BX10" s="38">
        <v>47</v>
      </c>
      <c r="BY10" s="110">
        <v>52</v>
      </c>
      <c r="BZ10" s="110">
        <v>54</v>
      </c>
      <c r="CA10" s="110">
        <v>50</v>
      </c>
      <c r="CB10" s="111">
        <v>63</v>
      </c>
      <c r="CC10" s="110">
        <v>56</v>
      </c>
      <c r="CD10" s="110">
        <v>54</v>
      </c>
      <c r="CE10" s="38">
        <v>64</v>
      </c>
      <c r="CF10" s="38">
        <v>58</v>
      </c>
      <c r="CG10" s="110">
        <v>59</v>
      </c>
      <c r="CH10" s="38">
        <v>55</v>
      </c>
      <c r="CI10" s="38">
        <v>56</v>
      </c>
      <c r="CJ10" s="38">
        <v>54</v>
      </c>
      <c r="CK10" s="131">
        <v>59</v>
      </c>
      <c r="CL10" s="38">
        <v>58</v>
      </c>
      <c r="CM10" s="38">
        <v>61</v>
      </c>
      <c r="CN10" s="38">
        <v>61</v>
      </c>
      <c r="CO10" s="38">
        <v>58</v>
      </c>
      <c r="CP10" s="38">
        <v>56</v>
      </c>
      <c r="CQ10" s="38">
        <v>56</v>
      </c>
      <c r="CR10" s="38">
        <v>388</v>
      </c>
      <c r="CS10" s="38">
        <v>68</v>
      </c>
      <c r="CT10" s="130">
        <v>58</v>
      </c>
      <c r="CU10" s="133">
        <f t="shared" si="0"/>
        <v>0.8529411764705882</v>
      </c>
      <c r="CV10" s="38">
        <v>388</v>
      </c>
      <c r="CW10" s="38">
        <v>68</v>
      </c>
      <c r="CX10" s="38">
        <v>58</v>
      </c>
    </row>
    <row r="11" spans="1:102" s="26" customFormat="1">
      <c r="A11" s="120" t="s">
        <v>21</v>
      </c>
      <c r="B11" s="26">
        <v>7273</v>
      </c>
      <c r="C11" s="121">
        <v>59</v>
      </c>
      <c r="D11" s="121">
        <v>50</v>
      </c>
      <c r="E11" s="31">
        <v>44</v>
      </c>
      <c r="F11" s="31">
        <v>49</v>
      </c>
      <c r="G11" s="31">
        <v>39</v>
      </c>
      <c r="H11" s="31">
        <v>44</v>
      </c>
      <c r="I11" s="31">
        <v>35</v>
      </c>
      <c r="J11" s="31">
        <v>33</v>
      </c>
      <c r="K11" s="31">
        <v>35</v>
      </c>
      <c r="L11" s="31">
        <v>34</v>
      </c>
      <c r="M11" s="31">
        <v>40</v>
      </c>
      <c r="N11" s="31">
        <v>38</v>
      </c>
      <c r="O11" s="31">
        <v>36</v>
      </c>
      <c r="P11" s="31">
        <v>40</v>
      </c>
      <c r="Q11" s="31">
        <v>38</v>
      </c>
      <c r="R11" s="31">
        <v>39</v>
      </c>
      <c r="S11" s="26">
        <v>40</v>
      </c>
      <c r="T11" s="26">
        <v>42</v>
      </c>
      <c r="U11" s="26">
        <v>36</v>
      </c>
      <c r="V11" s="26">
        <f t="shared" si="1"/>
        <v>6</v>
      </c>
      <c r="W11" s="28">
        <v>59</v>
      </c>
      <c r="X11" s="28">
        <v>57</v>
      </c>
      <c r="Y11" s="28">
        <v>52</v>
      </c>
      <c r="Z11" s="26">
        <v>58</v>
      </c>
      <c r="AA11" s="26">
        <v>58</v>
      </c>
      <c r="AB11" s="26">
        <v>52</v>
      </c>
      <c r="AC11" s="31">
        <v>37</v>
      </c>
      <c r="AD11" s="31">
        <v>34</v>
      </c>
      <c r="AE11" s="31">
        <v>32</v>
      </c>
      <c r="AF11" s="27">
        <v>101</v>
      </c>
      <c r="AG11" s="27">
        <v>102</v>
      </c>
      <c r="AH11" s="27">
        <v>98</v>
      </c>
      <c r="AI11" s="31">
        <v>50</v>
      </c>
      <c r="AJ11" s="28">
        <v>58</v>
      </c>
      <c r="AK11" s="31">
        <v>50</v>
      </c>
      <c r="AL11" s="28">
        <v>65</v>
      </c>
      <c r="AM11" s="28">
        <v>62</v>
      </c>
      <c r="AN11" s="28">
        <v>58</v>
      </c>
      <c r="AO11" s="27">
        <v>86</v>
      </c>
      <c r="AP11" s="27">
        <v>89</v>
      </c>
      <c r="AQ11" s="27">
        <v>86</v>
      </c>
      <c r="AR11" s="27">
        <v>89</v>
      </c>
      <c r="AS11" s="27">
        <v>82</v>
      </c>
      <c r="AT11" s="27">
        <v>92</v>
      </c>
      <c r="AU11" s="27">
        <v>95</v>
      </c>
      <c r="AV11" s="27">
        <v>90</v>
      </c>
      <c r="AW11" s="27">
        <v>87</v>
      </c>
      <c r="AX11" s="28">
        <v>68</v>
      </c>
      <c r="AY11" s="28">
        <v>69</v>
      </c>
      <c r="AZ11" s="28">
        <v>64</v>
      </c>
      <c r="BA11" s="28">
        <v>66</v>
      </c>
      <c r="BB11" s="28">
        <v>59</v>
      </c>
      <c r="BC11" s="28">
        <v>64</v>
      </c>
      <c r="BD11" s="27">
        <v>78</v>
      </c>
      <c r="BE11" s="27">
        <v>74</v>
      </c>
      <c r="BF11" s="27">
        <v>75</v>
      </c>
      <c r="BG11" s="26">
        <v>75</v>
      </c>
      <c r="BH11" s="26">
        <v>78</v>
      </c>
      <c r="BI11" s="26">
        <v>75</v>
      </c>
      <c r="BJ11" s="28">
        <v>66</v>
      </c>
      <c r="BK11" s="27">
        <v>76</v>
      </c>
      <c r="BL11" s="28">
        <v>67</v>
      </c>
      <c r="BM11" s="27">
        <v>70</v>
      </c>
      <c r="BN11" s="26">
        <v>70</v>
      </c>
      <c r="BO11" s="124">
        <v>6292</v>
      </c>
      <c r="BP11" s="28">
        <v>54</v>
      </c>
      <c r="BQ11" s="26">
        <v>54</v>
      </c>
      <c r="BR11" s="124">
        <v>5429</v>
      </c>
      <c r="BS11" s="31">
        <v>40</v>
      </c>
      <c r="BV11" s="26">
        <v>41</v>
      </c>
      <c r="BW11" s="26">
        <v>2954</v>
      </c>
      <c r="BX11" s="26">
        <v>40</v>
      </c>
      <c r="BY11" s="31">
        <v>46</v>
      </c>
      <c r="BZ11" s="31">
        <v>46</v>
      </c>
      <c r="CA11" s="31">
        <v>42</v>
      </c>
      <c r="CB11" s="28">
        <v>55</v>
      </c>
      <c r="CC11" s="31">
        <v>49</v>
      </c>
      <c r="CD11" s="31">
        <v>44</v>
      </c>
      <c r="CE11" s="27">
        <v>62</v>
      </c>
      <c r="CF11" s="31">
        <v>48</v>
      </c>
      <c r="CG11" s="128">
        <v>54</v>
      </c>
      <c r="CH11" s="31">
        <v>47</v>
      </c>
      <c r="CI11" s="26">
        <v>50</v>
      </c>
      <c r="CJ11" s="26">
        <v>48</v>
      </c>
      <c r="CK11" s="128">
        <v>53</v>
      </c>
      <c r="CL11" s="27">
        <v>56</v>
      </c>
      <c r="CM11" s="27">
        <v>57</v>
      </c>
      <c r="CN11" s="26">
        <v>57</v>
      </c>
      <c r="CO11" s="128">
        <v>56</v>
      </c>
      <c r="CP11" s="128">
        <v>51</v>
      </c>
      <c r="CQ11" s="26">
        <v>51</v>
      </c>
      <c r="CR11" s="26">
        <v>59</v>
      </c>
      <c r="CS11" s="26">
        <v>527</v>
      </c>
      <c r="CT11" s="128">
        <v>53</v>
      </c>
      <c r="CU11" s="133">
        <f t="shared" si="0"/>
        <v>0.10056925996204934</v>
      </c>
      <c r="CV11" s="26">
        <v>59</v>
      </c>
      <c r="CW11" s="26">
        <v>536</v>
      </c>
      <c r="CX11" s="26">
        <v>53</v>
      </c>
    </row>
    <row r="12" spans="1:102">
      <c r="A12" t="s">
        <v>22</v>
      </c>
      <c r="B12">
        <v>604</v>
      </c>
      <c r="C12" s="12">
        <v>120</v>
      </c>
      <c r="D12" s="12">
        <v>120</v>
      </c>
      <c r="E12">
        <v>25</v>
      </c>
      <c r="F12">
        <v>29</v>
      </c>
      <c r="G12">
        <v>24</v>
      </c>
      <c r="H12">
        <v>26</v>
      </c>
      <c r="I12">
        <v>21</v>
      </c>
      <c r="J12">
        <v>20</v>
      </c>
      <c r="K12">
        <v>20</v>
      </c>
      <c r="L12">
        <v>20</v>
      </c>
      <c r="M12" s="20">
        <v>24</v>
      </c>
      <c r="N12" s="20">
        <v>22</v>
      </c>
      <c r="O12" s="20">
        <v>22</v>
      </c>
      <c r="P12" s="20">
        <v>23</v>
      </c>
      <c r="Q12" s="20">
        <v>49</v>
      </c>
      <c r="R12" s="20">
        <v>50</v>
      </c>
      <c r="S12">
        <v>55</v>
      </c>
      <c r="T12">
        <v>51</v>
      </c>
      <c r="U12">
        <v>45</v>
      </c>
      <c r="V12">
        <f t="shared" si="1"/>
        <v>10</v>
      </c>
      <c r="W12" s="20">
        <v>73</v>
      </c>
      <c r="X12" s="20">
        <v>73</v>
      </c>
      <c r="Y12" s="20">
        <v>68</v>
      </c>
      <c r="Z12">
        <v>71</v>
      </c>
      <c r="AA12">
        <v>72</v>
      </c>
      <c r="AB12">
        <v>65</v>
      </c>
      <c r="AC12" s="20">
        <v>69</v>
      </c>
      <c r="AD12" s="20">
        <v>65</v>
      </c>
      <c r="AE12" s="20">
        <v>59</v>
      </c>
      <c r="AF12" s="19">
        <v>553</v>
      </c>
      <c r="AG12" s="19">
        <v>656</v>
      </c>
      <c r="AH12" s="19">
        <v>566</v>
      </c>
      <c r="AI12" s="21">
        <v>123</v>
      </c>
      <c r="AJ12" s="19">
        <v>163</v>
      </c>
      <c r="AK12" s="21">
        <v>132</v>
      </c>
      <c r="AL12">
        <v>472</v>
      </c>
      <c r="AM12">
        <v>503</v>
      </c>
      <c r="AN12">
        <v>493</v>
      </c>
      <c r="AO12">
        <v>596</v>
      </c>
      <c r="AP12">
        <v>583</v>
      </c>
      <c r="AQ12">
        <v>487</v>
      </c>
      <c r="AR12" s="21">
        <v>131</v>
      </c>
      <c r="AS12" s="21">
        <v>126</v>
      </c>
      <c r="AT12" s="21">
        <v>144</v>
      </c>
      <c r="AU12" s="21">
        <v>133</v>
      </c>
      <c r="AV12" s="21">
        <v>126</v>
      </c>
      <c r="AW12" s="21">
        <v>131</v>
      </c>
      <c r="AX12">
        <v>129</v>
      </c>
      <c r="AY12">
        <v>124</v>
      </c>
      <c r="AZ12">
        <v>125</v>
      </c>
      <c r="BA12" s="21">
        <v>116</v>
      </c>
      <c r="BB12" s="21">
        <v>110</v>
      </c>
      <c r="BC12" s="21">
        <v>111</v>
      </c>
      <c r="BD12">
        <v>116</v>
      </c>
      <c r="BE12">
        <v>124</v>
      </c>
      <c r="BF12">
        <v>114</v>
      </c>
      <c r="BG12">
        <v>343</v>
      </c>
      <c r="BH12">
        <v>354</v>
      </c>
      <c r="BI12">
        <v>346</v>
      </c>
      <c r="BJ12" s="21">
        <v>122</v>
      </c>
      <c r="BK12" s="21">
        <v>131</v>
      </c>
      <c r="BL12" s="21">
        <v>116</v>
      </c>
      <c r="BM12" s="21">
        <v>123</v>
      </c>
      <c r="BN12">
        <v>125</v>
      </c>
      <c r="BO12" s="125">
        <v>9021</v>
      </c>
      <c r="BP12" s="21">
        <v>110</v>
      </c>
      <c r="BQ12">
        <v>111</v>
      </c>
      <c r="BR12" s="125">
        <v>10566</v>
      </c>
      <c r="BS12" s="20">
        <v>113</v>
      </c>
      <c r="BV12">
        <v>114</v>
      </c>
      <c r="BW12">
        <v>7995</v>
      </c>
      <c r="BX12">
        <v>113</v>
      </c>
      <c r="BY12" s="20">
        <v>119</v>
      </c>
      <c r="BZ12">
        <v>120</v>
      </c>
      <c r="CA12" s="20">
        <v>114</v>
      </c>
      <c r="CB12" s="21">
        <v>126</v>
      </c>
      <c r="CC12" s="21">
        <v>124</v>
      </c>
      <c r="CD12" s="21">
        <v>120</v>
      </c>
      <c r="CE12">
        <v>129</v>
      </c>
      <c r="CF12">
        <v>122</v>
      </c>
      <c r="CG12" s="129">
        <v>128</v>
      </c>
      <c r="CH12">
        <v>124</v>
      </c>
      <c r="CI12">
        <v>119</v>
      </c>
      <c r="CJ12">
        <v>125</v>
      </c>
      <c r="CK12" s="129">
        <v>128</v>
      </c>
      <c r="CL12" s="129">
        <v>129</v>
      </c>
      <c r="CM12">
        <v>133</v>
      </c>
      <c r="CN12">
        <v>133</v>
      </c>
      <c r="CO12">
        <v>133</v>
      </c>
      <c r="CP12">
        <v>129</v>
      </c>
      <c r="CQ12">
        <v>129</v>
      </c>
      <c r="CR12">
        <v>143</v>
      </c>
      <c r="CS12">
        <v>1220</v>
      </c>
      <c r="CT12" s="129">
        <v>128</v>
      </c>
      <c r="CU12" s="133">
        <f t="shared" si="0"/>
        <v>0.10491803278688525</v>
      </c>
      <c r="CV12">
        <v>143</v>
      </c>
      <c r="CW12">
        <v>1175</v>
      </c>
      <c r="CX12">
        <v>128</v>
      </c>
    </row>
    <row r="13" spans="1:102" s="26" customFormat="1">
      <c r="A13" s="120" t="s">
        <v>23</v>
      </c>
      <c r="B13" s="26">
        <v>6768</v>
      </c>
      <c r="C13" s="121">
        <v>59</v>
      </c>
      <c r="D13" s="121">
        <v>40</v>
      </c>
      <c r="E13" s="31">
        <v>38</v>
      </c>
      <c r="F13" s="31">
        <v>42</v>
      </c>
      <c r="G13" s="31">
        <v>34</v>
      </c>
      <c r="H13" s="31">
        <v>38</v>
      </c>
      <c r="I13" s="31">
        <v>33</v>
      </c>
      <c r="J13" s="31">
        <v>29</v>
      </c>
      <c r="K13" s="31">
        <v>30</v>
      </c>
      <c r="L13" s="31">
        <v>31</v>
      </c>
      <c r="M13" s="31">
        <v>35</v>
      </c>
      <c r="N13" s="31">
        <v>33</v>
      </c>
      <c r="O13" s="31">
        <v>32</v>
      </c>
      <c r="P13" s="31">
        <v>34</v>
      </c>
      <c r="Q13" s="31">
        <v>34</v>
      </c>
      <c r="R13" s="31">
        <v>34</v>
      </c>
      <c r="S13" s="26">
        <v>37</v>
      </c>
      <c r="T13" s="26">
        <v>36</v>
      </c>
      <c r="U13" s="26">
        <v>31</v>
      </c>
      <c r="V13" s="26">
        <f t="shared" si="1"/>
        <v>6</v>
      </c>
      <c r="W13" s="31">
        <v>43</v>
      </c>
      <c r="X13" s="31">
        <v>42</v>
      </c>
      <c r="Y13" s="31">
        <v>36</v>
      </c>
      <c r="Z13" s="26">
        <v>42</v>
      </c>
      <c r="AA13" s="26">
        <v>40</v>
      </c>
      <c r="AB13" s="26">
        <v>35</v>
      </c>
      <c r="AC13" s="31">
        <v>37</v>
      </c>
      <c r="AD13" s="31">
        <v>32</v>
      </c>
      <c r="AE13" s="31">
        <v>30</v>
      </c>
      <c r="AF13" s="27">
        <v>74</v>
      </c>
      <c r="AG13" s="27">
        <v>77</v>
      </c>
      <c r="AH13" s="27">
        <v>75</v>
      </c>
      <c r="AI13" s="31">
        <v>49</v>
      </c>
      <c r="AJ13" s="28">
        <v>55</v>
      </c>
      <c r="AK13" s="31">
        <v>48</v>
      </c>
      <c r="AL13" s="28">
        <v>66</v>
      </c>
      <c r="AM13" s="28">
        <v>63</v>
      </c>
      <c r="AN13" s="28">
        <v>60</v>
      </c>
      <c r="AO13" s="27">
        <v>68</v>
      </c>
      <c r="AP13" s="27">
        <v>71</v>
      </c>
      <c r="AQ13" s="28">
        <v>65</v>
      </c>
      <c r="AR13" s="27">
        <v>71</v>
      </c>
      <c r="AS13" s="27">
        <v>67</v>
      </c>
      <c r="AT13" s="27">
        <v>73</v>
      </c>
      <c r="AU13" s="27">
        <v>73</v>
      </c>
      <c r="AV13" s="27">
        <v>70</v>
      </c>
      <c r="AW13" s="27">
        <v>68</v>
      </c>
      <c r="AX13" s="31">
        <v>45</v>
      </c>
      <c r="AY13" s="31">
        <v>45</v>
      </c>
      <c r="AZ13" s="31">
        <v>44</v>
      </c>
      <c r="BA13" s="28">
        <v>52</v>
      </c>
      <c r="BB13" s="31">
        <v>46</v>
      </c>
      <c r="BC13" s="31">
        <v>45</v>
      </c>
      <c r="BD13" s="28">
        <v>63</v>
      </c>
      <c r="BE13" s="28">
        <v>62</v>
      </c>
      <c r="BF13" s="28">
        <v>63</v>
      </c>
      <c r="BG13" s="26">
        <v>63</v>
      </c>
      <c r="BH13" s="26">
        <v>66</v>
      </c>
      <c r="BI13" s="26">
        <v>63</v>
      </c>
      <c r="BJ13" s="28">
        <v>67</v>
      </c>
      <c r="BK13" s="27">
        <v>75</v>
      </c>
      <c r="BL13" s="28">
        <v>65</v>
      </c>
      <c r="BM13" s="27">
        <v>69</v>
      </c>
      <c r="BN13" s="26">
        <v>70</v>
      </c>
      <c r="BO13" s="124">
        <v>7063</v>
      </c>
      <c r="BP13" s="31">
        <v>50</v>
      </c>
      <c r="BQ13" s="26">
        <v>51</v>
      </c>
      <c r="BR13" s="124">
        <v>6263</v>
      </c>
      <c r="BS13" s="31">
        <v>47</v>
      </c>
      <c r="BV13" s="26">
        <v>48</v>
      </c>
      <c r="BW13" s="26">
        <v>4492</v>
      </c>
      <c r="BX13" s="26">
        <v>47</v>
      </c>
      <c r="BY13" s="31">
        <v>53</v>
      </c>
      <c r="BZ13" s="31">
        <v>53</v>
      </c>
      <c r="CA13" s="31">
        <v>49</v>
      </c>
      <c r="CB13" s="27">
        <v>61</v>
      </c>
      <c r="CC13" s="27">
        <v>55</v>
      </c>
      <c r="CD13" s="27">
        <v>51</v>
      </c>
      <c r="CE13" s="27">
        <v>47</v>
      </c>
      <c r="CF13" s="31">
        <v>38</v>
      </c>
      <c r="CG13" s="128">
        <v>42</v>
      </c>
      <c r="CH13" s="31">
        <v>34</v>
      </c>
      <c r="CI13" s="31">
        <v>38</v>
      </c>
      <c r="CJ13" s="26">
        <v>34</v>
      </c>
      <c r="CK13" s="31">
        <v>38</v>
      </c>
      <c r="CL13" s="128">
        <v>43</v>
      </c>
      <c r="CM13" s="27">
        <v>46</v>
      </c>
      <c r="CN13" s="26">
        <v>46</v>
      </c>
      <c r="CO13" s="128">
        <v>44</v>
      </c>
      <c r="CP13" s="31">
        <v>37</v>
      </c>
      <c r="CQ13" s="26">
        <v>37</v>
      </c>
      <c r="CR13" s="26">
        <v>46</v>
      </c>
      <c r="CS13" s="26">
        <v>418</v>
      </c>
      <c r="CT13" s="128">
        <v>41</v>
      </c>
      <c r="CU13" s="133">
        <f t="shared" si="0"/>
        <v>9.8086124401913874E-2</v>
      </c>
      <c r="CV13" s="26">
        <v>47</v>
      </c>
      <c r="CW13" s="26">
        <v>429</v>
      </c>
      <c r="CX13" s="26">
        <v>42</v>
      </c>
    </row>
    <row r="14" spans="1:102">
      <c r="A14" t="s">
        <v>24</v>
      </c>
      <c r="B14">
        <v>732</v>
      </c>
      <c r="C14" s="12">
        <v>53</v>
      </c>
      <c r="D14" s="12">
        <v>53</v>
      </c>
      <c r="E14">
        <v>26</v>
      </c>
      <c r="F14">
        <v>26</v>
      </c>
      <c r="G14">
        <v>23</v>
      </c>
      <c r="H14">
        <v>25</v>
      </c>
      <c r="I14">
        <v>22</v>
      </c>
      <c r="J14">
        <v>21</v>
      </c>
      <c r="K14">
        <v>25</v>
      </c>
      <c r="L14">
        <v>23</v>
      </c>
      <c r="M14" s="20">
        <v>23</v>
      </c>
      <c r="N14" s="20">
        <v>24</v>
      </c>
      <c r="O14" s="20">
        <v>22</v>
      </c>
      <c r="P14" s="20">
        <v>26</v>
      </c>
      <c r="Q14" s="20">
        <v>26</v>
      </c>
      <c r="R14" s="20">
        <v>25</v>
      </c>
      <c r="S14">
        <v>25</v>
      </c>
      <c r="T14">
        <v>27</v>
      </c>
      <c r="U14">
        <v>25</v>
      </c>
      <c r="V14">
        <f t="shared" si="1"/>
        <v>2</v>
      </c>
      <c r="W14" s="20">
        <v>32</v>
      </c>
      <c r="X14" s="20">
        <v>33</v>
      </c>
      <c r="Y14" s="20">
        <v>31</v>
      </c>
      <c r="Z14">
        <v>32</v>
      </c>
      <c r="AA14">
        <v>31</v>
      </c>
      <c r="AB14">
        <v>32</v>
      </c>
      <c r="AC14" s="20">
        <v>28</v>
      </c>
      <c r="AD14" s="20">
        <v>25</v>
      </c>
      <c r="AE14" s="20">
        <v>25</v>
      </c>
      <c r="AF14" s="21">
        <v>57</v>
      </c>
      <c r="AG14" s="21">
        <v>58</v>
      </c>
      <c r="AH14" s="21">
        <v>56</v>
      </c>
      <c r="AI14" s="20">
        <v>33</v>
      </c>
      <c r="AJ14" s="20">
        <v>36</v>
      </c>
      <c r="AK14" s="20">
        <v>28</v>
      </c>
      <c r="AL14">
        <v>45</v>
      </c>
      <c r="AM14">
        <v>42</v>
      </c>
      <c r="AN14">
        <v>44</v>
      </c>
      <c r="AO14">
        <v>48</v>
      </c>
      <c r="AP14">
        <v>51</v>
      </c>
      <c r="AQ14">
        <v>50</v>
      </c>
      <c r="AR14" s="21">
        <v>51</v>
      </c>
      <c r="AS14" s="21">
        <v>50</v>
      </c>
      <c r="AT14" s="21">
        <v>52</v>
      </c>
      <c r="AU14" s="21">
        <v>56</v>
      </c>
      <c r="AV14" s="21">
        <v>49</v>
      </c>
      <c r="AW14" s="21">
        <v>50</v>
      </c>
      <c r="AX14">
        <v>57</v>
      </c>
      <c r="AY14">
        <v>58</v>
      </c>
      <c r="AZ14">
        <v>54</v>
      </c>
      <c r="BA14" s="21">
        <v>52</v>
      </c>
      <c r="BB14" s="21">
        <v>49</v>
      </c>
      <c r="BC14" s="21">
        <v>48</v>
      </c>
      <c r="BD14">
        <v>40</v>
      </c>
      <c r="BE14">
        <v>46</v>
      </c>
      <c r="BF14">
        <v>45</v>
      </c>
      <c r="BG14">
        <v>44</v>
      </c>
      <c r="BH14">
        <v>45</v>
      </c>
      <c r="BI14">
        <v>46</v>
      </c>
      <c r="BJ14" s="21">
        <v>51</v>
      </c>
      <c r="BK14" s="21">
        <v>57</v>
      </c>
      <c r="BL14" s="21">
        <v>49</v>
      </c>
      <c r="BM14" s="21">
        <v>52</v>
      </c>
      <c r="BN14">
        <v>126</v>
      </c>
      <c r="BO14">
        <v>89</v>
      </c>
      <c r="BP14" s="21">
        <v>47</v>
      </c>
      <c r="BQ14">
        <v>112</v>
      </c>
      <c r="BR14">
        <v>82</v>
      </c>
      <c r="BS14" s="20">
        <v>42</v>
      </c>
      <c r="BV14">
        <v>78</v>
      </c>
      <c r="BW14">
        <v>91</v>
      </c>
      <c r="BX14">
        <v>42</v>
      </c>
      <c r="BY14" s="20">
        <v>49</v>
      </c>
      <c r="BZ14" s="20">
        <v>50</v>
      </c>
      <c r="CA14" s="20">
        <v>45</v>
      </c>
      <c r="CB14" s="21">
        <v>60</v>
      </c>
      <c r="CC14" s="20">
        <v>52</v>
      </c>
      <c r="CD14" s="20">
        <v>50</v>
      </c>
      <c r="CE14">
        <v>67</v>
      </c>
      <c r="CF14">
        <v>56</v>
      </c>
      <c r="CG14" s="129">
        <v>56</v>
      </c>
      <c r="CH14">
        <v>50</v>
      </c>
      <c r="CI14">
        <v>51</v>
      </c>
      <c r="CJ14">
        <v>48</v>
      </c>
      <c r="CK14" s="129">
        <v>54</v>
      </c>
      <c r="CL14" s="129">
        <v>54</v>
      </c>
      <c r="CM14">
        <v>57</v>
      </c>
      <c r="CN14">
        <v>57</v>
      </c>
      <c r="CO14">
        <v>54</v>
      </c>
      <c r="CP14">
        <v>52</v>
      </c>
      <c r="CQ14">
        <v>52</v>
      </c>
      <c r="CR14">
        <v>99</v>
      </c>
      <c r="CS14">
        <v>115</v>
      </c>
      <c r="CT14" s="129">
        <v>53</v>
      </c>
      <c r="CU14" s="133">
        <f t="shared" si="0"/>
        <v>0.46086956521739131</v>
      </c>
      <c r="CV14">
        <v>97</v>
      </c>
      <c r="CW14">
        <v>116</v>
      </c>
      <c r="CX14">
        <v>53</v>
      </c>
    </row>
    <row r="15" spans="1:102" s="26" customFormat="1">
      <c r="A15" s="120" t="s">
        <v>26</v>
      </c>
      <c r="B15" s="26">
        <v>23279</v>
      </c>
      <c r="C15" s="121">
        <v>21</v>
      </c>
      <c r="D15" s="121">
        <v>21</v>
      </c>
      <c r="E15" s="28">
        <v>25</v>
      </c>
      <c r="F15" s="27">
        <v>29</v>
      </c>
      <c r="G15" s="28">
        <v>24</v>
      </c>
      <c r="H15" s="27">
        <v>26</v>
      </c>
      <c r="I15" s="28">
        <v>22</v>
      </c>
      <c r="J15" s="28">
        <v>19</v>
      </c>
      <c r="K15" s="28">
        <v>22</v>
      </c>
      <c r="L15" s="28">
        <v>21</v>
      </c>
      <c r="M15" s="28">
        <v>24</v>
      </c>
      <c r="N15" s="28">
        <v>23</v>
      </c>
      <c r="O15" s="28">
        <v>23</v>
      </c>
      <c r="P15" s="28">
        <v>25</v>
      </c>
      <c r="Q15" s="28">
        <v>21</v>
      </c>
      <c r="R15" s="28">
        <v>23</v>
      </c>
      <c r="S15" s="26">
        <v>24</v>
      </c>
      <c r="T15" s="26">
        <v>23</v>
      </c>
      <c r="U15" s="26">
        <v>21</v>
      </c>
      <c r="V15" s="26">
        <f t="shared" si="1"/>
        <v>3</v>
      </c>
      <c r="W15" s="28">
        <v>25</v>
      </c>
      <c r="X15" s="28">
        <v>25</v>
      </c>
      <c r="Y15" s="28">
        <v>22</v>
      </c>
      <c r="Z15" s="26">
        <v>23</v>
      </c>
      <c r="AA15" s="26">
        <v>23</v>
      </c>
      <c r="AB15" s="26">
        <v>23</v>
      </c>
      <c r="AC15" s="28">
        <v>19</v>
      </c>
      <c r="AD15" s="28">
        <v>18</v>
      </c>
      <c r="AE15" s="28">
        <v>17</v>
      </c>
      <c r="AF15" s="27">
        <v>32</v>
      </c>
      <c r="AG15" s="27">
        <v>30</v>
      </c>
      <c r="AH15" s="27">
        <v>29</v>
      </c>
      <c r="AI15" s="28">
        <v>23</v>
      </c>
      <c r="AJ15" s="27">
        <v>27</v>
      </c>
      <c r="AK15" s="28">
        <v>22</v>
      </c>
      <c r="AL15" s="28">
        <v>22</v>
      </c>
      <c r="AM15" s="28">
        <v>22</v>
      </c>
      <c r="AN15" s="28">
        <v>20</v>
      </c>
      <c r="AO15" s="28">
        <v>23</v>
      </c>
      <c r="AP15" s="28">
        <v>25</v>
      </c>
      <c r="AQ15" s="28">
        <v>22</v>
      </c>
      <c r="AR15" s="28">
        <v>25</v>
      </c>
      <c r="AS15" s="28">
        <v>23</v>
      </c>
      <c r="AT15" s="27">
        <v>29</v>
      </c>
      <c r="AU15" s="27">
        <v>27</v>
      </c>
      <c r="AV15" s="27">
        <v>25</v>
      </c>
      <c r="AW15" s="28">
        <v>23</v>
      </c>
      <c r="AX15" s="27">
        <v>26</v>
      </c>
      <c r="AY15" s="27">
        <v>27</v>
      </c>
      <c r="AZ15" s="27">
        <v>26</v>
      </c>
      <c r="BA15" s="27">
        <v>28</v>
      </c>
      <c r="BB15" s="28">
        <v>24</v>
      </c>
      <c r="BC15" s="28">
        <v>25</v>
      </c>
      <c r="BD15" s="28">
        <v>25</v>
      </c>
      <c r="BE15" s="28">
        <v>25</v>
      </c>
      <c r="BF15" s="28">
        <v>25</v>
      </c>
      <c r="BG15" s="26">
        <v>24</v>
      </c>
      <c r="BH15" s="26">
        <v>27</v>
      </c>
      <c r="BI15" s="26">
        <v>23</v>
      </c>
      <c r="BJ15" s="27">
        <v>25</v>
      </c>
      <c r="BK15" s="27">
        <v>30</v>
      </c>
      <c r="BL15" s="27">
        <v>25</v>
      </c>
      <c r="BM15" s="27">
        <v>27</v>
      </c>
      <c r="BN15" s="26">
        <v>32</v>
      </c>
      <c r="BO15" s="126">
        <v>165</v>
      </c>
      <c r="BP15" s="28">
        <v>21</v>
      </c>
      <c r="BQ15" s="26">
        <v>25</v>
      </c>
      <c r="BR15" s="26">
        <v>127</v>
      </c>
      <c r="BS15" s="31">
        <v>18</v>
      </c>
      <c r="BV15" s="26">
        <v>23</v>
      </c>
      <c r="BW15" s="26">
        <v>92</v>
      </c>
      <c r="BX15" s="26">
        <v>18</v>
      </c>
      <c r="BY15" s="28">
        <v>23</v>
      </c>
      <c r="BZ15" s="26">
        <v>23</v>
      </c>
      <c r="CA15" s="31">
        <v>20</v>
      </c>
      <c r="CB15" s="27">
        <v>31</v>
      </c>
      <c r="CC15" s="28">
        <v>25</v>
      </c>
      <c r="CD15" s="28">
        <v>24</v>
      </c>
      <c r="CE15" s="27">
        <v>28</v>
      </c>
      <c r="CF15" s="128">
        <v>24</v>
      </c>
      <c r="CG15" s="128">
        <v>26</v>
      </c>
      <c r="CH15" s="128">
        <v>22</v>
      </c>
      <c r="CI15" s="31">
        <v>22</v>
      </c>
      <c r="CJ15" s="26">
        <v>21</v>
      </c>
      <c r="CK15" s="128">
        <v>25</v>
      </c>
      <c r="CL15" s="128">
        <v>25</v>
      </c>
      <c r="CM15" s="27">
        <v>26</v>
      </c>
      <c r="CN15" s="26">
        <v>26</v>
      </c>
      <c r="CO15" s="128">
        <v>26</v>
      </c>
      <c r="CP15" s="128">
        <v>23</v>
      </c>
      <c r="CQ15" s="26">
        <v>23</v>
      </c>
      <c r="CR15" s="26">
        <v>30</v>
      </c>
      <c r="CS15" s="26">
        <v>116</v>
      </c>
      <c r="CT15" s="128">
        <v>24</v>
      </c>
      <c r="CU15" s="133">
        <f t="shared" si="0"/>
        <v>0.20689655172413793</v>
      </c>
      <c r="CV15" s="26">
        <v>29</v>
      </c>
      <c r="CW15" s="26">
        <v>111</v>
      </c>
      <c r="CX15" s="26">
        <v>23</v>
      </c>
    </row>
    <row r="16" spans="1:102" s="26" customFormat="1">
      <c r="A16" s="120" t="s">
        <v>200</v>
      </c>
      <c r="B16" s="26">
        <v>1060</v>
      </c>
      <c r="C16" s="121">
        <v>42</v>
      </c>
      <c r="D16" s="121">
        <v>42</v>
      </c>
      <c r="E16" s="31">
        <v>21</v>
      </c>
      <c r="F16" s="31">
        <v>26</v>
      </c>
      <c r="G16" s="31">
        <v>22</v>
      </c>
      <c r="H16" s="31">
        <v>23</v>
      </c>
      <c r="I16" s="31">
        <v>19</v>
      </c>
      <c r="J16" s="31">
        <v>19</v>
      </c>
      <c r="K16" s="31">
        <v>19</v>
      </c>
      <c r="L16" s="31">
        <v>19</v>
      </c>
      <c r="M16" s="31">
        <v>20</v>
      </c>
      <c r="N16" s="31">
        <v>20</v>
      </c>
      <c r="O16" s="31">
        <v>20</v>
      </c>
      <c r="P16" s="31">
        <v>22</v>
      </c>
      <c r="Q16" s="31">
        <v>28</v>
      </c>
      <c r="R16" s="31">
        <v>29</v>
      </c>
      <c r="S16" s="26">
        <v>32</v>
      </c>
      <c r="T16" s="26">
        <v>29</v>
      </c>
      <c r="U16" s="26">
        <v>27</v>
      </c>
      <c r="V16" s="26">
        <f t="shared" si="1"/>
        <v>5</v>
      </c>
      <c r="W16" s="31">
        <v>32</v>
      </c>
      <c r="X16" s="31">
        <v>34</v>
      </c>
      <c r="Y16" s="31">
        <v>30</v>
      </c>
      <c r="Z16" s="26">
        <v>29</v>
      </c>
      <c r="AA16" s="26">
        <v>29</v>
      </c>
      <c r="AB16" s="26">
        <v>29</v>
      </c>
      <c r="AC16" s="31">
        <v>30</v>
      </c>
      <c r="AD16" s="31">
        <v>25</v>
      </c>
      <c r="AE16" s="31">
        <v>25</v>
      </c>
      <c r="AF16" s="27">
        <v>68</v>
      </c>
      <c r="AG16" s="27">
        <v>75</v>
      </c>
      <c r="AH16" s="27">
        <v>72</v>
      </c>
      <c r="AI16" s="27">
        <v>49</v>
      </c>
      <c r="AJ16" s="27">
        <v>58</v>
      </c>
      <c r="AK16" s="27">
        <v>51</v>
      </c>
      <c r="AL16" s="27">
        <v>63</v>
      </c>
      <c r="AM16" s="27">
        <v>60</v>
      </c>
      <c r="AN16" s="27">
        <v>60</v>
      </c>
      <c r="AO16" s="27">
        <v>70</v>
      </c>
      <c r="AP16" s="27">
        <v>66</v>
      </c>
      <c r="AQ16" s="27">
        <v>59</v>
      </c>
      <c r="AR16" s="28">
        <v>47</v>
      </c>
      <c r="AS16" s="28">
        <v>45</v>
      </c>
      <c r="AT16" s="27">
        <v>51</v>
      </c>
      <c r="AU16" s="28">
        <v>47</v>
      </c>
      <c r="AV16" s="28">
        <v>44</v>
      </c>
      <c r="AW16" s="28">
        <v>45</v>
      </c>
      <c r="AX16" s="28">
        <v>45</v>
      </c>
      <c r="AY16" s="28">
        <v>46</v>
      </c>
      <c r="AZ16" s="28">
        <v>49</v>
      </c>
      <c r="BA16" s="27">
        <v>50</v>
      </c>
      <c r="BB16" s="28">
        <v>46</v>
      </c>
      <c r="BC16" s="28">
        <v>46</v>
      </c>
      <c r="BD16" s="28">
        <v>48</v>
      </c>
      <c r="BE16" s="28">
        <v>46</v>
      </c>
      <c r="BF16" s="28">
        <v>43</v>
      </c>
      <c r="BG16" s="26">
        <v>60</v>
      </c>
      <c r="BH16" s="26">
        <v>60</v>
      </c>
      <c r="BI16" s="26">
        <v>60</v>
      </c>
      <c r="BJ16" s="28">
        <v>42</v>
      </c>
      <c r="BK16" s="28">
        <v>47</v>
      </c>
      <c r="BL16" s="28">
        <v>44</v>
      </c>
      <c r="BM16" s="28">
        <v>44</v>
      </c>
      <c r="BN16" s="26">
        <v>46</v>
      </c>
      <c r="BO16" s="124">
        <v>1013</v>
      </c>
      <c r="BP16" s="28">
        <v>40</v>
      </c>
      <c r="BQ16" s="26">
        <v>43</v>
      </c>
      <c r="BR16" s="124">
        <v>715</v>
      </c>
      <c r="BS16" s="31">
        <v>39</v>
      </c>
      <c r="BV16" s="26">
        <v>41</v>
      </c>
      <c r="BW16" s="26">
        <v>783</v>
      </c>
      <c r="BX16" s="26">
        <v>39</v>
      </c>
      <c r="BY16" s="28">
        <v>44</v>
      </c>
      <c r="BZ16" s="26">
        <v>45</v>
      </c>
      <c r="CA16" s="31">
        <v>41</v>
      </c>
      <c r="CB16" s="27">
        <v>52</v>
      </c>
      <c r="CC16" s="28">
        <v>47</v>
      </c>
      <c r="CD16" s="28">
        <v>44</v>
      </c>
      <c r="CE16" s="27">
        <v>50</v>
      </c>
      <c r="CF16" s="128">
        <v>43</v>
      </c>
      <c r="CG16" s="128">
        <v>46</v>
      </c>
      <c r="CH16" s="128">
        <v>43</v>
      </c>
      <c r="CI16" s="31">
        <v>41</v>
      </c>
      <c r="CJ16" s="26">
        <v>42</v>
      </c>
      <c r="CK16" s="128">
        <v>46</v>
      </c>
      <c r="CL16" s="128">
        <v>46</v>
      </c>
      <c r="CM16" s="27">
        <v>46</v>
      </c>
      <c r="CN16" s="26">
        <v>46</v>
      </c>
      <c r="CO16" s="128">
        <v>47</v>
      </c>
      <c r="CP16" s="128">
        <v>45</v>
      </c>
      <c r="CQ16" s="26">
        <v>45</v>
      </c>
      <c r="CR16" s="26">
        <v>45</v>
      </c>
      <c r="CS16" s="26">
        <v>1735</v>
      </c>
      <c r="CT16" s="128">
        <v>44</v>
      </c>
      <c r="CU16" s="133">
        <f t="shared" si="0"/>
        <v>2.5360230547550433E-2</v>
      </c>
      <c r="CV16" s="26">
        <v>45</v>
      </c>
      <c r="CW16" s="26">
        <v>1399</v>
      </c>
      <c r="CX16" s="26">
        <v>43</v>
      </c>
    </row>
    <row r="17" spans="1:102">
      <c r="A17" t="s">
        <v>25</v>
      </c>
      <c r="B17">
        <v>19</v>
      </c>
      <c r="C17" s="12">
        <v>26</v>
      </c>
      <c r="D17" s="12">
        <v>26</v>
      </c>
      <c r="E17">
        <v>26</v>
      </c>
      <c r="F17">
        <v>30</v>
      </c>
      <c r="G17">
        <v>24</v>
      </c>
      <c r="H17">
        <v>27</v>
      </c>
      <c r="I17">
        <v>19</v>
      </c>
      <c r="J17">
        <v>18</v>
      </c>
      <c r="K17">
        <v>21</v>
      </c>
      <c r="L17">
        <v>19</v>
      </c>
      <c r="M17" s="21">
        <v>22</v>
      </c>
      <c r="N17" s="21">
        <v>26</v>
      </c>
      <c r="O17" s="21">
        <v>22</v>
      </c>
      <c r="P17" s="21">
        <v>23</v>
      </c>
      <c r="Q17" s="21">
        <v>21</v>
      </c>
      <c r="R17" s="21">
        <v>22</v>
      </c>
      <c r="S17">
        <v>21</v>
      </c>
      <c r="T17">
        <v>24</v>
      </c>
      <c r="U17">
        <v>22</v>
      </c>
      <c r="V17">
        <f t="shared" si="1"/>
        <v>3</v>
      </c>
      <c r="W17" s="21">
        <v>28</v>
      </c>
      <c r="X17" s="21">
        <v>22</v>
      </c>
      <c r="Y17" s="21">
        <v>23</v>
      </c>
      <c r="Z17">
        <v>21</v>
      </c>
      <c r="AA17">
        <v>24</v>
      </c>
      <c r="AB17">
        <v>25</v>
      </c>
      <c r="AC17" s="21">
        <v>23</v>
      </c>
      <c r="AD17" s="21">
        <v>19</v>
      </c>
      <c r="AE17" s="21">
        <v>19</v>
      </c>
      <c r="AF17" s="19">
        <v>44</v>
      </c>
      <c r="AG17" s="19">
        <v>31</v>
      </c>
      <c r="AH17" s="21">
        <v>29</v>
      </c>
      <c r="AI17" s="21">
        <v>24</v>
      </c>
      <c r="AJ17" s="21">
        <v>27</v>
      </c>
      <c r="AK17" s="21">
        <v>25</v>
      </c>
      <c r="AL17">
        <v>23</v>
      </c>
      <c r="AM17">
        <v>29</v>
      </c>
      <c r="AN17">
        <v>21</v>
      </c>
      <c r="AO17">
        <v>26</v>
      </c>
      <c r="AP17">
        <v>28</v>
      </c>
      <c r="AQ17">
        <v>20</v>
      </c>
      <c r="AR17" s="21">
        <v>21</v>
      </c>
      <c r="AS17" s="21">
        <v>22</v>
      </c>
      <c r="AT17" s="21">
        <v>31</v>
      </c>
      <c r="AU17" s="19">
        <v>31</v>
      </c>
      <c r="AV17" s="21">
        <v>26</v>
      </c>
      <c r="AW17" s="21">
        <v>26</v>
      </c>
      <c r="AX17">
        <v>28</v>
      </c>
      <c r="AY17">
        <v>32</v>
      </c>
      <c r="AZ17">
        <v>25</v>
      </c>
      <c r="BA17" s="21">
        <v>31</v>
      </c>
      <c r="BB17" s="21">
        <v>24</v>
      </c>
      <c r="BC17" s="21">
        <v>26</v>
      </c>
      <c r="BD17">
        <v>31</v>
      </c>
      <c r="BE17">
        <v>30</v>
      </c>
      <c r="BF17">
        <v>27</v>
      </c>
      <c r="BG17">
        <v>25</v>
      </c>
      <c r="BH17">
        <v>34</v>
      </c>
      <c r="BI17">
        <v>19</v>
      </c>
      <c r="BJ17" s="19">
        <v>31</v>
      </c>
      <c r="BK17" s="19">
        <v>38</v>
      </c>
      <c r="BL17" s="19">
        <v>32</v>
      </c>
      <c r="BM17" s="19">
        <v>33</v>
      </c>
      <c r="BN17">
        <v>42</v>
      </c>
      <c r="BO17">
        <v>160</v>
      </c>
      <c r="BP17" s="21">
        <v>26</v>
      </c>
      <c r="BQ17">
        <v>34</v>
      </c>
      <c r="BR17">
        <v>115</v>
      </c>
      <c r="BS17" s="20">
        <v>23</v>
      </c>
      <c r="BV17">
        <v>29</v>
      </c>
      <c r="BW17">
        <v>115</v>
      </c>
      <c r="BX17">
        <v>23</v>
      </c>
      <c r="BY17" s="21">
        <v>28</v>
      </c>
      <c r="BZ17">
        <v>28</v>
      </c>
      <c r="CA17" s="20">
        <v>25</v>
      </c>
      <c r="CB17" s="19">
        <v>35</v>
      </c>
      <c r="CC17" s="19">
        <v>31</v>
      </c>
      <c r="CD17" s="21">
        <v>28</v>
      </c>
      <c r="CE17">
        <v>40</v>
      </c>
      <c r="CF17">
        <v>29</v>
      </c>
      <c r="CG17" s="129">
        <v>29</v>
      </c>
      <c r="CH17">
        <v>26</v>
      </c>
      <c r="CI17">
        <v>28</v>
      </c>
      <c r="CJ17">
        <v>26</v>
      </c>
      <c r="CK17" s="129">
        <v>29</v>
      </c>
      <c r="CL17" s="19">
        <v>33</v>
      </c>
      <c r="CM17">
        <v>29</v>
      </c>
      <c r="CN17">
        <v>29</v>
      </c>
      <c r="CO17">
        <v>31</v>
      </c>
      <c r="CP17">
        <v>28</v>
      </c>
      <c r="CQ17">
        <v>28</v>
      </c>
      <c r="CR17">
        <v>37</v>
      </c>
      <c r="CS17">
        <v>116</v>
      </c>
      <c r="CT17" s="129">
        <v>28</v>
      </c>
      <c r="CU17" s="133">
        <f t="shared" si="0"/>
        <v>0.2413793103448276</v>
      </c>
      <c r="CV17">
        <v>40</v>
      </c>
      <c r="CW17">
        <v>120</v>
      </c>
      <c r="CX17">
        <v>30</v>
      </c>
    </row>
    <row r="18" spans="1:102" s="26" customFormat="1">
      <c r="A18" s="120" t="s">
        <v>29</v>
      </c>
      <c r="B18" s="26">
        <v>8563</v>
      </c>
      <c r="C18" s="121">
        <v>60</v>
      </c>
      <c r="D18" s="121">
        <v>60</v>
      </c>
      <c r="E18" s="31">
        <v>25</v>
      </c>
      <c r="F18" s="31">
        <v>25</v>
      </c>
      <c r="G18" s="31">
        <v>22</v>
      </c>
      <c r="H18" s="31">
        <v>24</v>
      </c>
      <c r="I18" s="31">
        <v>21</v>
      </c>
      <c r="J18" s="31">
        <v>21</v>
      </c>
      <c r="K18" s="31">
        <v>23</v>
      </c>
      <c r="L18" s="31">
        <v>22</v>
      </c>
      <c r="M18" s="31">
        <v>23</v>
      </c>
      <c r="N18" s="31">
        <v>23</v>
      </c>
      <c r="O18" s="31">
        <v>21</v>
      </c>
      <c r="P18" s="31">
        <v>24</v>
      </c>
      <c r="Q18" s="31">
        <v>32</v>
      </c>
      <c r="R18" s="31">
        <v>31</v>
      </c>
      <c r="S18" s="26">
        <v>30</v>
      </c>
      <c r="T18" s="26">
        <v>33</v>
      </c>
      <c r="U18" s="26">
        <v>29</v>
      </c>
      <c r="V18" s="26">
        <f t="shared" si="1"/>
        <v>4</v>
      </c>
      <c r="W18" s="31">
        <v>45</v>
      </c>
      <c r="X18" s="31">
        <v>43</v>
      </c>
      <c r="Y18" s="31">
        <v>42</v>
      </c>
      <c r="Z18" s="26">
        <v>43</v>
      </c>
      <c r="AA18" s="26">
        <v>41</v>
      </c>
      <c r="AB18" s="26">
        <v>40</v>
      </c>
      <c r="AC18" s="31">
        <v>36</v>
      </c>
      <c r="AD18" s="31">
        <v>34</v>
      </c>
      <c r="AE18" s="31">
        <v>33</v>
      </c>
      <c r="AF18" s="27">
        <v>76</v>
      </c>
      <c r="AG18" s="27">
        <v>73</v>
      </c>
      <c r="AH18" s="27">
        <v>72</v>
      </c>
      <c r="AI18" s="31">
        <v>46</v>
      </c>
      <c r="AJ18" s="31">
        <v>48</v>
      </c>
      <c r="AK18" s="31">
        <v>41</v>
      </c>
      <c r="AL18" s="28">
        <v>64</v>
      </c>
      <c r="AM18" s="28">
        <v>60</v>
      </c>
      <c r="AN18" s="28">
        <v>65</v>
      </c>
      <c r="AO18" s="27">
        <v>73</v>
      </c>
      <c r="AP18" s="28">
        <v>65</v>
      </c>
      <c r="AQ18" s="28">
        <v>68</v>
      </c>
      <c r="AR18" s="28">
        <v>61</v>
      </c>
      <c r="AS18" s="28">
        <v>59</v>
      </c>
      <c r="AT18" s="28">
        <v>63</v>
      </c>
      <c r="AU18" s="28">
        <v>64</v>
      </c>
      <c r="AV18" s="28">
        <v>56</v>
      </c>
      <c r="AW18" s="28">
        <v>55</v>
      </c>
      <c r="AX18" s="28">
        <v>59</v>
      </c>
      <c r="AY18" s="28">
        <v>59</v>
      </c>
      <c r="AZ18" s="28">
        <v>56</v>
      </c>
      <c r="BA18" s="28">
        <v>65</v>
      </c>
      <c r="BB18" s="28">
        <v>65</v>
      </c>
      <c r="BC18" s="28">
        <v>56</v>
      </c>
      <c r="BD18" s="31">
        <v>50</v>
      </c>
      <c r="BE18" s="28">
        <v>57</v>
      </c>
      <c r="BF18" s="31">
        <v>53</v>
      </c>
      <c r="BG18" s="26">
        <v>72</v>
      </c>
      <c r="BH18" s="26">
        <v>68</v>
      </c>
      <c r="BI18" s="26">
        <v>72</v>
      </c>
      <c r="BJ18" s="28">
        <v>61</v>
      </c>
      <c r="BK18" s="28">
        <v>65</v>
      </c>
      <c r="BL18" s="28">
        <v>60</v>
      </c>
      <c r="BM18" s="28">
        <v>62</v>
      </c>
      <c r="BN18" s="26">
        <v>101</v>
      </c>
      <c r="BO18" s="26">
        <v>159</v>
      </c>
      <c r="BP18" s="28">
        <v>57</v>
      </c>
      <c r="BQ18" s="26">
        <v>94</v>
      </c>
      <c r="BR18" s="26">
        <v>146</v>
      </c>
      <c r="BS18" s="31">
        <v>48</v>
      </c>
      <c r="BV18" s="26">
        <v>80</v>
      </c>
      <c r="BW18" s="26">
        <v>124</v>
      </c>
      <c r="BX18" s="26">
        <v>48</v>
      </c>
      <c r="BY18" s="31">
        <v>59</v>
      </c>
      <c r="BZ18" s="26">
        <v>63</v>
      </c>
      <c r="CA18" s="31">
        <v>57</v>
      </c>
      <c r="CB18" s="27">
        <v>72</v>
      </c>
      <c r="CC18" s="28">
        <v>62</v>
      </c>
      <c r="CD18" s="28">
        <v>60</v>
      </c>
      <c r="CE18" s="27">
        <v>79</v>
      </c>
      <c r="CF18" s="128">
        <v>67</v>
      </c>
      <c r="CG18" s="128">
        <v>64</v>
      </c>
      <c r="CH18" s="31">
        <v>59</v>
      </c>
      <c r="CI18" s="31">
        <v>61</v>
      </c>
      <c r="CJ18" s="26">
        <v>56</v>
      </c>
      <c r="CK18" s="128">
        <v>65</v>
      </c>
      <c r="CL18" s="128">
        <v>65</v>
      </c>
      <c r="CM18" s="27">
        <v>68</v>
      </c>
      <c r="CN18" s="26">
        <v>68</v>
      </c>
      <c r="CO18" s="128">
        <v>64</v>
      </c>
      <c r="CP18" s="128">
        <v>62</v>
      </c>
      <c r="CQ18" s="26">
        <v>62</v>
      </c>
      <c r="CR18" s="26">
        <v>101</v>
      </c>
      <c r="CS18" s="26">
        <v>170</v>
      </c>
      <c r="CT18" s="128">
        <v>63</v>
      </c>
      <c r="CU18" s="133">
        <f t="shared" si="0"/>
        <v>0.37058823529411766</v>
      </c>
      <c r="CV18" s="26">
        <v>101</v>
      </c>
      <c r="CW18" s="26">
        <v>168</v>
      </c>
      <c r="CX18" s="26">
        <v>63</v>
      </c>
    </row>
    <row r="19" spans="1:102">
      <c r="A19" t="s">
        <v>30</v>
      </c>
      <c r="B19">
        <v>294</v>
      </c>
      <c r="C19" s="12">
        <v>120</v>
      </c>
      <c r="D19" s="12">
        <v>120</v>
      </c>
      <c r="E19">
        <v>25</v>
      </c>
      <c r="F19">
        <v>28</v>
      </c>
      <c r="G19">
        <v>23</v>
      </c>
      <c r="H19">
        <v>25</v>
      </c>
      <c r="I19">
        <v>24</v>
      </c>
      <c r="J19">
        <v>23</v>
      </c>
      <c r="K19">
        <v>28</v>
      </c>
      <c r="L19">
        <v>25</v>
      </c>
      <c r="M19" s="20">
        <v>25</v>
      </c>
      <c r="N19" s="20">
        <v>27</v>
      </c>
      <c r="O19" s="20">
        <v>24</v>
      </c>
      <c r="P19" s="20">
        <v>27</v>
      </c>
      <c r="Q19" s="20">
        <v>28</v>
      </c>
      <c r="R19" s="20">
        <v>33</v>
      </c>
      <c r="S19">
        <v>32</v>
      </c>
      <c r="T19">
        <v>37</v>
      </c>
      <c r="U19">
        <v>31</v>
      </c>
      <c r="V19">
        <f t="shared" si="1"/>
        <v>6</v>
      </c>
      <c r="W19" s="20">
        <v>44</v>
      </c>
      <c r="X19" s="20">
        <v>36</v>
      </c>
      <c r="Y19" s="20">
        <v>42</v>
      </c>
      <c r="Z19">
        <v>33</v>
      </c>
      <c r="AA19">
        <v>36</v>
      </c>
      <c r="AB19">
        <v>35</v>
      </c>
      <c r="AC19" s="20">
        <v>39</v>
      </c>
      <c r="AD19" s="20">
        <v>32</v>
      </c>
      <c r="AE19" s="20">
        <v>28</v>
      </c>
      <c r="AF19" s="19">
        <v>258</v>
      </c>
      <c r="AG19" s="19">
        <v>457</v>
      </c>
      <c r="AH19" s="19">
        <v>132</v>
      </c>
      <c r="AI19" s="20">
        <v>57</v>
      </c>
      <c r="AJ19" s="20">
        <v>99</v>
      </c>
      <c r="AK19" s="20">
        <v>79</v>
      </c>
      <c r="AL19">
        <v>268</v>
      </c>
      <c r="AM19">
        <v>371</v>
      </c>
      <c r="AN19">
        <v>197</v>
      </c>
      <c r="AO19">
        <v>169</v>
      </c>
      <c r="AP19">
        <v>534</v>
      </c>
      <c r="AQ19">
        <v>95</v>
      </c>
      <c r="AR19" s="20">
        <v>38</v>
      </c>
      <c r="AS19" s="20">
        <v>39</v>
      </c>
      <c r="AT19" s="20">
        <v>40</v>
      </c>
      <c r="AU19" s="20">
        <v>45</v>
      </c>
      <c r="AV19" s="20">
        <v>40</v>
      </c>
      <c r="AW19" s="20">
        <v>42</v>
      </c>
      <c r="AX19">
        <v>88</v>
      </c>
      <c r="AY19">
        <v>81</v>
      </c>
      <c r="AZ19">
        <v>137</v>
      </c>
      <c r="BA19" s="21">
        <v>160</v>
      </c>
      <c r="BB19" s="21">
        <v>106</v>
      </c>
      <c r="BC19" s="21">
        <v>106</v>
      </c>
      <c r="BD19">
        <v>30</v>
      </c>
      <c r="BE19">
        <v>47</v>
      </c>
      <c r="BF19">
        <v>37</v>
      </c>
      <c r="BG19">
        <v>207</v>
      </c>
      <c r="BH19">
        <v>175</v>
      </c>
      <c r="BI19">
        <v>135</v>
      </c>
      <c r="BJ19" s="21">
        <v>136</v>
      </c>
      <c r="BK19" s="21">
        <v>166</v>
      </c>
      <c r="BL19" s="21">
        <v>79</v>
      </c>
      <c r="BM19" s="21">
        <v>115</v>
      </c>
      <c r="BN19">
        <v>188</v>
      </c>
      <c r="BO19">
        <v>299</v>
      </c>
      <c r="BP19" s="21">
        <v>109</v>
      </c>
      <c r="BQ19">
        <v>179</v>
      </c>
      <c r="BR19">
        <v>277</v>
      </c>
      <c r="BS19" s="20">
        <v>103</v>
      </c>
      <c r="BV19">
        <v>173</v>
      </c>
      <c r="BW19">
        <v>256</v>
      </c>
      <c r="BX19">
        <v>103</v>
      </c>
      <c r="BY19" s="21">
        <v>127</v>
      </c>
      <c r="BZ19" s="20">
        <v>141</v>
      </c>
      <c r="CA19">
        <v>129</v>
      </c>
      <c r="CB19" s="21">
        <v>128</v>
      </c>
      <c r="CC19" s="21">
        <v>124</v>
      </c>
      <c r="CD19" s="20">
        <v>102</v>
      </c>
      <c r="CE19">
        <v>161</v>
      </c>
      <c r="CF19">
        <v>128</v>
      </c>
      <c r="CG19" s="129">
        <v>131</v>
      </c>
      <c r="CH19">
        <v>85</v>
      </c>
      <c r="CI19">
        <v>122</v>
      </c>
      <c r="CJ19">
        <v>104</v>
      </c>
      <c r="CK19" s="20">
        <v>98</v>
      </c>
      <c r="CL19" s="19">
        <v>172</v>
      </c>
      <c r="CM19">
        <v>156</v>
      </c>
      <c r="CN19">
        <v>156</v>
      </c>
      <c r="CO19">
        <v>115</v>
      </c>
      <c r="CP19">
        <v>102</v>
      </c>
      <c r="CQ19">
        <v>102</v>
      </c>
      <c r="CR19">
        <v>211</v>
      </c>
      <c r="CS19">
        <v>330</v>
      </c>
      <c r="CT19" s="129">
        <v>129</v>
      </c>
      <c r="CU19" s="133">
        <f t="shared" si="0"/>
        <v>0.39090909090909093</v>
      </c>
      <c r="CV19">
        <v>176</v>
      </c>
      <c r="CW19">
        <v>300</v>
      </c>
      <c r="CX19">
        <v>111</v>
      </c>
    </row>
    <row r="20" spans="1:102" s="26" customFormat="1">
      <c r="A20" s="120" t="s">
        <v>31</v>
      </c>
      <c r="B20" s="26">
        <v>7493</v>
      </c>
      <c r="C20" s="121">
        <v>40</v>
      </c>
      <c r="D20" s="121">
        <v>40</v>
      </c>
      <c r="E20" s="31">
        <v>25</v>
      </c>
      <c r="F20" s="31">
        <v>24</v>
      </c>
      <c r="G20" s="31">
        <v>22</v>
      </c>
      <c r="H20" s="31">
        <v>24</v>
      </c>
      <c r="I20" s="31">
        <v>22</v>
      </c>
      <c r="J20" s="31">
        <v>23</v>
      </c>
      <c r="K20" s="31">
        <v>24</v>
      </c>
      <c r="L20" s="31">
        <v>23</v>
      </c>
      <c r="M20" s="31">
        <v>24</v>
      </c>
      <c r="N20" s="31">
        <v>23</v>
      </c>
      <c r="O20" s="31">
        <v>22</v>
      </c>
      <c r="P20" s="31">
        <v>24</v>
      </c>
      <c r="Q20" s="31">
        <v>30</v>
      </c>
      <c r="R20" s="31">
        <v>30</v>
      </c>
      <c r="S20" s="26">
        <v>30</v>
      </c>
      <c r="T20" s="26">
        <v>33</v>
      </c>
      <c r="U20" s="26">
        <v>28</v>
      </c>
      <c r="V20" s="26">
        <f t="shared" si="1"/>
        <v>5</v>
      </c>
      <c r="W20" s="28">
        <v>46</v>
      </c>
      <c r="X20" s="28">
        <v>45</v>
      </c>
      <c r="Y20" s="28">
        <v>45</v>
      </c>
      <c r="Z20" s="26">
        <v>43</v>
      </c>
      <c r="AA20" s="26">
        <v>44</v>
      </c>
      <c r="AB20" s="26">
        <v>40</v>
      </c>
      <c r="AC20" s="28">
        <v>39</v>
      </c>
      <c r="AD20" s="28">
        <v>36</v>
      </c>
      <c r="AE20" s="28">
        <v>36</v>
      </c>
      <c r="AF20" s="27">
        <v>78</v>
      </c>
      <c r="AG20" s="27">
        <v>81</v>
      </c>
      <c r="AH20" s="27">
        <v>76</v>
      </c>
      <c r="AI20" s="28">
        <v>44</v>
      </c>
      <c r="AJ20" s="28">
        <v>45</v>
      </c>
      <c r="AK20" s="28">
        <v>38</v>
      </c>
      <c r="AL20" s="27">
        <v>74</v>
      </c>
      <c r="AM20" s="27">
        <v>61</v>
      </c>
      <c r="AN20" s="27">
        <v>66</v>
      </c>
      <c r="AO20" s="27">
        <v>66</v>
      </c>
      <c r="AP20" s="27">
        <v>62</v>
      </c>
      <c r="AQ20" s="27">
        <v>64</v>
      </c>
      <c r="AR20" s="28">
        <v>35</v>
      </c>
      <c r="AS20" s="28">
        <v>34</v>
      </c>
      <c r="AT20" s="28">
        <v>34</v>
      </c>
      <c r="AU20" s="28">
        <v>37</v>
      </c>
      <c r="AV20" s="31">
        <v>32</v>
      </c>
      <c r="AW20" s="31">
        <v>33</v>
      </c>
      <c r="AX20" s="28">
        <v>36</v>
      </c>
      <c r="AY20" s="31">
        <v>34</v>
      </c>
      <c r="AZ20" s="31">
        <v>33</v>
      </c>
      <c r="BA20" s="28">
        <v>40</v>
      </c>
      <c r="BB20" s="28">
        <v>40</v>
      </c>
      <c r="BC20" s="28">
        <v>35</v>
      </c>
      <c r="BD20" s="31">
        <v>28</v>
      </c>
      <c r="BE20" s="31">
        <v>32</v>
      </c>
      <c r="BF20" s="31">
        <v>31</v>
      </c>
      <c r="BG20" s="26">
        <v>72</v>
      </c>
      <c r="BH20" s="26">
        <v>74</v>
      </c>
      <c r="BI20" s="26">
        <v>68</v>
      </c>
      <c r="BJ20" s="28">
        <v>38</v>
      </c>
      <c r="BK20" s="28">
        <v>42</v>
      </c>
      <c r="BL20" s="28">
        <v>35</v>
      </c>
      <c r="BM20" s="28">
        <v>38</v>
      </c>
      <c r="BN20" s="26">
        <v>63</v>
      </c>
      <c r="BO20" s="26">
        <v>97</v>
      </c>
      <c r="BP20" s="31">
        <v>34</v>
      </c>
      <c r="BQ20" s="26">
        <v>54</v>
      </c>
      <c r="BR20" s="26">
        <v>88</v>
      </c>
      <c r="BS20" s="31">
        <v>25</v>
      </c>
      <c r="BV20" s="26">
        <v>33</v>
      </c>
      <c r="BW20" s="26">
        <v>110</v>
      </c>
      <c r="BX20" s="26">
        <v>25</v>
      </c>
      <c r="BY20" s="31">
        <v>36</v>
      </c>
      <c r="BZ20" s="31">
        <v>37</v>
      </c>
      <c r="CA20" s="31">
        <v>34</v>
      </c>
      <c r="CB20" s="27">
        <v>47</v>
      </c>
      <c r="CC20" s="31">
        <v>38</v>
      </c>
      <c r="CD20" s="31">
        <v>37</v>
      </c>
      <c r="CE20" s="27">
        <v>58</v>
      </c>
      <c r="CF20" s="128">
        <v>44</v>
      </c>
      <c r="CG20" s="128">
        <v>43</v>
      </c>
      <c r="CH20" s="31">
        <v>39</v>
      </c>
      <c r="CI20" s="26">
        <v>39</v>
      </c>
      <c r="CJ20" s="26">
        <v>37</v>
      </c>
      <c r="CK20" s="128">
        <v>42</v>
      </c>
      <c r="CL20" s="128">
        <v>41</v>
      </c>
      <c r="CM20" s="128">
        <v>44</v>
      </c>
      <c r="CN20" s="26">
        <v>44</v>
      </c>
      <c r="CO20" s="128">
        <v>41</v>
      </c>
      <c r="CP20" s="128">
        <v>40</v>
      </c>
      <c r="CQ20" s="26">
        <v>40</v>
      </c>
      <c r="CR20" s="26">
        <v>63</v>
      </c>
      <c r="CS20" s="26">
        <v>116</v>
      </c>
      <c r="CT20" s="128">
        <v>41</v>
      </c>
      <c r="CU20" s="133">
        <f t="shared" si="0"/>
        <v>0.35344827586206895</v>
      </c>
      <c r="CV20" s="26">
        <v>62</v>
      </c>
      <c r="CW20" s="26">
        <v>112</v>
      </c>
      <c r="CX20" s="26">
        <v>40</v>
      </c>
    </row>
    <row r="21" spans="1:102">
      <c r="A21" t="s">
        <v>28</v>
      </c>
      <c r="B21">
        <v>31</v>
      </c>
      <c r="C21" s="12">
        <v>60</v>
      </c>
      <c r="D21" s="12">
        <v>60</v>
      </c>
      <c r="E21">
        <v>24</v>
      </c>
      <c r="F21">
        <v>21</v>
      </c>
      <c r="G21">
        <v>21</v>
      </c>
      <c r="H21">
        <v>22</v>
      </c>
      <c r="I21">
        <v>19</v>
      </c>
      <c r="J21">
        <v>23</v>
      </c>
      <c r="K21">
        <v>21</v>
      </c>
      <c r="L21">
        <v>21</v>
      </c>
      <c r="M21" s="20">
        <v>24</v>
      </c>
      <c r="N21" s="20">
        <v>22</v>
      </c>
      <c r="O21" s="20">
        <v>20</v>
      </c>
      <c r="P21" s="20">
        <v>23</v>
      </c>
      <c r="Q21" s="20">
        <v>28</v>
      </c>
      <c r="R21" s="20">
        <v>26</v>
      </c>
      <c r="S21">
        <v>24</v>
      </c>
      <c r="T21">
        <v>27</v>
      </c>
      <c r="U21">
        <v>27</v>
      </c>
      <c r="V21">
        <f t="shared" si="1"/>
        <v>3</v>
      </c>
      <c r="W21" s="20">
        <v>38</v>
      </c>
      <c r="X21" s="20">
        <v>38</v>
      </c>
      <c r="Y21" s="20">
        <v>32</v>
      </c>
      <c r="Z21">
        <v>32</v>
      </c>
      <c r="AA21">
        <v>33</v>
      </c>
      <c r="AB21">
        <v>30</v>
      </c>
      <c r="AC21" s="20">
        <v>32</v>
      </c>
      <c r="AD21" s="20">
        <v>30</v>
      </c>
      <c r="AE21" s="20">
        <v>26</v>
      </c>
      <c r="AF21" s="19">
        <v>69</v>
      </c>
      <c r="AG21" s="21">
        <v>58</v>
      </c>
      <c r="AH21" s="21">
        <v>64</v>
      </c>
      <c r="AI21" s="20">
        <v>39</v>
      </c>
      <c r="AJ21" s="20">
        <v>41</v>
      </c>
      <c r="AK21" s="20">
        <v>38</v>
      </c>
      <c r="AL21">
        <v>57</v>
      </c>
      <c r="AM21">
        <v>55</v>
      </c>
      <c r="AN21">
        <v>54</v>
      </c>
      <c r="AO21">
        <v>54</v>
      </c>
      <c r="AP21">
        <v>61</v>
      </c>
      <c r="AQ21">
        <v>45</v>
      </c>
      <c r="AR21" s="20">
        <v>48</v>
      </c>
      <c r="AS21" s="20">
        <v>39</v>
      </c>
      <c r="AT21" s="20">
        <v>51</v>
      </c>
      <c r="AU21" s="20">
        <v>53</v>
      </c>
      <c r="AV21" s="20">
        <v>41</v>
      </c>
      <c r="AW21" s="20">
        <v>43</v>
      </c>
      <c r="AX21">
        <v>46</v>
      </c>
      <c r="AY21">
        <v>54</v>
      </c>
      <c r="AZ21">
        <v>46</v>
      </c>
      <c r="BA21" s="21">
        <v>57</v>
      </c>
      <c r="BB21" s="21">
        <v>62</v>
      </c>
      <c r="BC21" s="21">
        <v>56</v>
      </c>
      <c r="BD21">
        <v>31</v>
      </c>
      <c r="BE21">
        <v>40</v>
      </c>
      <c r="BF21">
        <v>42</v>
      </c>
      <c r="BG21">
        <v>60</v>
      </c>
      <c r="BH21">
        <v>51</v>
      </c>
      <c r="BI21">
        <v>51</v>
      </c>
      <c r="BJ21" s="21">
        <v>61</v>
      </c>
      <c r="BK21" s="21">
        <v>58</v>
      </c>
      <c r="BL21" s="21">
        <v>48</v>
      </c>
      <c r="BM21" s="21">
        <v>55</v>
      </c>
      <c r="BN21">
        <v>86</v>
      </c>
      <c r="BO21">
        <v>151</v>
      </c>
      <c r="BP21" s="20">
        <v>48</v>
      </c>
      <c r="BQ21">
        <v>71</v>
      </c>
      <c r="BR21">
        <v>145</v>
      </c>
      <c r="BS21" s="20">
        <v>38</v>
      </c>
      <c r="BV21">
        <v>54</v>
      </c>
      <c r="BW21">
        <v>125</v>
      </c>
      <c r="BX21">
        <v>38</v>
      </c>
      <c r="BY21" s="20">
        <v>49</v>
      </c>
      <c r="BZ21" s="20">
        <v>49</v>
      </c>
      <c r="CA21" s="20">
        <v>48</v>
      </c>
      <c r="CB21" s="20">
        <v>59</v>
      </c>
      <c r="CC21" s="20">
        <v>51</v>
      </c>
      <c r="CD21" s="20">
        <v>50</v>
      </c>
      <c r="CE21">
        <v>79</v>
      </c>
      <c r="CF21">
        <v>58</v>
      </c>
      <c r="CG21" s="129">
        <v>60</v>
      </c>
      <c r="CH21">
        <v>57</v>
      </c>
      <c r="CI21">
        <v>58</v>
      </c>
      <c r="CJ21">
        <v>52</v>
      </c>
      <c r="CK21" s="129">
        <v>62</v>
      </c>
      <c r="CL21" s="129">
        <v>60</v>
      </c>
      <c r="CM21">
        <v>62</v>
      </c>
      <c r="CN21">
        <v>62</v>
      </c>
      <c r="CO21">
        <v>57</v>
      </c>
      <c r="CP21">
        <v>57</v>
      </c>
      <c r="CQ21">
        <v>57</v>
      </c>
      <c r="CR21">
        <v>92</v>
      </c>
      <c r="CS21">
        <v>186</v>
      </c>
      <c r="CT21" s="129">
        <v>62</v>
      </c>
      <c r="CU21" s="133">
        <f t="shared" si="0"/>
        <v>0.33333333333333337</v>
      </c>
      <c r="CV21">
        <v>84</v>
      </c>
      <c r="CW21">
        <v>180</v>
      </c>
      <c r="CX21">
        <v>57</v>
      </c>
    </row>
    <row r="22" spans="1:102" s="26" customFormat="1">
      <c r="A22" s="120" t="s">
        <v>36</v>
      </c>
      <c r="B22" s="26">
        <v>57853</v>
      </c>
      <c r="C22" s="121">
        <v>29</v>
      </c>
      <c r="D22" s="121">
        <v>29</v>
      </c>
      <c r="E22" s="31">
        <v>20</v>
      </c>
      <c r="F22" s="31">
        <v>21</v>
      </c>
      <c r="G22" s="31">
        <v>18</v>
      </c>
      <c r="H22" s="31">
        <v>20</v>
      </c>
      <c r="I22" s="31">
        <v>16</v>
      </c>
      <c r="J22" s="31">
        <v>15</v>
      </c>
      <c r="K22" s="31">
        <v>18</v>
      </c>
      <c r="L22" s="31">
        <v>16</v>
      </c>
      <c r="M22" s="31">
        <v>18</v>
      </c>
      <c r="N22" s="31">
        <v>18</v>
      </c>
      <c r="O22" s="31">
        <v>18</v>
      </c>
      <c r="P22" s="31">
        <v>20</v>
      </c>
      <c r="Q22" s="31">
        <v>18</v>
      </c>
      <c r="R22" s="31">
        <v>18</v>
      </c>
      <c r="S22" s="26">
        <v>19</v>
      </c>
      <c r="T22" s="26">
        <v>19</v>
      </c>
      <c r="U22" s="26">
        <v>17</v>
      </c>
      <c r="V22" s="26">
        <f t="shared" si="1"/>
        <v>2</v>
      </c>
      <c r="W22" s="31">
        <v>19</v>
      </c>
      <c r="X22" s="31">
        <v>20</v>
      </c>
      <c r="Y22" s="31">
        <v>18</v>
      </c>
      <c r="Z22" s="26">
        <v>19</v>
      </c>
      <c r="AA22" s="26">
        <v>19</v>
      </c>
      <c r="AB22" s="26">
        <v>19</v>
      </c>
      <c r="AC22" s="31">
        <v>17</v>
      </c>
      <c r="AD22" s="31">
        <v>15</v>
      </c>
      <c r="AE22" s="31">
        <v>15</v>
      </c>
      <c r="AF22" s="28">
        <v>27</v>
      </c>
      <c r="AG22" s="28">
        <v>27</v>
      </c>
      <c r="AH22" s="28">
        <v>25</v>
      </c>
      <c r="AI22" s="31">
        <v>19</v>
      </c>
      <c r="AJ22" s="31">
        <v>21</v>
      </c>
      <c r="AK22" s="31">
        <v>18</v>
      </c>
      <c r="AL22" s="31">
        <v>20</v>
      </c>
      <c r="AM22" s="31">
        <v>18</v>
      </c>
      <c r="AN22" s="31">
        <v>19</v>
      </c>
      <c r="AO22" s="31">
        <v>21</v>
      </c>
      <c r="AP22" s="31">
        <v>22</v>
      </c>
      <c r="AQ22" s="31">
        <v>20</v>
      </c>
      <c r="AR22" s="31">
        <v>22</v>
      </c>
      <c r="AS22" s="31">
        <v>20</v>
      </c>
      <c r="AT22" s="31">
        <v>24</v>
      </c>
      <c r="AU22" s="28">
        <v>26</v>
      </c>
      <c r="AV22" s="31">
        <v>21</v>
      </c>
      <c r="AW22" s="31">
        <v>21</v>
      </c>
      <c r="AX22" s="28">
        <v>24</v>
      </c>
      <c r="AY22" s="28">
        <v>27</v>
      </c>
      <c r="AZ22" s="28">
        <v>25</v>
      </c>
      <c r="BA22" s="28">
        <v>27</v>
      </c>
      <c r="BB22" s="28">
        <v>24</v>
      </c>
      <c r="BC22" s="28">
        <v>24</v>
      </c>
      <c r="BD22" s="31">
        <v>21</v>
      </c>
      <c r="BE22" s="31">
        <v>22</v>
      </c>
      <c r="BF22" s="31">
        <v>22</v>
      </c>
      <c r="BG22" s="26">
        <v>19</v>
      </c>
      <c r="BH22" s="26">
        <v>21</v>
      </c>
      <c r="BI22" s="26">
        <v>20</v>
      </c>
      <c r="BJ22" s="28">
        <v>25</v>
      </c>
      <c r="BK22" s="28">
        <v>30</v>
      </c>
      <c r="BL22" s="28">
        <v>26</v>
      </c>
      <c r="BM22" s="28">
        <v>27</v>
      </c>
      <c r="BN22" s="26">
        <v>32</v>
      </c>
      <c r="BO22" s="127">
        <v>157</v>
      </c>
      <c r="BP22" s="31">
        <v>23</v>
      </c>
      <c r="BQ22" s="26">
        <v>28</v>
      </c>
      <c r="BR22" s="127">
        <v>147</v>
      </c>
      <c r="BS22" s="31">
        <v>22</v>
      </c>
      <c r="BV22" s="26">
        <v>28</v>
      </c>
      <c r="BW22" s="26">
        <v>117</v>
      </c>
      <c r="BX22" s="26">
        <v>22</v>
      </c>
      <c r="BY22" s="31">
        <v>28</v>
      </c>
      <c r="BZ22" s="31">
        <v>27</v>
      </c>
      <c r="CA22" s="31">
        <v>25</v>
      </c>
      <c r="CB22" s="27">
        <v>36</v>
      </c>
      <c r="CC22" s="28">
        <v>30</v>
      </c>
      <c r="CD22" s="28">
        <v>29</v>
      </c>
      <c r="CE22" s="27">
        <v>38</v>
      </c>
      <c r="CF22" s="128">
        <v>30</v>
      </c>
      <c r="CG22" s="128">
        <v>31</v>
      </c>
      <c r="CH22" s="31">
        <v>28</v>
      </c>
      <c r="CI22" s="26">
        <v>27</v>
      </c>
      <c r="CJ22" s="26">
        <v>25</v>
      </c>
      <c r="CK22" s="128">
        <v>30</v>
      </c>
      <c r="CL22" s="128">
        <v>30</v>
      </c>
      <c r="CM22" s="128">
        <v>31</v>
      </c>
      <c r="CN22" s="26">
        <v>31</v>
      </c>
      <c r="CO22" s="128">
        <v>31</v>
      </c>
      <c r="CP22" s="31">
        <v>28</v>
      </c>
      <c r="CQ22" s="26">
        <v>28</v>
      </c>
      <c r="CR22" s="26">
        <v>36</v>
      </c>
      <c r="CS22" s="26">
        <v>136</v>
      </c>
      <c r="CT22" s="128">
        <v>28</v>
      </c>
      <c r="CU22" s="133">
        <f t="shared" si="0"/>
        <v>0.20588235294117649</v>
      </c>
      <c r="CV22" s="26">
        <v>37</v>
      </c>
      <c r="CW22" s="26">
        <v>129</v>
      </c>
      <c r="CX22" s="26">
        <v>29</v>
      </c>
    </row>
    <row r="23" spans="1:102" s="26" customFormat="1">
      <c r="A23" s="120" t="s">
        <v>37</v>
      </c>
      <c r="B23" s="26">
        <v>4124</v>
      </c>
      <c r="C23" s="121">
        <v>60</v>
      </c>
      <c r="D23" s="121">
        <v>60</v>
      </c>
      <c r="E23" s="31">
        <v>26</v>
      </c>
      <c r="F23" s="31">
        <v>29</v>
      </c>
      <c r="G23" s="31">
        <v>25</v>
      </c>
      <c r="H23" s="31">
        <v>27</v>
      </c>
      <c r="I23" s="31">
        <v>23</v>
      </c>
      <c r="J23" s="31">
        <v>22</v>
      </c>
      <c r="K23" s="31">
        <v>24</v>
      </c>
      <c r="L23" s="31">
        <v>23</v>
      </c>
      <c r="M23" s="31">
        <v>26</v>
      </c>
      <c r="N23" s="31">
        <v>24</v>
      </c>
      <c r="O23" s="31">
        <v>25</v>
      </c>
      <c r="P23" s="31">
        <v>25</v>
      </c>
      <c r="Q23" s="31">
        <v>33</v>
      </c>
      <c r="R23" s="31">
        <v>33</v>
      </c>
      <c r="S23" s="26">
        <v>37</v>
      </c>
      <c r="T23" s="26">
        <v>33</v>
      </c>
      <c r="U23" s="26">
        <v>30</v>
      </c>
      <c r="V23" s="26">
        <f t="shared" si="1"/>
        <v>7</v>
      </c>
      <c r="W23" s="31">
        <v>45</v>
      </c>
      <c r="X23" s="31">
        <v>41</v>
      </c>
      <c r="Y23" s="31">
        <v>33</v>
      </c>
      <c r="Z23" s="26">
        <v>40</v>
      </c>
      <c r="AA23" s="26">
        <v>39</v>
      </c>
      <c r="AB23" s="26">
        <v>35</v>
      </c>
      <c r="AC23" s="31">
        <v>41</v>
      </c>
      <c r="AD23" s="31">
        <v>35</v>
      </c>
      <c r="AE23" s="31">
        <v>34</v>
      </c>
      <c r="AF23" s="27">
        <v>99</v>
      </c>
      <c r="AG23" s="27">
        <v>108</v>
      </c>
      <c r="AH23" s="27">
        <v>97</v>
      </c>
      <c r="AI23" s="31">
        <v>50</v>
      </c>
      <c r="AJ23" s="28">
        <v>58</v>
      </c>
      <c r="AK23" s="31">
        <v>50</v>
      </c>
      <c r="AL23" s="27">
        <v>104</v>
      </c>
      <c r="AM23" s="27">
        <v>104</v>
      </c>
      <c r="AN23" s="27">
        <v>113</v>
      </c>
      <c r="AO23" s="27">
        <v>95</v>
      </c>
      <c r="AP23" s="27">
        <v>101</v>
      </c>
      <c r="AQ23" s="27">
        <v>83</v>
      </c>
      <c r="AR23" s="28">
        <v>58</v>
      </c>
      <c r="AS23" s="28">
        <v>54</v>
      </c>
      <c r="AT23" s="28">
        <v>59</v>
      </c>
      <c r="AU23" s="28">
        <v>58</v>
      </c>
      <c r="AV23" s="28">
        <v>54</v>
      </c>
      <c r="AW23" s="31">
        <v>52</v>
      </c>
      <c r="AX23" s="28">
        <v>56</v>
      </c>
      <c r="AY23" s="28">
        <v>58</v>
      </c>
      <c r="AZ23" s="28">
        <v>60</v>
      </c>
      <c r="BA23" s="28">
        <v>58</v>
      </c>
      <c r="BB23" s="28">
        <v>53</v>
      </c>
      <c r="BC23" s="28">
        <v>52</v>
      </c>
      <c r="BD23" s="28">
        <v>56</v>
      </c>
      <c r="BE23" s="31">
        <v>52</v>
      </c>
      <c r="BF23" s="31">
        <v>51</v>
      </c>
      <c r="BG23" s="26">
        <v>77</v>
      </c>
      <c r="BH23" s="26">
        <v>79</v>
      </c>
      <c r="BI23" s="26">
        <v>74</v>
      </c>
      <c r="BJ23" s="27">
        <v>72</v>
      </c>
      <c r="BK23" s="27">
        <v>75</v>
      </c>
      <c r="BL23" s="27">
        <v>67</v>
      </c>
      <c r="BM23" s="27">
        <v>71</v>
      </c>
      <c r="BN23" s="26">
        <v>104</v>
      </c>
      <c r="BO23" s="127">
        <v>224</v>
      </c>
      <c r="BP23" s="28">
        <v>54</v>
      </c>
      <c r="BQ23" s="26">
        <v>77</v>
      </c>
      <c r="BR23" s="127">
        <v>181</v>
      </c>
      <c r="BS23" s="31">
        <v>57</v>
      </c>
      <c r="BV23" s="26">
        <v>84</v>
      </c>
      <c r="BW23" s="26">
        <v>177</v>
      </c>
      <c r="BX23" s="26">
        <v>57</v>
      </c>
      <c r="BY23" s="28">
        <v>62</v>
      </c>
      <c r="BZ23" s="26">
        <v>62</v>
      </c>
      <c r="CA23" s="31">
        <v>60</v>
      </c>
      <c r="CB23" s="28">
        <v>71</v>
      </c>
      <c r="CC23" s="28">
        <v>65</v>
      </c>
      <c r="CD23" s="28">
        <v>64</v>
      </c>
      <c r="CE23" s="27">
        <v>67</v>
      </c>
      <c r="CF23" s="128">
        <v>63</v>
      </c>
      <c r="CG23" s="128">
        <v>65</v>
      </c>
      <c r="CH23" s="128">
        <v>64</v>
      </c>
      <c r="CI23" s="26">
        <v>60</v>
      </c>
      <c r="CJ23" s="26">
        <v>62</v>
      </c>
      <c r="CK23" s="128">
        <v>66</v>
      </c>
      <c r="CL23" s="128">
        <v>66</v>
      </c>
      <c r="CM23" s="27">
        <v>67</v>
      </c>
      <c r="CN23" s="26">
        <v>67</v>
      </c>
      <c r="CO23" s="128">
        <v>67</v>
      </c>
      <c r="CP23" s="128">
        <v>63</v>
      </c>
      <c r="CQ23" s="26">
        <v>63</v>
      </c>
      <c r="CR23" s="26">
        <v>93</v>
      </c>
      <c r="CS23" s="26">
        <v>202</v>
      </c>
      <c r="CT23" s="128">
        <v>64</v>
      </c>
      <c r="CU23" s="133">
        <f t="shared" si="0"/>
        <v>0.31683168316831684</v>
      </c>
      <c r="CV23" s="26">
        <v>95</v>
      </c>
      <c r="CW23" s="26">
        <v>197</v>
      </c>
      <c r="CX23" s="26">
        <v>64</v>
      </c>
    </row>
    <row r="24" spans="1:102" s="26" customFormat="1">
      <c r="A24" s="120" t="s">
        <v>38</v>
      </c>
      <c r="B24" s="26">
        <v>52198</v>
      </c>
      <c r="C24" s="121">
        <v>22</v>
      </c>
      <c r="D24" s="121">
        <v>22</v>
      </c>
      <c r="E24" s="28">
        <v>24</v>
      </c>
      <c r="F24" s="28">
        <v>25</v>
      </c>
      <c r="G24" s="28">
        <v>21</v>
      </c>
      <c r="H24" s="28">
        <v>23</v>
      </c>
      <c r="I24" s="28">
        <v>20</v>
      </c>
      <c r="J24" s="28">
        <v>19</v>
      </c>
      <c r="K24" s="28">
        <v>21</v>
      </c>
      <c r="L24" s="28">
        <v>20</v>
      </c>
      <c r="M24" s="28">
        <v>21</v>
      </c>
      <c r="N24" s="28">
        <v>21</v>
      </c>
      <c r="O24" s="28">
        <v>21</v>
      </c>
      <c r="P24" s="28">
        <v>23</v>
      </c>
      <c r="Q24" s="28">
        <v>21</v>
      </c>
      <c r="R24" s="28">
        <v>22</v>
      </c>
      <c r="S24" s="26">
        <v>23</v>
      </c>
      <c r="T24" s="26">
        <v>23</v>
      </c>
      <c r="U24" s="26">
        <v>21</v>
      </c>
      <c r="V24" s="26">
        <f t="shared" si="1"/>
        <v>2</v>
      </c>
      <c r="W24" s="28">
        <v>24</v>
      </c>
      <c r="X24" s="28">
        <v>25</v>
      </c>
      <c r="Y24" s="28">
        <v>22</v>
      </c>
      <c r="Z24" s="26">
        <v>23</v>
      </c>
      <c r="AA24" s="26">
        <v>23</v>
      </c>
      <c r="AB24" s="26">
        <v>23</v>
      </c>
      <c r="AC24" s="28">
        <v>22</v>
      </c>
      <c r="AD24" s="28">
        <v>19</v>
      </c>
      <c r="AE24" s="28">
        <v>20</v>
      </c>
      <c r="AF24" s="27">
        <v>29</v>
      </c>
      <c r="AG24" s="27">
        <v>30</v>
      </c>
      <c r="AH24" s="27">
        <v>30</v>
      </c>
      <c r="AI24" s="28">
        <v>22</v>
      </c>
      <c r="AJ24" s="28">
        <v>24</v>
      </c>
      <c r="AK24" s="28">
        <v>21</v>
      </c>
      <c r="AL24" s="28">
        <v>24</v>
      </c>
      <c r="AM24" s="28">
        <v>23</v>
      </c>
      <c r="AN24" s="28">
        <v>23</v>
      </c>
      <c r="AO24" s="28">
        <v>24</v>
      </c>
      <c r="AP24" s="28">
        <v>25</v>
      </c>
      <c r="AQ24" s="28">
        <v>24</v>
      </c>
      <c r="AR24" s="28">
        <v>25</v>
      </c>
      <c r="AS24" s="28">
        <v>24</v>
      </c>
      <c r="AT24" s="27">
        <v>27</v>
      </c>
      <c r="AU24" s="27">
        <v>27</v>
      </c>
      <c r="AV24" s="28">
        <v>24</v>
      </c>
      <c r="AW24" s="28">
        <v>23</v>
      </c>
      <c r="AX24" s="28">
        <v>24</v>
      </c>
      <c r="AY24" s="28">
        <v>28</v>
      </c>
      <c r="AZ24" s="28">
        <v>26</v>
      </c>
      <c r="BA24" s="27">
        <v>28</v>
      </c>
      <c r="BB24" s="28">
        <v>25</v>
      </c>
      <c r="BC24" s="28">
        <v>24</v>
      </c>
      <c r="BD24" s="28">
        <v>24</v>
      </c>
      <c r="BE24" s="28">
        <v>25</v>
      </c>
      <c r="BF24" s="28">
        <v>24</v>
      </c>
      <c r="BG24" s="26">
        <v>23</v>
      </c>
      <c r="BH24" s="26">
        <v>25</v>
      </c>
      <c r="BI24" s="26">
        <v>23</v>
      </c>
      <c r="BJ24" s="27">
        <v>30</v>
      </c>
      <c r="BK24" s="27">
        <v>34</v>
      </c>
      <c r="BL24" s="27">
        <v>30</v>
      </c>
      <c r="BM24" s="27">
        <v>31</v>
      </c>
      <c r="BN24" s="26">
        <v>40</v>
      </c>
      <c r="BO24" s="127">
        <v>140</v>
      </c>
      <c r="BP24" s="28">
        <v>25</v>
      </c>
      <c r="BQ24" s="26">
        <v>34</v>
      </c>
      <c r="BR24" s="127">
        <v>92</v>
      </c>
      <c r="BS24" s="26">
        <v>23</v>
      </c>
      <c r="BV24" s="26">
        <v>33</v>
      </c>
      <c r="BW24" s="26">
        <v>83</v>
      </c>
      <c r="BX24" s="26">
        <v>23</v>
      </c>
      <c r="BY24" s="27">
        <v>28</v>
      </c>
      <c r="BZ24" s="26">
        <v>27</v>
      </c>
      <c r="CA24" s="26">
        <v>25</v>
      </c>
      <c r="CB24" s="27">
        <v>36</v>
      </c>
      <c r="CC24" s="27">
        <v>30</v>
      </c>
      <c r="CD24" s="27">
        <v>29</v>
      </c>
      <c r="CE24" s="27">
        <v>37</v>
      </c>
      <c r="CF24" s="27">
        <v>30</v>
      </c>
      <c r="CG24" s="27">
        <v>30</v>
      </c>
      <c r="CH24" s="31">
        <v>21</v>
      </c>
      <c r="CI24" s="26">
        <v>22</v>
      </c>
      <c r="CJ24" s="26">
        <v>21</v>
      </c>
      <c r="CK24" s="128">
        <v>25</v>
      </c>
      <c r="CL24" s="128">
        <v>25</v>
      </c>
      <c r="CM24" s="27">
        <v>27</v>
      </c>
      <c r="CN24" s="26">
        <v>27</v>
      </c>
      <c r="CO24" s="128">
        <v>26</v>
      </c>
      <c r="CP24" s="128">
        <v>23</v>
      </c>
      <c r="CQ24" s="26">
        <v>23</v>
      </c>
      <c r="CR24" s="26">
        <v>36</v>
      </c>
      <c r="CS24" s="26">
        <v>77</v>
      </c>
      <c r="CT24" s="128">
        <v>25</v>
      </c>
      <c r="CU24" s="133">
        <f t="shared" si="0"/>
        <v>0.32467532467532467</v>
      </c>
      <c r="CV24" s="26">
        <v>37</v>
      </c>
      <c r="CW24" s="26">
        <v>76</v>
      </c>
      <c r="CX24" s="26">
        <v>25</v>
      </c>
    </row>
    <row r="25" spans="1:102">
      <c r="A25" t="s">
        <v>35</v>
      </c>
      <c r="B25">
        <v>58</v>
      </c>
      <c r="C25" s="12">
        <v>29</v>
      </c>
      <c r="D25" s="12">
        <v>29</v>
      </c>
      <c r="E25">
        <v>19</v>
      </c>
      <c r="F25">
        <v>18</v>
      </c>
      <c r="G25">
        <v>17</v>
      </c>
      <c r="H25">
        <v>18</v>
      </c>
      <c r="I25">
        <v>16</v>
      </c>
      <c r="J25">
        <v>16</v>
      </c>
      <c r="K25">
        <v>19</v>
      </c>
      <c r="L25">
        <v>17</v>
      </c>
      <c r="M25">
        <v>18</v>
      </c>
      <c r="N25">
        <v>18</v>
      </c>
      <c r="O25">
        <v>17</v>
      </c>
      <c r="P25" s="20">
        <v>20</v>
      </c>
      <c r="Q25" s="20">
        <v>20</v>
      </c>
      <c r="R25" s="20">
        <v>18</v>
      </c>
      <c r="S25">
        <v>18</v>
      </c>
      <c r="T25">
        <v>19</v>
      </c>
      <c r="U25">
        <v>18</v>
      </c>
      <c r="V25">
        <f t="shared" si="1"/>
        <v>1</v>
      </c>
      <c r="W25" s="20">
        <v>21</v>
      </c>
      <c r="X25" s="20">
        <v>23</v>
      </c>
      <c r="Y25" s="20">
        <v>18</v>
      </c>
      <c r="Z25">
        <v>21</v>
      </c>
      <c r="AA25">
        <v>19</v>
      </c>
      <c r="AB25">
        <v>18</v>
      </c>
      <c r="AC25" s="20">
        <v>17</v>
      </c>
      <c r="AD25" s="20">
        <v>17</v>
      </c>
      <c r="AE25" s="20">
        <v>17</v>
      </c>
      <c r="AF25" s="21">
        <v>31</v>
      </c>
      <c r="AG25" s="21">
        <v>31</v>
      </c>
      <c r="AH25" s="21">
        <v>31</v>
      </c>
      <c r="AI25" s="20">
        <v>22</v>
      </c>
      <c r="AJ25" s="21">
        <v>25</v>
      </c>
      <c r="AK25" s="20">
        <v>21</v>
      </c>
      <c r="AL25">
        <v>25</v>
      </c>
      <c r="AM25">
        <v>22</v>
      </c>
      <c r="AN25">
        <v>24</v>
      </c>
      <c r="AO25">
        <v>25</v>
      </c>
      <c r="AP25">
        <v>30</v>
      </c>
      <c r="AQ25">
        <v>25</v>
      </c>
      <c r="AR25" s="21">
        <v>26</v>
      </c>
      <c r="AS25" s="20">
        <v>23</v>
      </c>
      <c r="AT25" s="20">
        <v>23</v>
      </c>
      <c r="AU25" s="20">
        <v>25</v>
      </c>
      <c r="AV25" s="20">
        <v>22</v>
      </c>
      <c r="AW25" s="21">
        <v>28</v>
      </c>
      <c r="AX25">
        <v>31</v>
      </c>
      <c r="AY25">
        <v>32</v>
      </c>
      <c r="AZ25">
        <v>27</v>
      </c>
      <c r="BA25" s="21">
        <v>31</v>
      </c>
      <c r="BB25" s="21">
        <v>33</v>
      </c>
      <c r="BC25" s="21">
        <v>32</v>
      </c>
      <c r="BD25" s="21">
        <v>23</v>
      </c>
      <c r="BE25" s="21">
        <v>25</v>
      </c>
      <c r="BF25" s="21">
        <v>25</v>
      </c>
      <c r="BG25">
        <v>25</v>
      </c>
      <c r="BH25">
        <v>29</v>
      </c>
      <c r="BI25">
        <v>27</v>
      </c>
      <c r="BJ25" s="21">
        <v>28</v>
      </c>
      <c r="BK25" s="21">
        <v>32</v>
      </c>
      <c r="BL25" s="21">
        <v>28</v>
      </c>
      <c r="BM25" s="21">
        <v>29</v>
      </c>
      <c r="BN25">
        <v>40</v>
      </c>
      <c r="BO25">
        <v>112</v>
      </c>
      <c r="BP25" s="21">
        <v>28</v>
      </c>
      <c r="BQ25">
        <v>38</v>
      </c>
      <c r="BR25">
        <v>112</v>
      </c>
      <c r="BS25" s="20">
        <v>25</v>
      </c>
      <c r="BV25">
        <v>34</v>
      </c>
      <c r="BW25">
        <v>102</v>
      </c>
      <c r="BX25">
        <v>25</v>
      </c>
      <c r="BY25" s="21">
        <v>31</v>
      </c>
      <c r="BZ25">
        <v>32</v>
      </c>
      <c r="CA25" s="20">
        <v>29</v>
      </c>
      <c r="CB25" s="21">
        <v>39</v>
      </c>
      <c r="CC25" s="21">
        <v>34</v>
      </c>
      <c r="CD25" s="21">
        <v>32</v>
      </c>
      <c r="CE25">
        <v>43</v>
      </c>
      <c r="CF25">
        <v>37</v>
      </c>
      <c r="CG25" s="20">
        <v>37</v>
      </c>
      <c r="CH25">
        <v>33</v>
      </c>
      <c r="CI25">
        <v>31</v>
      </c>
      <c r="CJ25">
        <v>31</v>
      </c>
      <c r="CK25" s="19">
        <v>37</v>
      </c>
      <c r="CL25" s="19">
        <v>35</v>
      </c>
      <c r="CM25">
        <v>36</v>
      </c>
      <c r="CN25">
        <v>36</v>
      </c>
      <c r="CO25">
        <v>34</v>
      </c>
      <c r="CP25">
        <v>33</v>
      </c>
      <c r="CQ25">
        <v>33</v>
      </c>
      <c r="CR25">
        <v>46</v>
      </c>
      <c r="CS25">
        <v>138</v>
      </c>
      <c r="CT25" s="129">
        <v>34</v>
      </c>
      <c r="CU25" s="133">
        <f t="shared" si="0"/>
        <v>0.24637681159420291</v>
      </c>
      <c r="CV25">
        <v>43</v>
      </c>
      <c r="CW25">
        <v>134</v>
      </c>
      <c r="CX25">
        <v>33</v>
      </c>
    </row>
    <row r="26" spans="1:102">
      <c r="A26" t="s">
        <v>33</v>
      </c>
      <c r="B26">
        <v>638</v>
      </c>
      <c r="C26" s="12">
        <v>296</v>
      </c>
      <c r="D26" s="12">
        <v>296</v>
      </c>
      <c r="E26">
        <v>47</v>
      </c>
      <c r="F26">
        <v>41</v>
      </c>
      <c r="G26">
        <v>36</v>
      </c>
      <c r="H26">
        <v>41</v>
      </c>
      <c r="I26">
        <v>42</v>
      </c>
      <c r="J26">
        <v>40</v>
      </c>
      <c r="K26">
        <v>48</v>
      </c>
      <c r="L26">
        <v>43</v>
      </c>
      <c r="M26">
        <v>38</v>
      </c>
      <c r="N26">
        <v>45</v>
      </c>
      <c r="O26">
        <v>41</v>
      </c>
      <c r="P26" s="20">
        <v>47</v>
      </c>
      <c r="Q26" s="20">
        <v>45</v>
      </c>
      <c r="R26" s="20">
        <v>47</v>
      </c>
      <c r="S26">
        <v>44</v>
      </c>
      <c r="T26">
        <v>51</v>
      </c>
      <c r="U26">
        <v>47</v>
      </c>
      <c r="V26">
        <f t="shared" si="1"/>
        <v>7</v>
      </c>
      <c r="W26" s="20">
        <v>110</v>
      </c>
      <c r="X26" s="20">
        <v>93</v>
      </c>
      <c r="Y26" s="20">
        <v>91</v>
      </c>
      <c r="Z26">
        <v>99</v>
      </c>
      <c r="AA26">
        <v>95</v>
      </c>
      <c r="AB26">
        <v>92</v>
      </c>
      <c r="AC26" s="20">
        <v>90</v>
      </c>
      <c r="AD26" s="20">
        <v>85</v>
      </c>
      <c r="AE26" s="20">
        <v>78</v>
      </c>
      <c r="AF26" s="21">
        <v>299</v>
      </c>
      <c r="AG26" s="21">
        <v>286</v>
      </c>
      <c r="AH26" s="21">
        <v>313</v>
      </c>
      <c r="AI26" s="20">
        <v>61</v>
      </c>
      <c r="AJ26" s="20">
        <v>64</v>
      </c>
      <c r="AK26" s="20">
        <v>45</v>
      </c>
      <c r="AL26">
        <v>214</v>
      </c>
      <c r="AM26">
        <v>236</v>
      </c>
      <c r="AN26">
        <v>262</v>
      </c>
      <c r="AO26">
        <v>245</v>
      </c>
      <c r="AP26">
        <v>360</v>
      </c>
      <c r="AQ26">
        <v>269</v>
      </c>
      <c r="AR26" s="21">
        <v>299</v>
      </c>
      <c r="AS26" s="21">
        <v>298</v>
      </c>
      <c r="AT26" s="21">
        <v>277</v>
      </c>
      <c r="AU26" s="21">
        <v>342</v>
      </c>
      <c r="AV26" s="21">
        <v>270</v>
      </c>
      <c r="AW26" s="21">
        <v>302</v>
      </c>
      <c r="AX26">
        <v>306</v>
      </c>
      <c r="AY26">
        <v>326</v>
      </c>
      <c r="AZ26">
        <v>268</v>
      </c>
      <c r="BA26" s="20">
        <v>183</v>
      </c>
      <c r="BB26" s="20">
        <v>198</v>
      </c>
      <c r="BC26" s="20">
        <v>184</v>
      </c>
      <c r="BD26">
        <v>150</v>
      </c>
      <c r="BE26">
        <v>148</v>
      </c>
      <c r="BF26">
        <v>148</v>
      </c>
      <c r="BG26">
        <v>151</v>
      </c>
      <c r="BH26">
        <v>162</v>
      </c>
      <c r="BI26">
        <v>164</v>
      </c>
      <c r="BJ26">
        <v>189</v>
      </c>
      <c r="BK26">
        <v>218</v>
      </c>
      <c r="BL26">
        <v>192</v>
      </c>
      <c r="BM26">
        <v>199</v>
      </c>
      <c r="BN26">
        <v>967</v>
      </c>
      <c r="BO26">
        <v>251</v>
      </c>
      <c r="BP26" s="20">
        <v>185</v>
      </c>
      <c r="BQ26">
        <v>879</v>
      </c>
      <c r="BR26">
        <v>234</v>
      </c>
      <c r="BS26" s="20">
        <v>162</v>
      </c>
      <c r="BV26">
        <v>739</v>
      </c>
      <c r="BW26">
        <v>208</v>
      </c>
      <c r="BX26">
        <v>162</v>
      </c>
      <c r="BY26" s="20">
        <v>176</v>
      </c>
      <c r="BZ26" s="20">
        <v>187</v>
      </c>
      <c r="CA26" s="20">
        <v>176</v>
      </c>
      <c r="CB26" s="20">
        <v>243</v>
      </c>
      <c r="CC26" s="20">
        <v>193</v>
      </c>
      <c r="CD26" s="20">
        <v>188</v>
      </c>
      <c r="CE26">
        <v>288</v>
      </c>
      <c r="CF26">
        <v>205</v>
      </c>
      <c r="CG26" s="20">
        <v>213</v>
      </c>
      <c r="CH26">
        <v>190</v>
      </c>
      <c r="CI26">
        <v>203</v>
      </c>
      <c r="CJ26">
        <v>189</v>
      </c>
      <c r="CK26" s="20">
        <v>209</v>
      </c>
      <c r="CL26" s="20">
        <v>211</v>
      </c>
      <c r="CM26">
        <v>228</v>
      </c>
      <c r="CN26">
        <v>228</v>
      </c>
      <c r="CO26">
        <v>207</v>
      </c>
      <c r="CP26">
        <v>195</v>
      </c>
      <c r="CQ26">
        <v>195</v>
      </c>
      <c r="CR26">
        <v>856</v>
      </c>
      <c r="CS26">
        <v>271</v>
      </c>
      <c r="CT26" s="20">
        <v>206</v>
      </c>
      <c r="CU26" s="133">
        <f t="shared" si="0"/>
        <v>0.76014760147601479</v>
      </c>
      <c r="CV26">
        <v>845</v>
      </c>
      <c r="CW26">
        <v>283</v>
      </c>
      <c r="CX26">
        <v>212</v>
      </c>
    </row>
    <row r="27" spans="1:102" s="38" customFormat="1" ht="14" customHeight="1">
      <c r="A27" s="38" t="s">
        <v>39</v>
      </c>
      <c r="B27" s="38">
        <v>114</v>
      </c>
      <c r="C27" s="108">
        <v>200</v>
      </c>
      <c r="D27" s="108">
        <v>200</v>
      </c>
      <c r="E27" s="38">
        <v>43</v>
      </c>
      <c r="F27" s="38">
        <v>53</v>
      </c>
      <c r="G27" s="38">
        <v>44</v>
      </c>
      <c r="H27" s="38">
        <v>46</v>
      </c>
      <c r="I27" s="38">
        <v>39</v>
      </c>
      <c r="J27" s="38">
        <v>36</v>
      </c>
      <c r="K27" s="38">
        <v>41</v>
      </c>
      <c r="L27" s="38">
        <v>38</v>
      </c>
      <c r="M27" s="38">
        <v>40</v>
      </c>
      <c r="N27" s="38">
        <v>41</v>
      </c>
      <c r="O27" s="38">
        <v>42</v>
      </c>
      <c r="P27" s="110">
        <v>45</v>
      </c>
      <c r="Q27" s="110">
        <v>38</v>
      </c>
      <c r="R27" s="110">
        <v>41</v>
      </c>
      <c r="S27" s="38">
        <v>43</v>
      </c>
      <c r="T27" s="38">
        <v>40</v>
      </c>
      <c r="U27" s="38">
        <v>41</v>
      </c>
      <c r="V27" s="38">
        <f t="shared" si="1"/>
        <v>3</v>
      </c>
      <c r="W27" s="110">
        <v>54</v>
      </c>
      <c r="X27" s="110">
        <v>58</v>
      </c>
      <c r="Y27" s="110">
        <v>52</v>
      </c>
      <c r="Z27" s="38">
        <v>51</v>
      </c>
      <c r="AA27" s="38">
        <v>57</v>
      </c>
      <c r="AB27" s="38">
        <v>52</v>
      </c>
      <c r="AC27" s="110">
        <v>46</v>
      </c>
      <c r="AD27" s="110">
        <v>44</v>
      </c>
      <c r="AE27" s="110">
        <v>43</v>
      </c>
      <c r="AF27" s="112">
        <v>64</v>
      </c>
      <c r="AG27" s="112">
        <v>58</v>
      </c>
      <c r="AH27" s="112">
        <v>64</v>
      </c>
      <c r="AI27" s="38">
        <v>42</v>
      </c>
      <c r="AJ27" s="38">
        <v>55</v>
      </c>
      <c r="AK27" s="38">
        <v>43</v>
      </c>
      <c r="AL27" s="38">
        <v>53</v>
      </c>
      <c r="AM27" s="38">
        <v>50</v>
      </c>
      <c r="AN27" s="38">
        <v>50</v>
      </c>
      <c r="AO27" s="38">
        <v>52</v>
      </c>
      <c r="AP27" s="38">
        <v>55</v>
      </c>
      <c r="AQ27" s="38">
        <v>52</v>
      </c>
      <c r="AR27" s="110">
        <v>58</v>
      </c>
      <c r="AS27" s="110">
        <v>55</v>
      </c>
      <c r="AT27" s="110">
        <v>61</v>
      </c>
      <c r="AU27" s="110">
        <v>61</v>
      </c>
      <c r="AV27" s="110">
        <v>57</v>
      </c>
      <c r="AW27" s="110">
        <v>54</v>
      </c>
      <c r="AX27" s="38">
        <v>102</v>
      </c>
      <c r="AY27" s="38">
        <v>98</v>
      </c>
      <c r="AZ27" s="38">
        <v>89</v>
      </c>
      <c r="BA27" s="110">
        <v>81</v>
      </c>
      <c r="BB27" s="110">
        <v>79</v>
      </c>
      <c r="BC27" s="110">
        <v>81</v>
      </c>
      <c r="BD27" s="38">
        <v>50</v>
      </c>
      <c r="BE27" s="38">
        <v>53</v>
      </c>
      <c r="BF27" s="38">
        <v>54</v>
      </c>
      <c r="BG27" s="38">
        <v>51</v>
      </c>
      <c r="BH27" s="38">
        <v>55</v>
      </c>
      <c r="BI27" s="38">
        <v>53</v>
      </c>
      <c r="BJ27" s="38">
        <v>92</v>
      </c>
      <c r="BK27" s="38">
        <v>89</v>
      </c>
      <c r="BL27" s="38">
        <v>89</v>
      </c>
      <c r="BM27" s="38">
        <v>90</v>
      </c>
      <c r="BN27" s="38">
        <v>1953</v>
      </c>
      <c r="BO27" s="38">
        <v>94</v>
      </c>
      <c r="BP27" s="38">
        <v>76</v>
      </c>
      <c r="BQ27" s="38">
        <v>3229</v>
      </c>
      <c r="BR27" s="38">
        <v>78</v>
      </c>
      <c r="BS27" s="38">
        <v>65</v>
      </c>
      <c r="BV27" s="38">
        <v>1607</v>
      </c>
      <c r="BW27" s="38">
        <v>68</v>
      </c>
      <c r="BX27" s="38">
        <v>65</v>
      </c>
      <c r="BY27" s="110">
        <v>76</v>
      </c>
      <c r="BZ27" s="110">
        <v>75</v>
      </c>
      <c r="CA27" s="110">
        <v>69</v>
      </c>
      <c r="CB27" s="110">
        <v>93</v>
      </c>
      <c r="CC27" s="110">
        <v>82</v>
      </c>
      <c r="CD27" s="38">
        <v>76</v>
      </c>
      <c r="CE27" s="38">
        <v>83</v>
      </c>
      <c r="CF27" s="38">
        <v>77</v>
      </c>
      <c r="CG27" s="38">
        <v>80</v>
      </c>
      <c r="CH27" s="38">
        <v>70</v>
      </c>
      <c r="CI27" s="38">
        <v>70</v>
      </c>
      <c r="CJ27" s="38">
        <v>70</v>
      </c>
      <c r="CK27" s="131">
        <v>80</v>
      </c>
      <c r="CL27" s="38">
        <v>80</v>
      </c>
      <c r="CM27" s="38">
        <v>83</v>
      </c>
      <c r="CN27" s="38">
        <v>83</v>
      </c>
      <c r="CO27" s="38">
        <v>84</v>
      </c>
      <c r="CP27" s="38">
        <v>75</v>
      </c>
      <c r="CQ27" s="38">
        <v>75</v>
      </c>
      <c r="CR27" s="38">
        <v>1596</v>
      </c>
      <c r="CS27" s="38">
        <v>81</v>
      </c>
      <c r="CT27" s="38">
        <v>77</v>
      </c>
      <c r="CU27" s="133">
        <f t="shared" si="0"/>
        <v>0.95061728395061718</v>
      </c>
      <c r="CV27" s="38">
        <v>1730</v>
      </c>
      <c r="CW27" s="38">
        <v>78</v>
      </c>
      <c r="CX27" s="38">
        <v>74</v>
      </c>
    </row>
    <row r="28" spans="1:102" s="38" customFormat="1">
      <c r="A28" s="38" t="s">
        <v>248</v>
      </c>
      <c r="B28" s="38">
        <v>4058</v>
      </c>
      <c r="C28" s="113" t="s">
        <v>263</v>
      </c>
      <c r="D28" s="113" t="s">
        <v>263</v>
      </c>
      <c r="E28" s="38" t="s">
        <v>234</v>
      </c>
      <c r="F28" s="38" t="s">
        <v>234</v>
      </c>
      <c r="G28" s="38" t="s">
        <v>234</v>
      </c>
      <c r="H28" s="38" t="s">
        <v>234</v>
      </c>
      <c r="I28" s="38" t="s">
        <v>234</v>
      </c>
      <c r="J28" s="38" t="s">
        <v>234</v>
      </c>
      <c r="K28" s="38" t="s">
        <v>234</v>
      </c>
      <c r="L28" s="38" t="s">
        <v>234</v>
      </c>
      <c r="M28" s="38" t="s">
        <v>237</v>
      </c>
      <c r="N28" s="38" t="s">
        <v>237</v>
      </c>
      <c r="O28" s="38" t="s">
        <v>237</v>
      </c>
      <c r="P28" s="110" t="s">
        <v>234</v>
      </c>
      <c r="Q28" s="110" t="s">
        <v>234</v>
      </c>
      <c r="R28" s="110" t="s">
        <v>234</v>
      </c>
      <c r="S28" s="38" t="s">
        <v>237</v>
      </c>
      <c r="T28" s="38" t="s">
        <v>237</v>
      </c>
      <c r="U28" s="38" t="s">
        <v>237</v>
      </c>
      <c r="V28" s="38">
        <f t="shared" si="1"/>
        <v>0</v>
      </c>
      <c r="W28" s="38" t="s">
        <v>237</v>
      </c>
      <c r="X28" s="38" t="s">
        <v>237</v>
      </c>
      <c r="Y28" s="38" t="s">
        <v>237</v>
      </c>
      <c r="Z28" s="38" t="s">
        <v>237</v>
      </c>
      <c r="AA28" s="38" t="s">
        <v>237</v>
      </c>
      <c r="AB28" s="38" t="s">
        <v>237</v>
      </c>
      <c r="AC28" s="38" t="s">
        <v>237</v>
      </c>
      <c r="AD28" s="38" t="s">
        <v>237</v>
      </c>
      <c r="AE28" s="38" t="s">
        <v>237</v>
      </c>
      <c r="AF28" s="38" t="s">
        <v>237</v>
      </c>
      <c r="AG28" s="38" t="s">
        <v>237</v>
      </c>
      <c r="AH28" s="38" t="s">
        <v>237</v>
      </c>
      <c r="AI28" s="38" t="s">
        <v>237</v>
      </c>
      <c r="AJ28" s="38" t="s">
        <v>237</v>
      </c>
      <c r="AK28" s="38" t="s">
        <v>237</v>
      </c>
      <c r="AL28" s="38" t="s">
        <v>237</v>
      </c>
      <c r="AM28" s="38" t="s">
        <v>237</v>
      </c>
      <c r="AN28" s="38" t="s">
        <v>237</v>
      </c>
      <c r="AO28" s="38" t="s">
        <v>237</v>
      </c>
      <c r="AP28" s="38" t="s">
        <v>237</v>
      </c>
      <c r="AQ28" s="38" t="s">
        <v>237</v>
      </c>
      <c r="AR28" s="38" t="s">
        <v>237</v>
      </c>
      <c r="AS28" s="38" t="s">
        <v>237</v>
      </c>
      <c r="AT28" s="38" t="s">
        <v>237</v>
      </c>
      <c r="AU28" s="38" t="s">
        <v>237</v>
      </c>
      <c r="AV28" s="38" t="s">
        <v>237</v>
      </c>
      <c r="AW28" s="38" t="s">
        <v>237</v>
      </c>
      <c r="AX28" s="38" t="s">
        <v>237</v>
      </c>
      <c r="AY28" s="38" t="s">
        <v>237</v>
      </c>
      <c r="AZ28" s="38" t="s">
        <v>237</v>
      </c>
      <c r="BA28" s="38" t="s">
        <v>237</v>
      </c>
      <c r="BB28" s="38" t="s">
        <v>237</v>
      </c>
      <c r="BC28" s="38" t="s">
        <v>237</v>
      </c>
      <c r="BD28" s="38" t="s">
        <v>237</v>
      </c>
      <c r="BE28" s="38" t="s">
        <v>237</v>
      </c>
      <c r="BF28" s="38" t="s">
        <v>237</v>
      </c>
      <c r="BG28" s="38" t="s">
        <v>237</v>
      </c>
      <c r="BH28" s="38" t="s">
        <v>237</v>
      </c>
      <c r="BI28" s="38" t="s">
        <v>237</v>
      </c>
      <c r="BJ28" s="38" t="s">
        <v>237</v>
      </c>
      <c r="BK28" s="38" t="s">
        <v>237</v>
      </c>
      <c r="BL28" s="38" t="s">
        <v>237</v>
      </c>
      <c r="BM28" s="38" t="s">
        <v>234</v>
      </c>
      <c r="BN28" s="38" t="s">
        <v>234</v>
      </c>
      <c r="BO28" s="38" t="s">
        <v>234</v>
      </c>
      <c r="BP28" s="38" t="s">
        <v>234</v>
      </c>
      <c r="BQ28" s="38" t="s">
        <v>234</v>
      </c>
      <c r="BR28" s="38" t="s">
        <v>234</v>
      </c>
      <c r="BS28" s="38" t="s">
        <v>234</v>
      </c>
      <c r="BV28" s="38" t="s">
        <v>234</v>
      </c>
      <c r="BW28" s="38" t="s">
        <v>234</v>
      </c>
      <c r="BX28" s="38" t="s">
        <v>234</v>
      </c>
      <c r="BY28" s="38" t="s">
        <v>234</v>
      </c>
      <c r="BZ28" s="38" t="s">
        <v>234</v>
      </c>
      <c r="CA28" s="38" t="s">
        <v>234</v>
      </c>
      <c r="CB28" s="38" t="s">
        <v>234</v>
      </c>
      <c r="CC28" s="38" t="s">
        <v>234</v>
      </c>
      <c r="CD28" s="38" t="s">
        <v>234</v>
      </c>
      <c r="CE28" s="38" t="s">
        <v>234</v>
      </c>
      <c r="CF28" s="38" t="s">
        <v>234</v>
      </c>
      <c r="CG28" s="38" t="s">
        <v>234</v>
      </c>
      <c r="CH28" s="38" t="s">
        <v>234</v>
      </c>
      <c r="CI28" s="38" t="s">
        <v>234</v>
      </c>
      <c r="CJ28" s="38" t="s">
        <v>234</v>
      </c>
      <c r="CK28" s="131" t="s">
        <v>234</v>
      </c>
      <c r="CL28" s="38" t="s">
        <v>234</v>
      </c>
      <c r="CM28" s="38" t="s">
        <v>234</v>
      </c>
      <c r="CN28" s="38" t="s">
        <v>234</v>
      </c>
      <c r="CO28" s="38" t="s">
        <v>234</v>
      </c>
      <c r="CP28" s="38" t="s">
        <v>234</v>
      </c>
      <c r="CQ28" s="38" t="s">
        <v>234</v>
      </c>
      <c r="CR28" s="38" t="s">
        <v>234</v>
      </c>
      <c r="CS28" s="38" t="s">
        <v>234</v>
      </c>
      <c r="CT28" s="38" t="s">
        <v>234</v>
      </c>
      <c r="CU28" s="133"/>
      <c r="CV28" s="38" t="s">
        <v>234</v>
      </c>
      <c r="CW28" s="38" t="s">
        <v>234</v>
      </c>
      <c r="CX28" s="38" t="s">
        <v>234</v>
      </c>
    </row>
    <row r="29" spans="1:102">
      <c r="A29" t="s">
        <v>40</v>
      </c>
      <c r="B29">
        <v>273</v>
      </c>
      <c r="C29" s="34">
        <v>88</v>
      </c>
      <c r="D29" s="34">
        <v>88</v>
      </c>
      <c r="E29">
        <v>19</v>
      </c>
      <c r="F29">
        <v>18</v>
      </c>
      <c r="G29">
        <v>15</v>
      </c>
      <c r="H29">
        <v>17</v>
      </c>
      <c r="I29">
        <v>16</v>
      </c>
      <c r="J29">
        <v>14</v>
      </c>
      <c r="K29">
        <v>19</v>
      </c>
      <c r="L29">
        <v>16</v>
      </c>
      <c r="M29">
        <v>16</v>
      </c>
      <c r="N29">
        <v>18</v>
      </c>
      <c r="O29">
        <v>17</v>
      </c>
      <c r="P29" s="20">
        <v>19</v>
      </c>
      <c r="Q29" s="20">
        <v>23</v>
      </c>
      <c r="R29" s="20">
        <v>17</v>
      </c>
      <c r="S29">
        <v>17</v>
      </c>
      <c r="T29">
        <v>19</v>
      </c>
      <c r="U29">
        <v>17</v>
      </c>
      <c r="V29">
        <f t="shared" si="1"/>
        <v>2</v>
      </c>
      <c r="W29" s="20">
        <v>18</v>
      </c>
      <c r="X29" s="20">
        <v>22</v>
      </c>
      <c r="Y29" s="20">
        <v>16</v>
      </c>
      <c r="Z29">
        <v>19</v>
      </c>
      <c r="AA29">
        <v>20</v>
      </c>
      <c r="AB29">
        <v>23</v>
      </c>
      <c r="AC29" s="20">
        <v>17</v>
      </c>
      <c r="AD29" s="20">
        <v>16</v>
      </c>
      <c r="AE29" s="20">
        <v>15</v>
      </c>
      <c r="AF29" s="19">
        <v>37</v>
      </c>
      <c r="AG29" s="19">
        <v>44</v>
      </c>
      <c r="AH29" s="19">
        <v>36</v>
      </c>
      <c r="AI29" s="20">
        <v>23</v>
      </c>
      <c r="AJ29" s="20">
        <v>26</v>
      </c>
      <c r="AK29" s="20">
        <v>19</v>
      </c>
      <c r="AL29">
        <v>37</v>
      </c>
      <c r="AM29">
        <v>32</v>
      </c>
      <c r="AN29">
        <v>35</v>
      </c>
      <c r="AO29">
        <v>36</v>
      </c>
      <c r="AP29">
        <v>30</v>
      </c>
      <c r="AQ29">
        <v>33</v>
      </c>
      <c r="AR29" s="20">
        <v>41</v>
      </c>
      <c r="AS29" s="20">
        <v>52</v>
      </c>
      <c r="AT29" s="20">
        <v>45</v>
      </c>
      <c r="AU29" s="20">
        <v>52</v>
      </c>
      <c r="AV29" s="20">
        <v>41</v>
      </c>
      <c r="AW29" s="20">
        <v>62</v>
      </c>
      <c r="AX29">
        <v>83</v>
      </c>
      <c r="AY29">
        <v>78</v>
      </c>
      <c r="AZ29">
        <v>84</v>
      </c>
      <c r="BA29" s="20">
        <v>70</v>
      </c>
      <c r="BB29" s="21">
        <v>81</v>
      </c>
      <c r="BC29" s="20">
        <v>44</v>
      </c>
      <c r="BD29">
        <v>36</v>
      </c>
      <c r="BE29">
        <v>38</v>
      </c>
      <c r="BF29">
        <v>40</v>
      </c>
      <c r="BG29">
        <v>31</v>
      </c>
      <c r="BH29">
        <v>29</v>
      </c>
      <c r="BI29">
        <v>32</v>
      </c>
      <c r="BJ29" s="20">
        <v>60</v>
      </c>
      <c r="BK29" s="20">
        <v>68</v>
      </c>
      <c r="BL29" s="20">
        <v>57</v>
      </c>
      <c r="BM29" s="20">
        <v>61</v>
      </c>
      <c r="BN29">
        <v>74</v>
      </c>
      <c r="BO29">
        <v>365</v>
      </c>
      <c r="BP29" s="20">
        <v>77</v>
      </c>
      <c r="BQ29">
        <v>91</v>
      </c>
      <c r="BR29">
        <v>479</v>
      </c>
      <c r="BS29" s="20">
        <v>81</v>
      </c>
      <c r="BV29">
        <v>96</v>
      </c>
      <c r="BW29">
        <v>550</v>
      </c>
      <c r="BX29">
        <v>81</v>
      </c>
      <c r="BY29" s="21">
        <v>90</v>
      </c>
      <c r="BZ29">
        <v>101</v>
      </c>
      <c r="CA29">
        <v>93</v>
      </c>
      <c r="CB29" s="21">
        <v>96</v>
      </c>
      <c r="CC29" s="21">
        <v>98</v>
      </c>
      <c r="CD29" s="21">
        <v>93</v>
      </c>
      <c r="CE29">
        <v>123</v>
      </c>
      <c r="CF29">
        <v>97</v>
      </c>
      <c r="CG29" s="19">
        <v>100</v>
      </c>
      <c r="CH29">
        <v>89</v>
      </c>
      <c r="CI29">
        <v>90</v>
      </c>
      <c r="CJ29">
        <v>86</v>
      </c>
      <c r="CK29" s="19">
        <v>101</v>
      </c>
      <c r="CL29" s="129">
        <v>95</v>
      </c>
      <c r="CM29">
        <v>106</v>
      </c>
      <c r="CN29">
        <v>106</v>
      </c>
      <c r="CO29">
        <v>96</v>
      </c>
      <c r="CP29">
        <v>99</v>
      </c>
      <c r="CQ29">
        <v>99</v>
      </c>
      <c r="CR29">
        <v>118</v>
      </c>
      <c r="CS29">
        <v>622</v>
      </c>
      <c r="CT29" s="19">
        <v>99</v>
      </c>
      <c r="CU29" s="133">
        <f t="shared" si="0"/>
        <v>0.15916398713826366</v>
      </c>
      <c r="CV29">
        <v>103</v>
      </c>
      <c r="CW29">
        <v>615</v>
      </c>
      <c r="CX29">
        <v>88</v>
      </c>
    </row>
    <row r="30" spans="1:102">
      <c r="A30" t="s">
        <v>43</v>
      </c>
      <c r="B30">
        <v>181553</v>
      </c>
      <c r="E30">
        <v>25</v>
      </c>
      <c r="F30">
        <v>26</v>
      </c>
      <c r="G30">
        <v>22</v>
      </c>
      <c r="H30">
        <v>24</v>
      </c>
      <c r="I30">
        <v>20</v>
      </c>
      <c r="J30">
        <v>19</v>
      </c>
      <c r="K30">
        <v>22</v>
      </c>
      <c r="L30">
        <v>20</v>
      </c>
      <c r="M30">
        <v>22</v>
      </c>
      <c r="N30">
        <v>22</v>
      </c>
      <c r="O30">
        <v>22</v>
      </c>
      <c r="P30">
        <v>24</v>
      </c>
      <c r="Q30">
        <v>22</v>
      </c>
      <c r="R30">
        <v>23</v>
      </c>
      <c r="S30">
        <v>24</v>
      </c>
      <c r="T30">
        <v>24</v>
      </c>
      <c r="U30">
        <v>22</v>
      </c>
      <c r="V30">
        <f t="shared" si="1"/>
        <v>2</v>
      </c>
      <c r="W30">
        <v>26</v>
      </c>
      <c r="X30">
        <v>27</v>
      </c>
      <c r="Y30">
        <v>23</v>
      </c>
      <c r="Z30">
        <v>25</v>
      </c>
      <c r="AA30">
        <v>25</v>
      </c>
      <c r="AB30">
        <v>25</v>
      </c>
      <c r="AC30">
        <v>22</v>
      </c>
      <c r="AD30">
        <v>20</v>
      </c>
      <c r="AE30">
        <v>20</v>
      </c>
      <c r="AF30">
        <v>35</v>
      </c>
      <c r="AG30">
        <v>35</v>
      </c>
      <c r="AH30">
        <v>34</v>
      </c>
      <c r="AI30">
        <v>25</v>
      </c>
      <c r="AJ30">
        <v>27</v>
      </c>
      <c r="AK30">
        <v>23</v>
      </c>
      <c r="AL30">
        <v>27</v>
      </c>
      <c r="AM30">
        <v>25</v>
      </c>
      <c r="AN30">
        <v>25</v>
      </c>
      <c r="AO30">
        <v>28</v>
      </c>
      <c r="AP30">
        <v>29</v>
      </c>
      <c r="AQ30">
        <v>27</v>
      </c>
      <c r="AR30">
        <v>29</v>
      </c>
      <c r="AS30">
        <v>27</v>
      </c>
      <c r="AT30">
        <v>31</v>
      </c>
      <c r="AU30">
        <v>32</v>
      </c>
      <c r="AV30">
        <v>28</v>
      </c>
      <c r="AW30">
        <v>27</v>
      </c>
      <c r="AX30">
        <v>29</v>
      </c>
      <c r="AY30">
        <v>32</v>
      </c>
      <c r="AZ30">
        <v>30</v>
      </c>
      <c r="BA30">
        <v>33</v>
      </c>
      <c r="BB30">
        <v>29</v>
      </c>
      <c r="BC30">
        <v>29</v>
      </c>
      <c r="BD30">
        <v>27</v>
      </c>
      <c r="BE30">
        <v>28</v>
      </c>
      <c r="BF30">
        <v>28</v>
      </c>
      <c r="BG30">
        <v>26</v>
      </c>
      <c r="BH30">
        <v>29</v>
      </c>
      <c r="BI30">
        <v>27</v>
      </c>
      <c r="BJ30">
        <v>32</v>
      </c>
      <c r="BK30">
        <v>37</v>
      </c>
      <c r="BL30">
        <v>32</v>
      </c>
      <c r="BM30">
        <v>33</v>
      </c>
      <c r="BN30">
        <v>42</v>
      </c>
      <c r="BO30">
        <v>165</v>
      </c>
      <c r="BP30">
        <v>28</v>
      </c>
      <c r="BQ30">
        <v>35</v>
      </c>
      <c r="BR30">
        <v>131</v>
      </c>
      <c r="BS30">
        <v>26</v>
      </c>
      <c r="BV30">
        <v>33</v>
      </c>
      <c r="BW30">
        <v>113</v>
      </c>
      <c r="BX30">
        <v>26</v>
      </c>
      <c r="BY30">
        <v>31</v>
      </c>
      <c r="BZ30">
        <v>31</v>
      </c>
      <c r="CA30">
        <v>28</v>
      </c>
      <c r="CB30">
        <v>40</v>
      </c>
      <c r="CC30">
        <v>34</v>
      </c>
      <c r="CD30">
        <v>32</v>
      </c>
      <c r="CE30">
        <v>41</v>
      </c>
      <c r="CF30">
        <v>34</v>
      </c>
      <c r="CG30">
        <v>34</v>
      </c>
      <c r="CH30">
        <v>28</v>
      </c>
      <c r="CI30">
        <v>28</v>
      </c>
      <c r="CJ30">
        <v>27</v>
      </c>
      <c r="CK30">
        <v>32</v>
      </c>
      <c r="CL30">
        <v>32</v>
      </c>
      <c r="CM30">
        <v>33</v>
      </c>
      <c r="CN30">
        <v>33</v>
      </c>
      <c r="CO30">
        <v>32</v>
      </c>
      <c r="CP30">
        <v>30</v>
      </c>
      <c r="CQ30">
        <v>30</v>
      </c>
      <c r="CR30">
        <v>41</v>
      </c>
      <c r="CS30">
        <v>119</v>
      </c>
      <c r="CT30">
        <v>31</v>
      </c>
      <c r="CU30" s="133">
        <f t="shared" si="0"/>
        <v>0.26050420168067229</v>
      </c>
      <c r="CV30">
        <v>41</v>
      </c>
      <c r="CW30">
        <v>116</v>
      </c>
      <c r="CX30">
        <v>31</v>
      </c>
    </row>
    <row r="31" spans="1:102">
      <c r="D31" s="6" t="s">
        <v>337</v>
      </c>
    </row>
  </sheetData>
  <mergeCells count="30">
    <mergeCell ref="BV1:BX1"/>
    <mergeCell ref="BV2:BX2"/>
    <mergeCell ref="BJ1:BL1"/>
    <mergeCell ref="BJ2:BL2"/>
    <mergeCell ref="BA2:BC2"/>
    <mergeCell ref="BA1:BC1"/>
    <mergeCell ref="BD1:BF1"/>
    <mergeCell ref="BD2:BF2"/>
    <mergeCell ref="BG1:BI1"/>
    <mergeCell ref="BG2:BI2"/>
    <mergeCell ref="BM2:BO2"/>
    <mergeCell ref="BM1:BO1"/>
    <mergeCell ref="BP2:BR2"/>
    <mergeCell ref="BP1:BR1"/>
    <mergeCell ref="BS1:BU1"/>
    <mergeCell ref="BS2:BU2"/>
    <mergeCell ref="AU2:AW2"/>
    <mergeCell ref="AR1:AT1"/>
    <mergeCell ref="AU1:AW1"/>
    <mergeCell ref="AC1:AE1"/>
    <mergeCell ref="AC2:AE2"/>
    <mergeCell ref="AF1:AH1"/>
    <mergeCell ref="AF2:AH2"/>
    <mergeCell ref="AI1:AK1"/>
    <mergeCell ref="AI2:AK2"/>
    <mergeCell ref="AL1:AN1"/>
    <mergeCell ref="AL2:AN2"/>
    <mergeCell ref="AO1:AQ1"/>
    <mergeCell ref="AO2:AQ2"/>
    <mergeCell ref="AR2:AT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workbookViewId="0">
      <pane xSplit="4" ySplit="15" topLeftCell="E47" activePane="bottomRight" state="frozen"/>
      <selection pane="topRight" activeCell="D1" sqref="D1"/>
      <selection pane="bottomLeft" activeCell="A16" sqref="A16"/>
      <selection pane="bottomRight" activeCell="D47" sqref="D47"/>
    </sheetView>
  </sheetViews>
  <sheetFormatPr baseColWidth="10" defaultRowHeight="15" x14ac:dyDescent="0"/>
  <cols>
    <col min="1" max="1" width="23.1640625" bestFit="1" customWidth="1"/>
    <col min="2" max="3" width="10.83203125" style="4"/>
    <col min="4" max="4" width="10" style="13" bestFit="1" customWidth="1"/>
    <col min="5" max="5" width="10" style="6" customWidth="1"/>
    <col min="6" max="6" width="10.83203125" style="36"/>
  </cols>
  <sheetData>
    <row r="1" spans="1:15" hidden="1"/>
    <row r="2" spans="1:15" hidden="1"/>
    <row r="3" spans="1:15" hidden="1"/>
    <row r="4" spans="1:15" hidden="1"/>
    <row r="5" spans="1:15" hidden="1"/>
    <row r="6" spans="1:15" hidden="1"/>
    <row r="7" spans="1:15" hidden="1"/>
    <row r="8" spans="1:15" hidden="1"/>
    <row r="9" spans="1:15" hidden="1"/>
    <row r="10" spans="1:15">
      <c r="A10" s="19" t="s">
        <v>225</v>
      </c>
    </row>
    <row r="11" spans="1:15">
      <c r="A11" s="20" t="s">
        <v>226</v>
      </c>
    </row>
    <row r="12" spans="1:15">
      <c r="A12" s="21" t="s">
        <v>227</v>
      </c>
    </row>
    <row r="14" spans="1:15">
      <c r="G14" s="137" t="s">
        <v>298</v>
      </c>
      <c r="H14" s="137"/>
      <c r="I14" s="137"/>
      <c r="J14" t="s">
        <v>316</v>
      </c>
      <c r="K14" t="s">
        <v>315</v>
      </c>
    </row>
    <row r="15" spans="1:15" ht="45">
      <c r="A15" s="1" t="s">
        <v>44</v>
      </c>
      <c r="B15" s="2" t="s">
        <v>45</v>
      </c>
      <c r="C15" s="2"/>
      <c r="D15" s="3" t="s">
        <v>46</v>
      </c>
      <c r="E15" s="14" t="s">
        <v>201</v>
      </c>
      <c r="F15" s="79" t="s">
        <v>310</v>
      </c>
      <c r="G15" t="s">
        <v>11</v>
      </c>
      <c r="H15" t="s">
        <v>12</v>
      </c>
      <c r="I15" t="s">
        <v>13</v>
      </c>
      <c r="J15" s="79" t="s">
        <v>311</v>
      </c>
      <c r="K15" s="79" t="s">
        <v>314</v>
      </c>
      <c r="L15" s="79" t="s">
        <v>326</v>
      </c>
      <c r="M15" t="s">
        <v>11</v>
      </c>
      <c r="N15" t="s">
        <v>12</v>
      </c>
      <c r="O15" t="s">
        <v>13</v>
      </c>
    </row>
    <row r="16" spans="1:15">
      <c r="A16" s="1" t="s">
        <v>249</v>
      </c>
      <c r="B16" s="2">
        <v>1</v>
      </c>
      <c r="C16" s="2"/>
      <c r="D16" s="3">
        <v>60</v>
      </c>
      <c r="E16" s="14"/>
      <c r="G16">
        <v>50</v>
      </c>
      <c r="H16">
        <v>56</v>
      </c>
      <c r="I16">
        <v>43</v>
      </c>
      <c r="J16" s="80">
        <f>$D$16*5</f>
        <v>300</v>
      </c>
      <c r="K16" s="80">
        <f>$D$16*5</f>
        <v>300</v>
      </c>
      <c r="L16" s="119">
        <f>$D$16*5</f>
        <v>300</v>
      </c>
      <c r="M16">
        <v>83</v>
      </c>
      <c r="N16">
        <v>109</v>
      </c>
      <c r="O16">
        <v>82</v>
      </c>
    </row>
    <row r="17" spans="1:15">
      <c r="A17" t="s">
        <v>308</v>
      </c>
      <c r="B17" s="117" t="s">
        <v>309</v>
      </c>
      <c r="C17" s="117"/>
      <c r="D17" s="118" t="s">
        <v>309</v>
      </c>
      <c r="G17" t="s">
        <v>237</v>
      </c>
      <c r="H17" t="s">
        <v>237</v>
      </c>
      <c r="I17" t="s">
        <v>237</v>
      </c>
      <c r="J17" s="36"/>
      <c r="L17" s="67"/>
      <c r="M17" t="s">
        <v>237</v>
      </c>
      <c r="N17" t="s">
        <v>237</v>
      </c>
      <c r="O17" t="s">
        <v>237</v>
      </c>
    </row>
    <row r="18" spans="1:15">
      <c r="A18" t="s">
        <v>47</v>
      </c>
      <c r="B18" s="4">
        <v>0.17</v>
      </c>
      <c r="D18" s="5">
        <v>83.333333333333329</v>
      </c>
      <c r="E18" s="135" t="s">
        <v>202</v>
      </c>
      <c r="F18" s="80">
        <f>D18*5</f>
        <v>416.66666666666663</v>
      </c>
      <c r="G18">
        <v>46</v>
      </c>
      <c r="H18">
        <v>31</v>
      </c>
      <c r="I18">
        <v>35</v>
      </c>
      <c r="J18" s="80">
        <f>$D$18*9</f>
        <v>750</v>
      </c>
      <c r="K18" s="80">
        <f>$D$18*7</f>
        <v>583.33333333333326</v>
      </c>
      <c r="L18" s="119">
        <f>$D$18*7</f>
        <v>583.33333333333326</v>
      </c>
      <c r="M18">
        <v>37</v>
      </c>
      <c r="N18">
        <v>101</v>
      </c>
      <c r="O18">
        <v>59</v>
      </c>
    </row>
    <row r="19" spans="1:15">
      <c r="A19" t="s">
        <v>49</v>
      </c>
      <c r="B19" s="4">
        <v>1</v>
      </c>
      <c r="D19" s="5">
        <v>500</v>
      </c>
      <c r="E19" s="135"/>
      <c r="F19" s="80">
        <f>D19*5</f>
        <v>2500</v>
      </c>
      <c r="G19">
        <v>21</v>
      </c>
      <c r="H19">
        <v>39</v>
      </c>
      <c r="I19">
        <v>38</v>
      </c>
      <c r="J19" s="80">
        <f>D19*9</f>
        <v>4500</v>
      </c>
      <c r="K19" s="80">
        <f>$D$19*7</f>
        <v>3500</v>
      </c>
      <c r="L19" s="119">
        <f>$D$19*7</f>
        <v>3500</v>
      </c>
      <c r="M19">
        <v>134</v>
      </c>
      <c r="N19">
        <v>110</v>
      </c>
      <c r="O19">
        <v>73</v>
      </c>
    </row>
    <row r="20" spans="1:15">
      <c r="A20" t="s">
        <v>48</v>
      </c>
      <c r="B20" s="4">
        <v>0.67</v>
      </c>
      <c r="D20" s="5">
        <v>17.391304347826082</v>
      </c>
      <c r="E20" s="135"/>
      <c r="F20" s="80">
        <f>D20*5</f>
        <v>86.956521739130409</v>
      </c>
      <c r="G20">
        <v>41</v>
      </c>
      <c r="H20">
        <v>34</v>
      </c>
      <c r="I20">
        <v>33</v>
      </c>
      <c r="J20" s="80">
        <f>D20*9</f>
        <v>156.52173913043475</v>
      </c>
      <c r="K20" s="80">
        <f>$D$20*7</f>
        <v>121.73913043478258</v>
      </c>
      <c r="L20" s="119">
        <f>$D$20*7</f>
        <v>121.73913043478258</v>
      </c>
      <c r="M20">
        <v>70</v>
      </c>
      <c r="N20">
        <v>52</v>
      </c>
      <c r="O20">
        <v>57</v>
      </c>
    </row>
    <row r="21" spans="1:15">
      <c r="A21" t="s">
        <v>250</v>
      </c>
      <c r="B21" s="4">
        <v>1</v>
      </c>
      <c r="D21" s="5">
        <v>60</v>
      </c>
      <c r="E21" s="16"/>
      <c r="G21">
        <v>45</v>
      </c>
      <c r="H21">
        <v>47</v>
      </c>
      <c r="I21">
        <v>45</v>
      </c>
      <c r="J21" s="80">
        <f>D21*2</f>
        <v>120</v>
      </c>
      <c r="K21" s="119">
        <f>D21*2</f>
        <v>120</v>
      </c>
      <c r="L21" s="119">
        <f>D21*2</f>
        <v>120</v>
      </c>
      <c r="M21">
        <v>59</v>
      </c>
      <c r="N21">
        <v>65</v>
      </c>
      <c r="O21">
        <v>58</v>
      </c>
    </row>
    <row r="22" spans="1:15">
      <c r="A22" s="7" t="s">
        <v>88</v>
      </c>
      <c r="B22" s="9">
        <v>0.03</v>
      </c>
      <c r="C22" s="9"/>
      <c r="D22" s="10">
        <v>29.411764705882351</v>
      </c>
      <c r="E22" s="134" t="s">
        <v>204</v>
      </c>
      <c r="F22" s="80">
        <f>D22*2</f>
        <v>58.823529411764703</v>
      </c>
      <c r="G22">
        <v>319</v>
      </c>
      <c r="H22">
        <v>287</v>
      </c>
      <c r="I22">
        <v>217</v>
      </c>
      <c r="J22" s="36">
        <f>D22*2</f>
        <v>58.823529411764703</v>
      </c>
      <c r="K22" s="36">
        <f>D22*2</f>
        <v>58.823529411764703</v>
      </c>
      <c r="L22" s="119">
        <f t="shared" ref="L22:L28" si="0">D22*2</f>
        <v>58.823529411764703</v>
      </c>
      <c r="M22">
        <v>170</v>
      </c>
      <c r="N22">
        <v>453</v>
      </c>
      <c r="O22">
        <v>255</v>
      </c>
    </row>
    <row r="23" spans="1:15">
      <c r="A23" s="7" t="s">
        <v>92</v>
      </c>
      <c r="B23" s="9">
        <v>0.26</v>
      </c>
      <c r="C23" s="9"/>
      <c r="D23" s="10">
        <v>37.037037037037038</v>
      </c>
      <c r="E23" s="134"/>
      <c r="F23" s="80">
        <f t="shared" ref="F23:F28" si="1">D23*2</f>
        <v>74.074074074074076</v>
      </c>
      <c r="G23">
        <v>30</v>
      </c>
      <c r="H23">
        <v>29</v>
      </c>
      <c r="I23">
        <v>26</v>
      </c>
      <c r="J23" s="36">
        <f t="shared" ref="J23:J28" si="2">D23*2</f>
        <v>74.074074074074076</v>
      </c>
      <c r="K23" s="36">
        <f t="shared" ref="K23:K28" si="3">D23*2</f>
        <v>74.074074074074076</v>
      </c>
      <c r="L23" s="119">
        <f t="shared" si="0"/>
        <v>74.074074074074076</v>
      </c>
      <c r="M23">
        <v>25</v>
      </c>
      <c r="N23">
        <v>25</v>
      </c>
      <c r="O23">
        <v>23</v>
      </c>
    </row>
    <row r="24" spans="1:15">
      <c r="A24" s="7" t="s">
        <v>93</v>
      </c>
      <c r="B24" s="9">
        <v>0.13</v>
      </c>
      <c r="C24" s="9"/>
      <c r="D24" s="10">
        <v>23.809523809523807</v>
      </c>
      <c r="E24" s="134"/>
      <c r="F24" s="80">
        <f t="shared" si="1"/>
        <v>47.619047619047613</v>
      </c>
      <c r="G24">
        <v>36</v>
      </c>
      <c r="H24">
        <v>50</v>
      </c>
      <c r="I24">
        <v>36</v>
      </c>
      <c r="J24" s="36">
        <f t="shared" si="2"/>
        <v>47.619047619047613</v>
      </c>
      <c r="K24" s="36">
        <f t="shared" si="3"/>
        <v>47.619047619047613</v>
      </c>
      <c r="L24" s="119">
        <f t="shared" si="0"/>
        <v>47.619047619047613</v>
      </c>
      <c r="M24">
        <v>36</v>
      </c>
      <c r="N24">
        <v>54</v>
      </c>
      <c r="O24">
        <v>40</v>
      </c>
    </row>
    <row r="25" spans="1:15">
      <c r="A25" s="7" t="s">
        <v>94</v>
      </c>
      <c r="B25" s="9">
        <v>7.0000000000000007E-2</v>
      </c>
      <c r="C25" s="9"/>
      <c r="D25" s="10">
        <v>17.543859649122805</v>
      </c>
      <c r="E25" s="134"/>
      <c r="F25" s="80">
        <f t="shared" si="1"/>
        <v>35.087719298245609</v>
      </c>
      <c r="G25">
        <v>81</v>
      </c>
      <c r="H25">
        <v>97</v>
      </c>
      <c r="I25">
        <v>93</v>
      </c>
      <c r="J25" s="36">
        <f t="shared" si="2"/>
        <v>35.087719298245609</v>
      </c>
      <c r="K25" s="36">
        <f t="shared" si="3"/>
        <v>35.087719298245609</v>
      </c>
      <c r="L25" s="119">
        <f t="shared" si="0"/>
        <v>35.087719298245609</v>
      </c>
      <c r="M25">
        <v>107</v>
      </c>
      <c r="N25">
        <v>133</v>
      </c>
      <c r="O25">
        <v>99</v>
      </c>
    </row>
    <row r="26" spans="1:15">
      <c r="A26" s="7" t="s">
        <v>89</v>
      </c>
      <c r="B26" s="9">
        <v>0.41</v>
      </c>
      <c r="C26" s="9"/>
      <c r="D26" s="10">
        <v>58.823529411764703</v>
      </c>
      <c r="E26" s="134"/>
      <c r="F26" s="80">
        <f t="shared" si="1"/>
        <v>117.64705882352941</v>
      </c>
      <c r="G26">
        <v>65</v>
      </c>
      <c r="H26">
        <v>91</v>
      </c>
      <c r="I26">
        <v>79</v>
      </c>
      <c r="J26" s="36">
        <f t="shared" si="2"/>
        <v>117.64705882352941</v>
      </c>
      <c r="K26" s="36">
        <f t="shared" si="3"/>
        <v>117.64705882352941</v>
      </c>
      <c r="L26" s="119">
        <f t="shared" si="0"/>
        <v>117.64705882352941</v>
      </c>
      <c r="M26">
        <v>70</v>
      </c>
      <c r="N26">
        <v>100</v>
      </c>
      <c r="O26">
        <v>80</v>
      </c>
    </row>
    <row r="27" spans="1:15">
      <c r="A27" s="7" t="s">
        <v>90</v>
      </c>
      <c r="B27" s="9">
        <v>0.15</v>
      </c>
      <c r="C27" s="9"/>
      <c r="D27" s="10">
        <v>27.027027027027028</v>
      </c>
      <c r="E27" s="134"/>
      <c r="F27" s="80">
        <f t="shared" si="1"/>
        <v>54.054054054054056</v>
      </c>
      <c r="G27">
        <v>17</v>
      </c>
      <c r="H27">
        <v>23</v>
      </c>
      <c r="I27">
        <v>22</v>
      </c>
      <c r="J27" s="36">
        <f t="shared" si="2"/>
        <v>54.054054054054056</v>
      </c>
      <c r="K27" s="36">
        <f t="shared" si="3"/>
        <v>54.054054054054056</v>
      </c>
      <c r="L27" s="119">
        <f t="shared" si="0"/>
        <v>54.054054054054056</v>
      </c>
      <c r="M27">
        <v>36</v>
      </c>
      <c r="N27">
        <v>56</v>
      </c>
      <c r="O27">
        <v>49</v>
      </c>
    </row>
    <row r="28" spans="1:15">
      <c r="A28" s="7" t="s">
        <v>91</v>
      </c>
      <c r="B28" s="9">
        <v>7.0000000000000007E-2</v>
      </c>
      <c r="C28" s="9"/>
      <c r="D28" s="10">
        <v>17.543859649122805</v>
      </c>
      <c r="E28" s="134"/>
      <c r="F28" s="80">
        <f t="shared" si="1"/>
        <v>35.087719298245609</v>
      </c>
      <c r="G28">
        <v>133</v>
      </c>
      <c r="H28">
        <v>129</v>
      </c>
      <c r="I28">
        <v>83</v>
      </c>
      <c r="J28" s="36">
        <f t="shared" si="2"/>
        <v>35.087719298245609</v>
      </c>
      <c r="K28" s="36">
        <f t="shared" si="3"/>
        <v>35.087719298245609</v>
      </c>
      <c r="L28" s="119">
        <f t="shared" si="0"/>
        <v>35.087719298245609</v>
      </c>
      <c r="M28">
        <v>94</v>
      </c>
      <c r="N28">
        <v>211</v>
      </c>
      <c r="O28">
        <v>84</v>
      </c>
    </row>
    <row r="29" spans="1:15">
      <c r="A29" t="s">
        <v>50</v>
      </c>
      <c r="B29" s="4">
        <v>0.03</v>
      </c>
      <c r="D29" s="5">
        <v>29.411764705882351</v>
      </c>
      <c r="E29" s="135" t="s">
        <v>203</v>
      </c>
      <c r="F29" s="80">
        <f>D29*2</f>
        <v>58.823529411764703</v>
      </c>
      <c r="G29">
        <v>1520</v>
      </c>
      <c r="H29">
        <v>920</v>
      </c>
      <c r="I29">
        <v>188</v>
      </c>
      <c r="J29" s="80">
        <f>D29*3</f>
        <v>88.235294117647058</v>
      </c>
      <c r="K29" s="36">
        <f>D29*3</f>
        <v>88.235294117647058</v>
      </c>
      <c r="L29" s="36">
        <f>D29*3</f>
        <v>88.235294117647058</v>
      </c>
      <c r="M29">
        <v>141</v>
      </c>
      <c r="N29" t="s">
        <v>237</v>
      </c>
      <c r="O29">
        <v>852</v>
      </c>
    </row>
    <row r="30" spans="1:15">
      <c r="A30" t="s">
        <v>54</v>
      </c>
      <c r="B30" s="4">
        <v>0.26</v>
      </c>
      <c r="D30" s="5">
        <v>37.037037037037038</v>
      </c>
      <c r="E30" s="135"/>
      <c r="F30" s="80">
        <f>D30*2</f>
        <v>74.074074074074076</v>
      </c>
      <c r="G30">
        <v>29</v>
      </c>
      <c r="H30">
        <v>18</v>
      </c>
      <c r="I30">
        <v>26</v>
      </c>
      <c r="J30" s="80">
        <f>D30*3</f>
        <v>111.11111111111111</v>
      </c>
      <c r="K30" s="36">
        <f>D30*3</f>
        <v>111.11111111111111</v>
      </c>
      <c r="L30" s="36">
        <f>D30*3</f>
        <v>111.11111111111111</v>
      </c>
      <c r="M30">
        <v>19</v>
      </c>
      <c r="N30">
        <v>19</v>
      </c>
      <c r="O30">
        <v>19</v>
      </c>
    </row>
    <row r="31" spans="1:15">
      <c r="A31" t="s">
        <v>53</v>
      </c>
      <c r="B31" s="4">
        <v>0.13</v>
      </c>
      <c r="D31" s="5">
        <v>23.809523809523807</v>
      </c>
      <c r="E31" s="135"/>
      <c r="F31" s="80">
        <f>D31*2</f>
        <v>47.619047619047613</v>
      </c>
      <c r="G31">
        <v>38</v>
      </c>
      <c r="H31">
        <v>41</v>
      </c>
      <c r="I31">
        <v>34</v>
      </c>
      <c r="J31" s="80">
        <f>D31*3</f>
        <v>71.428571428571416</v>
      </c>
      <c r="K31" s="36">
        <f>D31*3</f>
        <v>71.428571428571416</v>
      </c>
      <c r="L31" s="36">
        <f>D31*3</f>
        <v>71.428571428571416</v>
      </c>
      <c r="M31">
        <v>55</v>
      </c>
      <c r="N31">
        <v>52</v>
      </c>
      <c r="O31">
        <v>34</v>
      </c>
    </row>
    <row r="32" spans="1:15">
      <c r="A32" t="s">
        <v>51</v>
      </c>
      <c r="B32" s="4">
        <v>0.41</v>
      </c>
      <c r="D32" s="5">
        <v>58.823529411764703</v>
      </c>
      <c r="E32" s="135"/>
      <c r="F32" s="80">
        <f>D32*2</f>
        <v>117.64705882352941</v>
      </c>
      <c r="G32">
        <v>67</v>
      </c>
      <c r="H32">
        <v>62</v>
      </c>
      <c r="I32">
        <v>100</v>
      </c>
      <c r="J32" s="80">
        <f>D32*3</f>
        <v>176.47058823529412</v>
      </c>
      <c r="K32" s="36">
        <f>D32*3</f>
        <v>176.47058823529412</v>
      </c>
      <c r="L32" s="36">
        <f>D32*3</f>
        <v>176.47058823529412</v>
      </c>
      <c r="M32">
        <v>54</v>
      </c>
      <c r="N32">
        <v>84</v>
      </c>
      <c r="O32">
        <v>79</v>
      </c>
    </row>
    <row r="33" spans="1:15">
      <c r="A33" t="s">
        <v>52</v>
      </c>
      <c r="B33" s="4">
        <v>0.15</v>
      </c>
      <c r="D33" s="5">
        <v>27.027027027027028</v>
      </c>
      <c r="E33" s="135"/>
      <c r="F33" s="80">
        <f>D33*2</f>
        <v>54.054054054054056</v>
      </c>
      <c r="G33">
        <v>26</v>
      </c>
      <c r="H33">
        <v>38</v>
      </c>
      <c r="I33">
        <v>29</v>
      </c>
      <c r="J33" s="80">
        <f>D33*3</f>
        <v>81.081081081081081</v>
      </c>
      <c r="K33" s="36">
        <f>D33*3</f>
        <v>81.081081081081081</v>
      </c>
      <c r="L33" s="36">
        <f>D33*3</f>
        <v>81.081081081081081</v>
      </c>
      <c r="M33">
        <v>25</v>
      </c>
      <c r="N33">
        <v>38</v>
      </c>
      <c r="O33">
        <v>29</v>
      </c>
    </row>
    <row r="34" spans="1:15">
      <c r="A34" t="s">
        <v>20</v>
      </c>
      <c r="B34" s="4">
        <v>1</v>
      </c>
      <c r="D34" s="5">
        <v>60</v>
      </c>
      <c r="E34" s="16"/>
      <c r="G34">
        <v>55</v>
      </c>
      <c r="H34">
        <v>58</v>
      </c>
      <c r="I34">
        <v>54</v>
      </c>
      <c r="J34" s="36"/>
      <c r="L34" s="36">
        <f>D34</f>
        <v>60</v>
      </c>
      <c r="M34">
        <v>51</v>
      </c>
      <c r="N34">
        <v>57</v>
      </c>
      <c r="O34">
        <v>51</v>
      </c>
    </row>
    <row r="35" spans="1:15">
      <c r="A35" s="29" t="s">
        <v>179</v>
      </c>
      <c r="B35" s="9">
        <v>1</v>
      </c>
      <c r="C35" s="9"/>
      <c r="D35" s="10">
        <v>67.961165048543748</v>
      </c>
      <c r="E35" s="134" t="s">
        <v>206</v>
      </c>
      <c r="F35" s="80">
        <f>D35*2</f>
        <v>135.9223300970875</v>
      </c>
      <c r="G35">
        <v>106</v>
      </c>
      <c r="H35">
        <v>121</v>
      </c>
      <c r="I35">
        <v>119</v>
      </c>
      <c r="J35" s="80">
        <f>D35*1.8</f>
        <v>122.33009708737875</v>
      </c>
      <c r="K35" s="80">
        <f>D35*1.2</f>
        <v>81.553398058252498</v>
      </c>
      <c r="L35" s="119">
        <f>D35*1.2</f>
        <v>81.553398058252498</v>
      </c>
      <c r="M35">
        <v>247</v>
      </c>
      <c r="N35">
        <v>309</v>
      </c>
      <c r="O35">
        <v>176</v>
      </c>
    </row>
    <row r="36" spans="1:15">
      <c r="A36" s="29" t="s">
        <v>183</v>
      </c>
      <c r="B36" s="9">
        <v>0.01</v>
      </c>
      <c r="C36" s="9">
        <f t="shared" ref="C36:C41" si="4">B36*10.5</f>
        <v>0.105</v>
      </c>
      <c r="D36" s="10">
        <v>43.613707165108998</v>
      </c>
      <c r="E36" s="134"/>
      <c r="F36" s="80">
        <f t="shared" ref="F36:F41" si="5">D36*2</f>
        <v>87.227414330217997</v>
      </c>
      <c r="G36">
        <v>79</v>
      </c>
      <c r="H36">
        <v>81</v>
      </c>
      <c r="I36">
        <v>77</v>
      </c>
      <c r="J36" s="80">
        <f t="shared" ref="J36:J41" si="6">D36*1.8</f>
        <v>78.504672897196201</v>
      </c>
      <c r="K36" s="80">
        <f t="shared" ref="K36:K41" si="7">D36*1.2</f>
        <v>52.336448598130794</v>
      </c>
      <c r="L36" s="119">
        <f t="shared" ref="L36:L41" si="8">D36*1.2</f>
        <v>52.336448598130794</v>
      </c>
      <c r="M36">
        <v>58</v>
      </c>
      <c r="N36">
        <v>64</v>
      </c>
      <c r="O36">
        <v>52</v>
      </c>
    </row>
    <row r="37" spans="1:15">
      <c r="A37" s="29" t="s">
        <v>184</v>
      </c>
      <c r="B37" s="9">
        <v>0.01</v>
      </c>
      <c r="C37" s="9">
        <f t="shared" si="4"/>
        <v>0.105</v>
      </c>
      <c r="D37" s="10">
        <v>24.778761061946902</v>
      </c>
      <c r="E37" s="134"/>
      <c r="F37" s="80">
        <f t="shared" si="5"/>
        <v>49.557522123893804</v>
      </c>
      <c r="G37">
        <v>80</v>
      </c>
      <c r="H37">
        <v>76</v>
      </c>
      <c r="I37">
        <v>85</v>
      </c>
      <c r="J37" s="80">
        <f t="shared" si="6"/>
        <v>44.601769911504427</v>
      </c>
      <c r="K37" s="80">
        <f t="shared" si="7"/>
        <v>29.73451327433628</v>
      </c>
      <c r="L37" s="119">
        <f t="shared" si="8"/>
        <v>29.73451327433628</v>
      </c>
      <c r="M37">
        <v>110</v>
      </c>
      <c r="N37">
        <v>129</v>
      </c>
      <c r="O37">
        <v>94</v>
      </c>
    </row>
    <row r="38" spans="1:15">
      <c r="A38" s="29" t="s">
        <v>185</v>
      </c>
      <c r="B38" s="9">
        <v>0.01</v>
      </c>
      <c r="C38" s="9">
        <f t="shared" si="4"/>
        <v>0.105</v>
      </c>
      <c r="D38" s="10">
        <v>17.305315203955502</v>
      </c>
      <c r="E38" s="134"/>
      <c r="F38" s="80">
        <f t="shared" si="5"/>
        <v>34.610630407911003</v>
      </c>
      <c r="G38">
        <v>167</v>
      </c>
      <c r="H38">
        <v>217</v>
      </c>
      <c r="I38">
        <v>179</v>
      </c>
      <c r="J38" s="80">
        <f t="shared" si="6"/>
        <v>31.149567367119904</v>
      </c>
      <c r="K38" s="80">
        <f t="shared" si="7"/>
        <v>20.766378244746601</v>
      </c>
      <c r="L38" s="119">
        <f t="shared" si="8"/>
        <v>20.766378244746601</v>
      </c>
      <c r="M38">
        <v>216</v>
      </c>
      <c r="N38">
        <v>248</v>
      </c>
      <c r="O38">
        <v>269</v>
      </c>
    </row>
    <row r="39" spans="1:15">
      <c r="A39" s="29" t="s">
        <v>180</v>
      </c>
      <c r="B39" s="9">
        <v>0.02</v>
      </c>
      <c r="C39" s="9">
        <f t="shared" si="4"/>
        <v>0.21</v>
      </c>
      <c r="D39" s="10">
        <v>45.951859956236326</v>
      </c>
      <c r="E39" s="134"/>
      <c r="F39" s="80">
        <f t="shared" si="5"/>
        <v>91.903719912472653</v>
      </c>
      <c r="G39">
        <v>87</v>
      </c>
      <c r="H39">
        <v>58</v>
      </c>
      <c r="I39">
        <v>83</v>
      </c>
      <c r="J39" s="80">
        <f t="shared" si="6"/>
        <v>82.713347921225392</v>
      </c>
      <c r="K39" s="80">
        <f t="shared" si="7"/>
        <v>55.142231947483587</v>
      </c>
      <c r="L39" s="119">
        <f t="shared" si="8"/>
        <v>55.142231947483587</v>
      </c>
      <c r="M39">
        <v>68</v>
      </c>
      <c r="N39">
        <v>87</v>
      </c>
      <c r="O39">
        <v>117</v>
      </c>
    </row>
    <row r="40" spans="1:15">
      <c r="A40" s="29" t="s">
        <v>181</v>
      </c>
      <c r="B40" s="9">
        <v>0.01</v>
      </c>
      <c r="C40" s="9">
        <f t="shared" si="4"/>
        <v>0.105</v>
      </c>
      <c r="D40" s="10">
        <v>25.516403402187123</v>
      </c>
      <c r="E40" s="134"/>
      <c r="F40" s="80">
        <f t="shared" si="5"/>
        <v>51.032806804374246</v>
      </c>
      <c r="G40">
        <v>53</v>
      </c>
      <c r="H40">
        <v>62</v>
      </c>
      <c r="I40">
        <v>79</v>
      </c>
      <c r="J40" s="80">
        <f t="shared" si="6"/>
        <v>45.929526123936824</v>
      </c>
      <c r="K40" s="80">
        <f t="shared" si="7"/>
        <v>30.619684082624545</v>
      </c>
      <c r="L40" s="119">
        <f t="shared" si="8"/>
        <v>30.619684082624545</v>
      </c>
      <c r="M40">
        <v>64</v>
      </c>
      <c r="N40">
        <v>78</v>
      </c>
      <c r="O40">
        <v>64</v>
      </c>
    </row>
    <row r="41" spans="1:15">
      <c r="A41" s="29" t="s">
        <v>182</v>
      </c>
      <c r="B41" s="9">
        <v>0.01</v>
      </c>
      <c r="C41" s="9">
        <f t="shared" si="4"/>
        <v>0.105</v>
      </c>
      <c r="D41" s="10">
        <v>17.661900756938604</v>
      </c>
      <c r="E41" s="134"/>
      <c r="F41" s="80">
        <f t="shared" si="5"/>
        <v>35.323801513877207</v>
      </c>
      <c r="G41">
        <v>86</v>
      </c>
      <c r="H41">
        <v>102</v>
      </c>
      <c r="I41">
        <v>85</v>
      </c>
      <c r="J41" s="80">
        <f t="shared" si="6"/>
        <v>31.791421362489487</v>
      </c>
      <c r="K41" s="80">
        <f t="shared" si="7"/>
        <v>21.194280908326323</v>
      </c>
      <c r="L41" s="119">
        <f t="shared" si="8"/>
        <v>21.194280908326323</v>
      </c>
      <c r="M41">
        <v>233</v>
      </c>
      <c r="N41">
        <v>153</v>
      </c>
      <c r="O41">
        <v>164</v>
      </c>
    </row>
    <row r="42" spans="1:15">
      <c r="A42" s="7" t="s">
        <v>186</v>
      </c>
      <c r="B42" s="9">
        <v>1</v>
      </c>
      <c r="C42" s="9"/>
      <c r="D42" s="10">
        <v>135.9223300970875</v>
      </c>
      <c r="E42" s="134" t="s">
        <v>207</v>
      </c>
      <c r="F42" s="80">
        <f>D42*3</f>
        <v>407.76699029126246</v>
      </c>
      <c r="G42">
        <v>1145</v>
      </c>
      <c r="H42">
        <v>678</v>
      </c>
      <c r="I42">
        <v>626</v>
      </c>
      <c r="J42" s="80">
        <f>D42*2</f>
        <v>271.84466019417499</v>
      </c>
      <c r="K42" s="36">
        <f>D42*2</f>
        <v>271.84466019417499</v>
      </c>
      <c r="L42" s="36">
        <f>D42*2</f>
        <v>271.84466019417499</v>
      </c>
      <c r="M42">
        <v>1205</v>
      </c>
      <c r="N42">
        <v>990</v>
      </c>
      <c r="O42">
        <v>596</v>
      </c>
    </row>
    <row r="43" spans="1:15">
      <c r="A43" s="7" t="s">
        <v>190</v>
      </c>
      <c r="B43" s="9">
        <v>0.01</v>
      </c>
      <c r="C43" s="9">
        <f t="shared" ref="C43:C48" si="9">B43*10.5</f>
        <v>0.105</v>
      </c>
      <c r="D43" s="10">
        <v>87.227414330218082</v>
      </c>
      <c r="E43" s="134"/>
      <c r="F43" s="80">
        <f t="shared" ref="F43:F48" si="10">D43*3</f>
        <v>261.68224299065423</v>
      </c>
      <c r="G43">
        <v>614</v>
      </c>
      <c r="H43">
        <v>599</v>
      </c>
      <c r="I43">
        <v>493</v>
      </c>
      <c r="J43" s="80">
        <f t="shared" ref="J43:J48" si="11">D43*2</f>
        <v>174.45482866043616</v>
      </c>
      <c r="K43" s="36">
        <f t="shared" ref="K43:K48" si="12">D43*2</f>
        <v>174.45482866043616</v>
      </c>
      <c r="L43" s="36">
        <f t="shared" ref="L43:L48" si="13">D43*2</f>
        <v>174.45482866043616</v>
      </c>
      <c r="M43">
        <v>107</v>
      </c>
      <c r="N43">
        <v>110</v>
      </c>
      <c r="O43">
        <v>88</v>
      </c>
    </row>
    <row r="44" spans="1:15">
      <c r="A44" s="7" t="s">
        <v>191</v>
      </c>
      <c r="B44" s="9">
        <v>0.01</v>
      </c>
      <c r="C44" s="9">
        <f t="shared" si="9"/>
        <v>0.105</v>
      </c>
      <c r="D44" s="10">
        <v>49.557522123893804</v>
      </c>
      <c r="E44" s="134"/>
      <c r="F44" s="80">
        <f t="shared" si="10"/>
        <v>148.6725663716814</v>
      </c>
      <c r="G44">
        <v>363</v>
      </c>
      <c r="H44">
        <v>419</v>
      </c>
      <c r="I44">
        <v>435</v>
      </c>
      <c r="J44" s="80">
        <f t="shared" si="11"/>
        <v>99.115044247787608</v>
      </c>
      <c r="K44" s="36">
        <f t="shared" si="12"/>
        <v>99.115044247787608</v>
      </c>
      <c r="L44" s="36">
        <f t="shared" si="13"/>
        <v>99.115044247787608</v>
      </c>
      <c r="M44">
        <v>329</v>
      </c>
      <c r="N44">
        <v>351</v>
      </c>
      <c r="O44">
        <v>305</v>
      </c>
    </row>
    <row r="45" spans="1:15">
      <c r="A45" s="7" t="s">
        <v>192</v>
      </c>
      <c r="B45" s="9">
        <v>0.01</v>
      </c>
      <c r="C45" s="9">
        <f t="shared" si="9"/>
        <v>0.105</v>
      </c>
      <c r="D45" s="10">
        <v>34.610630407911003</v>
      </c>
      <c r="E45" s="134"/>
      <c r="F45" s="80">
        <f t="shared" si="10"/>
        <v>103.83189122373301</v>
      </c>
      <c r="G45">
        <v>468</v>
      </c>
      <c r="H45">
        <v>445</v>
      </c>
      <c r="I45">
        <v>410</v>
      </c>
      <c r="J45" s="80">
        <f t="shared" si="11"/>
        <v>69.221260815822006</v>
      </c>
      <c r="K45" s="36">
        <f t="shared" si="12"/>
        <v>69.221260815822006</v>
      </c>
      <c r="L45" s="36">
        <f t="shared" si="13"/>
        <v>69.221260815822006</v>
      </c>
      <c r="M45">
        <v>2028</v>
      </c>
      <c r="N45">
        <v>1214</v>
      </c>
      <c r="O45">
        <v>1726</v>
      </c>
    </row>
    <row r="46" spans="1:15">
      <c r="A46" s="7" t="s">
        <v>187</v>
      </c>
      <c r="B46" s="9">
        <v>0.02</v>
      </c>
      <c r="C46" s="9">
        <f t="shared" si="9"/>
        <v>0.21</v>
      </c>
      <c r="D46" s="10">
        <v>91.903719912472653</v>
      </c>
      <c r="E46" s="134"/>
      <c r="F46" s="80">
        <f t="shared" si="10"/>
        <v>275.71115973741797</v>
      </c>
      <c r="G46">
        <v>315</v>
      </c>
      <c r="H46">
        <v>73</v>
      </c>
      <c r="I46" t="s">
        <v>237</v>
      </c>
      <c r="J46" s="80">
        <f t="shared" si="11"/>
        <v>183.80743982494531</v>
      </c>
      <c r="K46" s="36">
        <f t="shared" si="12"/>
        <v>183.80743982494531</v>
      </c>
      <c r="L46" s="36">
        <f t="shared" si="13"/>
        <v>183.80743982494531</v>
      </c>
      <c r="M46">
        <v>93</v>
      </c>
      <c r="N46">
        <v>104</v>
      </c>
      <c r="O46">
        <v>172</v>
      </c>
    </row>
    <row r="47" spans="1:15">
      <c r="A47" s="7" t="s">
        <v>188</v>
      </c>
      <c r="B47" s="9">
        <v>0.01</v>
      </c>
      <c r="C47" s="9">
        <f t="shared" si="9"/>
        <v>0.105</v>
      </c>
      <c r="D47" s="10">
        <v>51.032806804374246</v>
      </c>
      <c r="E47" s="134"/>
      <c r="F47" s="80">
        <f t="shared" si="10"/>
        <v>153.09842041312274</v>
      </c>
      <c r="G47">
        <v>655</v>
      </c>
      <c r="H47" t="s">
        <v>237</v>
      </c>
      <c r="I47">
        <v>372</v>
      </c>
      <c r="J47" s="80">
        <f t="shared" si="11"/>
        <v>102.06561360874849</v>
      </c>
      <c r="K47" s="36">
        <f t="shared" si="12"/>
        <v>102.06561360874849</v>
      </c>
      <c r="L47" s="36">
        <f t="shared" si="13"/>
        <v>102.06561360874849</v>
      </c>
      <c r="M47">
        <v>110</v>
      </c>
      <c r="N47">
        <v>273</v>
      </c>
      <c r="O47">
        <v>120</v>
      </c>
    </row>
    <row r="48" spans="1:15">
      <c r="A48" s="7" t="s">
        <v>189</v>
      </c>
      <c r="B48" s="9">
        <v>0.01</v>
      </c>
      <c r="C48" s="9">
        <f t="shared" si="9"/>
        <v>0.105</v>
      </c>
      <c r="D48" s="10">
        <v>35.323801513877207</v>
      </c>
      <c r="E48" s="134"/>
      <c r="F48" s="80">
        <f t="shared" si="10"/>
        <v>105.97140454163161</v>
      </c>
      <c r="G48" t="s">
        <v>237</v>
      </c>
      <c r="H48" t="s">
        <v>237</v>
      </c>
      <c r="I48">
        <v>65</v>
      </c>
      <c r="J48" s="80">
        <f t="shared" si="11"/>
        <v>70.647603027754414</v>
      </c>
      <c r="K48" s="36">
        <f t="shared" si="12"/>
        <v>70.647603027754414</v>
      </c>
      <c r="L48" s="36">
        <f t="shared" si="13"/>
        <v>70.647603027754414</v>
      </c>
      <c r="M48" t="s">
        <v>237</v>
      </c>
      <c r="N48">
        <v>250</v>
      </c>
      <c r="O48">
        <v>318</v>
      </c>
    </row>
    <row r="49" spans="1:15">
      <c r="A49" s="29" t="s">
        <v>193</v>
      </c>
      <c r="B49" s="9">
        <v>1</v>
      </c>
      <c r="C49" s="9"/>
      <c r="D49" s="10">
        <v>84.951456310679603</v>
      </c>
      <c r="E49" s="134" t="s">
        <v>208</v>
      </c>
      <c r="F49" s="80">
        <f>D49*2</f>
        <v>169.90291262135921</v>
      </c>
      <c r="G49">
        <v>291</v>
      </c>
      <c r="H49">
        <v>221</v>
      </c>
      <c r="I49">
        <v>120</v>
      </c>
      <c r="J49" s="36">
        <f>D49*2</f>
        <v>169.90291262135921</v>
      </c>
      <c r="K49" s="80">
        <f>D49*1.2</f>
        <v>101.94174757281552</v>
      </c>
      <c r="L49" s="80">
        <f>D49*2</f>
        <v>169.90291262135921</v>
      </c>
      <c r="M49">
        <v>169</v>
      </c>
      <c r="N49">
        <v>518</v>
      </c>
      <c r="O49">
        <v>234</v>
      </c>
    </row>
    <row r="50" spans="1:15">
      <c r="A50" s="29" t="s">
        <v>197</v>
      </c>
      <c r="B50" s="9">
        <v>0.01</v>
      </c>
      <c r="C50" s="9">
        <f t="shared" ref="C50:C55" si="14">B50*9.5</f>
        <v>9.5000000000000001E-2</v>
      </c>
      <c r="D50" s="10">
        <v>37.369872764480824</v>
      </c>
      <c r="E50" s="134"/>
      <c r="F50" s="80">
        <f t="shared" ref="F50:F55" si="15">D50*2</f>
        <v>74.739745528961649</v>
      </c>
      <c r="G50">
        <v>50</v>
      </c>
      <c r="H50">
        <v>50</v>
      </c>
      <c r="I50">
        <v>46</v>
      </c>
      <c r="J50" s="36">
        <f t="shared" ref="J50:J55" si="16">D50*2</f>
        <v>74.739745528961649</v>
      </c>
      <c r="K50" s="80">
        <f t="shared" ref="K50:K55" si="17">D50*1.2</f>
        <v>44.843847317376991</v>
      </c>
      <c r="L50" s="80">
        <f t="shared" ref="L50:L55" si="18">D50*2</f>
        <v>74.739745528961649</v>
      </c>
      <c r="M50">
        <v>58</v>
      </c>
      <c r="N50">
        <v>61</v>
      </c>
      <c r="O50">
        <v>48</v>
      </c>
    </row>
    <row r="51" spans="1:15">
      <c r="A51" s="29" t="s">
        <v>198</v>
      </c>
      <c r="B51" s="9">
        <v>0.01</v>
      </c>
      <c r="C51" s="9">
        <f t="shared" si="14"/>
        <v>9.5000000000000001E-2</v>
      </c>
      <c r="D51" s="10">
        <v>20.999999999999996</v>
      </c>
      <c r="E51" s="134"/>
      <c r="F51" s="80">
        <f t="shared" si="15"/>
        <v>41.999999999999993</v>
      </c>
      <c r="G51">
        <v>119</v>
      </c>
      <c r="H51">
        <v>114</v>
      </c>
      <c r="I51">
        <v>91</v>
      </c>
      <c r="J51" s="36">
        <f t="shared" si="16"/>
        <v>41.999999999999993</v>
      </c>
      <c r="K51" s="80">
        <f t="shared" si="17"/>
        <v>25.199999999999996</v>
      </c>
      <c r="L51" s="80">
        <f t="shared" si="18"/>
        <v>41.999999999999993</v>
      </c>
      <c r="M51">
        <v>158</v>
      </c>
      <c r="N51">
        <v>183</v>
      </c>
      <c r="O51">
        <v>124</v>
      </c>
    </row>
    <row r="52" spans="1:15">
      <c r="A52" s="29" t="s">
        <v>199</v>
      </c>
      <c r="B52" s="9">
        <v>0.01</v>
      </c>
      <c r="C52" s="9">
        <f t="shared" si="14"/>
        <v>9.5000000000000001E-2</v>
      </c>
      <c r="D52" s="10">
        <v>14.603108375925736</v>
      </c>
      <c r="E52" s="134"/>
      <c r="F52" s="80">
        <f t="shared" si="15"/>
        <v>29.206216751851471</v>
      </c>
      <c r="G52">
        <v>297</v>
      </c>
      <c r="H52">
        <v>416</v>
      </c>
      <c r="I52">
        <v>306</v>
      </c>
      <c r="J52" s="36">
        <f t="shared" si="16"/>
        <v>29.206216751851471</v>
      </c>
      <c r="K52" s="80">
        <f t="shared" si="17"/>
        <v>17.523730051110881</v>
      </c>
      <c r="L52" s="80">
        <f t="shared" si="18"/>
        <v>29.206216751851471</v>
      </c>
      <c r="M52">
        <v>418</v>
      </c>
      <c r="N52">
        <v>522</v>
      </c>
      <c r="O52">
        <v>532</v>
      </c>
    </row>
    <row r="53" spans="1:15">
      <c r="A53" s="29" t="s">
        <v>194</v>
      </c>
      <c r="B53" s="9">
        <v>0.01</v>
      </c>
      <c r="C53" s="9">
        <f t="shared" si="14"/>
        <v>9.5000000000000001E-2</v>
      </c>
      <c r="D53" s="10">
        <v>39.252336448598129</v>
      </c>
      <c r="E53" s="134"/>
      <c r="F53" s="80">
        <f t="shared" si="15"/>
        <v>78.504672897196258</v>
      </c>
      <c r="G53">
        <v>167</v>
      </c>
      <c r="H53">
        <v>227</v>
      </c>
      <c r="I53">
        <v>63</v>
      </c>
      <c r="J53" s="36">
        <f t="shared" si="16"/>
        <v>78.504672897196258</v>
      </c>
      <c r="K53" s="80">
        <f t="shared" si="17"/>
        <v>47.102803738317753</v>
      </c>
      <c r="L53" s="80">
        <f t="shared" si="18"/>
        <v>78.504672897196258</v>
      </c>
      <c r="M53">
        <v>117</v>
      </c>
      <c r="N53">
        <v>140</v>
      </c>
      <c r="O53">
        <v>71</v>
      </c>
    </row>
    <row r="54" spans="1:15">
      <c r="A54" s="29" t="s">
        <v>195</v>
      </c>
      <c r="B54" s="9">
        <v>0.01</v>
      </c>
      <c r="C54" s="9">
        <f t="shared" si="14"/>
        <v>9.5000000000000001E-2</v>
      </c>
      <c r="D54" s="10">
        <v>21.581624788037615</v>
      </c>
      <c r="E54" s="134"/>
      <c r="F54" s="80">
        <f t="shared" si="15"/>
        <v>43.163249576075231</v>
      </c>
      <c r="G54">
        <v>105</v>
      </c>
      <c r="H54">
        <v>143</v>
      </c>
      <c r="I54">
        <v>56</v>
      </c>
      <c r="J54" s="36">
        <f t="shared" si="16"/>
        <v>43.163249576075231</v>
      </c>
      <c r="K54" s="80">
        <f t="shared" si="17"/>
        <v>25.897949745645139</v>
      </c>
      <c r="L54" s="80">
        <f t="shared" si="18"/>
        <v>43.163249576075231</v>
      </c>
      <c r="M54">
        <v>53</v>
      </c>
      <c r="N54">
        <v>114</v>
      </c>
      <c r="O54">
        <v>57</v>
      </c>
    </row>
    <row r="55" spans="1:15">
      <c r="A55" s="29" t="s">
        <v>196</v>
      </c>
      <c r="B55" s="9">
        <v>3.0000000000000001E-3</v>
      </c>
      <c r="C55" s="9">
        <f t="shared" si="14"/>
        <v>2.8500000000000001E-2</v>
      </c>
      <c r="D55" s="10">
        <v>14.882006944936576</v>
      </c>
      <c r="E55" s="134"/>
      <c r="F55" s="80">
        <f t="shared" si="15"/>
        <v>29.764013889873151</v>
      </c>
      <c r="G55">
        <v>233</v>
      </c>
      <c r="H55">
        <v>506</v>
      </c>
      <c r="I55">
        <v>121</v>
      </c>
      <c r="J55" s="36">
        <f t="shared" si="16"/>
        <v>29.764013889873151</v>
      </c>
      <c r="K55" s="80">
        <f t="shared" si="17"/>
        <v>17.85840833392389</v>
      </c>
      <c r="L55" s="80">
        <f t="shared" si="18"/>
        <v>29.764013889873151</v>
      </c>
      <c r="M55">
        <v>446</v>
      </c>
      <c r="N55">
        <v>1204</v>
      </c>
      <c r="O55">
        <v>178</v>
      </c>
    </row>
    <row r="56" spans="1:15">
      <c r="A56" s="7" t="s">
        <v>85</v>
      </c>
      <c r="B56" s="9">
        <v>1</v>
      </c>
      <c r="C56" s="9"/>
      <c r="D56" s="10">
        <v>50</v>
      </c>
      <c r="E56" s="135">
        <v>50</v>
      </c>
      <c r="F56" s="80">
        <f>D56*3</f>
        <v>150</v>
      </c>
      <c r="G56">
        <v>178</v>
      </c>
      <c r="H56">
        <v>156</v>
      </c>
      <c r="I56">
        <v>125</v>
      </c>
      <c r="J56" s="36">
        <f>D56*3</f>
        <v>150</v>
      </c>
      <c r="K56" s="119">
        <f>D56*3</f>
        <v>150</v>
      </c>
      <c r="L56" s="119">
        <f>D56*3</f>
        <v>150</v>
      </c>
      <c r="M56">
        <v>149</v>
      </c>
      <c r="N56">
        <v>250</v>
      </c>
      <c r="O56">
        <v>147</v>
      </c>
    </row>
    <row r="57" spans="1:15">
      <c r="A57" s="7" t="s">
        <v>87</v>
      </c>
      <c r="B57" s="9">
        <v>0.5</v>
      </c>
      <c r="C57" s="9"/>
      <c r="D57" s="10">
        <v>50</v>
      </c>
      <c r="E57" s="135"/>
      <c r="F57" s="80">
        <f>D57*3</f>
        <v>150</v>
      </c>
      <c r="G57">
        <v>47</v>
      </c>
      <c r="H57">
        <v>49</v>
      </c>
      <c r="I57">
        <v>48</v>
      </c>
      <c r="J57" s="36">
        <f>D57*3</f>
        <v>150</v>
      </c>
      <c r="K57" s="119">
        <f>D57*3</f>
        <v>150</v>
      </c>
      <c r="L57" s="119">
        <f>D57*3</f>
        <v>150</v>
      </c>
      <c r="M57">
        <v>44</v>
      </c>
      <c r="N57">
        <v>50</v>
      </c>
      <c r="O57">
        <v>44</v>
      </c>
    </row>
    <row r="58" spans="1:15">
      <c r="A58" s="7" t="s">
        <v>86</v>
      </c>
      <c r="B58" s="9">
        <v>0.5</v>
      </c>
      <c r="C58" s="9"/>
      <c r="D58" s="10">
        <v>50</v>
      </c>
      <c r="E58" s="135"/>
      <c r="F58" s="80">
        <f>D58*3</f>
        <v>150</v>
      </c>
      <c r="G58">
        <v>36</v>
      </c>
      <c r="H58">
        <v>42</v>
      </c>
      <c r="I58">
        <v>43</v>
      </c>
      <c r="J58" s="36">
        <f>D58*3</f>
        <v>150</v>
      </c>
      <c r="K58" s="119">
        <f>D58*3</f>
        <v>150</v>
      </c>
      <c r="L58" s="119">
        <f>D58*3</f>
        <v>150</v>
      </c>
      <c r="M58">
        <v>59</v>
      </c>
      <c r="N58">
        <v>71</v>
      </c>
      <c r="O58">
        <v>51</v>
      </c>
    </row>
    <row r="59" spans="1:15">
      <c r="A59" s="29" t="s">
        <v>102</v>
      </c>
      <c r="B59" s="9">
        <v>1</v>
      </c>
      <c r="C59" s="9"/>
      <c r="D59" s="5">
        <v>30.303030303030301</v>
      </c>
      <c r="E59" s="135" t="s">
        <v>210</v>
      </c>
      <c r="F59" s="36">
        <f>D59</f>
        <v>30.303030303030301</v>
      </c>
      <c r="G59">
        <v>123</v>
      </c>
      <c r="H59">
        <v>163</v>
      </c>
      <c r="I59">
        <v>167</v>
      </c>
      <c r="J59" s="36">
        <f>D59*0.7</f>
        <v>21.212121212121211</v>
      </c>
      <c r="K59" s="36">
        <f>D59*0.7</f>
        <v>21.212121212121211</v>
      </c>
      <c r="L59" s="80">
        <f>D59*0.5</f>
        <v>15.15151515151515</v>
      </c>
      <c r="M59">
        <v>57</v>
      </c>
      <c r="N59">
        <v>84</v>
      </c>
      <c r="O59">
        <v>76</v>
      </c>
    </row>
    <row r="60" spans="1:15">
      <c r="A60" s="29" t="s">
        <v>106</v>
      </c>
      <c r="B60" s="9">
        <v>0.2</v>
      </c>
      <c r="C60" s="9"/>
      <c r="D60" s="5">
        <v>15.290519877675841</v>
      </c>
      <c r="E60" s="135"/>
      <c r="F60" s="36">
        <f t="shared" ref="F60:F65" si="19">D60</f>
        <v>15.290519877675841</v>
      </c>
      <c r="G60">
        <v>15</v>
      </c>
      <c r="H60">
        <v>16</v>
      </c>
      <c r="I60">
        <v>14</v>
      </c>
      <c r="J60" s="36">
        <f t="shared" ref="J60:J65" si="20">D60*0.7</f>
        <v>10.703363914373089</v>
      </c>
      <c r="K60" s="36">
        <f t="shared" ref="K60:K65" si="21">D60*0.7</f>
        <v>10.703363914373089</v>
      </c>
      <c r="L60" s="80">
        <f t="shared" ref="L60:L65" si="22">D60*0.5</f>
        <v>7.6452599388379205</v>
      </c>
      <c r="M60">
        <v>15</v>
      </c>
      <c r="N60">
        <v>21</v>
      </c>
      <c r="O60">
        <v>15</v>
      </c>
    </row>
    <row r="61" spans="1:15">
      <c r="A61" s="29" t="s">
        <v>107</v>
      </c>
      <c r="B61" s="9">
        <v>0.08</v>
      </c>
      <c r="C61" s="9"/>
      <c r="D61" s="5">
        <v>10.482180293501047</v>
      </c>
      <c r="E61" s="135"/>
      <c r="F61" s="36">
        <f t="shared" si="19"/>
        <v>10.482180293501047</v>
      </c>
      <c r="G61">
        <v>15</v>
      </c>
      <c r="H61">
        <v>14</v>
      </c>
      <c r="I61">
        <v>12</v>
      </c>
      <c r="J61" s="36">
        <f t="shared" si="20"/>
        <v>7.3375262054507324</v>
      </c>
      <c r="K61" s="36">
        <f t="shared" si="21"/>
        <v>7.3375262054507324</v>
      </c>
      <c r="L61" s="80">
        <f t="shared" si="22"/>
        <v>5.2410901467505235</v>
      </c>
      <c r="M61">
        <v>31</v>
      </c>
      <c r="N61">
        <v>29</v>
      </c>
      <c r="O61">
        <v>23</v>
      </c>
    </row>
    <row r="62" spans="1:15">
      <c r="A62" s="30" t="s">
        <v>108</v>
      </c>
      <c r="B62" s="9">
        <v>0.01</v>
      </c>
      <c r="C62" s="9"/>
      <c r="D62" s="5">
        <v>7.9744816586921861</v>
      </c>
      <c r="E62" s="135"/>
      <c r="F62" s="36">
        <f t="shared" si="19"/>
        <v>7.9744816586921861</v>
      </c>
      <c r="G62">
        <v>40</v>
      </c>
      <c r="H62">
        <v>50</v>
      </c>
      <c r="I62">
        <v>40</v>
      </c>
      <c r="J62" s="36">
        <f t="shared" si="20"/>
        <v>5.5821371610845301</v>
      </c>
      <c r="K62" s="36">
        <f t="shared" si="21"/>
        <v>5.5821371610845301</v>
      </c>
      <c r="L62" s="80">
        <f t="shared" si="22"/>
        <v>3.987240829346093</v>
      </c>
      <c r="M62">
        <v>53</v>
      </c>
      <c r="N62">
        <v>53</v>
      </c>
      <c r="O62">
        <v>52</v>
      </c>
    </row>
    <row r="63" spans="1:15">
      <c r="A63" s="29" t="s">
        <v>103</v>
      </c>
      <c r="B63" s="9">
        <v>0.26</v>
      </c>
      <c r="C63" s="9"/>
      <c r="D63" s="5">
        <v>11.019283746556475</v>
      </c>
      <c r="E63" s="135"/>
      <c r="F63" s="36">
        <f t="shared" si="19"/>
        <v>11.019283746556475</v>
      </c>
      <c r="G63">
        <v>14</v>
      </c>
      <c r="H63">
        <v>15</v>
      </c>
      <c r="I63">
        <v>13</v>
      </c>
      <c r="J63" s="36">
        <f t="shared" si="20"/>
        <v>7.7134986225895323</v>
      </c>
      <c r="K63" s="36">
        <f t="shared" si="21"/>
        <v>7.7134986225895323</v>
      </c>
      <c r="L63" s="80">
        <f t="shared" si="22"/>
        <v>5.5096418732782375</v>
      </c>
      <c r="M63">
        <v>14</v>
      </c>
      <c r="N63">
        <v>20</v>
      </c>
      <c r="O63">
        <v>15</v>
      </c>
    </row>
    <row r="64" spans="1:15">
      <c r="A64" s="29" t="s">
        <v>104</v>
      </c>
      <c r="B64" s="9">
        <v>0.14000000000000001</v>
      </c>
      <c r="C64" s="9"/>
      <c r="D64" s="5">
        <v>9.2336103416435815</v>
      </c>
      <c r="E64" s="135"/>
      <c r="F64" s="36">
        <f t="shared" si="19"/>
        <v>9.2336103416435815</v>
      </c>
      <c r="G64">
        <v>14</v>
      </c>
      <c r="H64">
        <v>15</v>
      </c>
      <c r="I64">
        <v>10</v>
      </c>
      <c r="J64" s="36">
        <f t="shared" si="20"/>
        <v>6.4635272391505065</v>
      </c>
      <c r="K64" s="36">
        <f t="shared" si="21"/>
        <v>6.4635272391505065</v>
      </c>
      <c r="L64" s="80">
        <f t="shared" si="22"/>
        <v>4.6168051708217908</v>
      </c>
      <c r="M64">
        <v>21</v>
      </c>
      <c r="N64">
        <v>22</v>
      </c>
      <c r="O64">
        <v>15</v>
      </c>
    </row>
    <row r="65" spans="1:15">
      <c r="A65" s="29" t="s">
        <v>105</v>
      </c>
      <c r="B65" s="9">
        <v>0.05</v>
      </c>
      <c r="C65" s="9"/>
      <c r="D65" s="5">
        <v>7.9459674215335703</v>
      </c>
      <c r="E65" s="135"/>
      <c r="F65" s="36">
        <f t="shared" si="19"/>
        <v>7.9459674215335703</v>
      </c>
      <c r="G65">
        <v>33</v>
      </c>
      <c r="H65">
        <v>44</v>
      </c>
      <c r="I65">
        <v>35</v>
      </c>
      <c r="J65" s="36">
        <f t="shared" si="20"/>
        <v>5.5621771950734988</v>
      </c>
      <c r="K65" s="36">
        <f t="shared" si="21"/>
        <v>5.5621771950734988</v>
      </c>
      <c r="L65" s="80">
        <f t="shared" si="22"/>
        <v>3.9729837107667851</v>
      </c>
      <c r="M65">
        <v>40</v>
      </c>
      <c r="N65">
        <v>53</v>
      </c>
      <c r="O65">
        <v>42</v>
      </c>
    </row>
    <row r="66" spans="1:15">
      <c r="A66" s="29" t="s">
        <v>109</v>
      </c>
      <c r="B66" s="9">
        <v>1</v>
      </c>
      <c r="C66" s="9"/>
      <c r="D66" s="5">
        <v>60.606060606060602</v>
      </c>
      <c r="E66" s="135" t="s">
        <v>211</v>
      </c>
      <c r="F66" s="80">
        <f t="shared" ref="F66:F72" si="23">D66*3</f>
        <v>181.81818181818181</v>
      </c>
      <c r="G66">
        <v>145</v>
      </c>
      <c r="H66">
        <v>247</v>
      </c>
      <c r="I66">
        <v>94</v>
      </c>
      <c r="J66" s="80">
        <f>D66*2</f>
        <v>121.2121212121212</v>
      </c>
      <c r="K66" s="36">
        <f>D66*2</f>
        <v>121.2121212121212</v>
      </c>
      <c r="L66" s="80">
        <f>D66*1.7</f>
        <v>103.03030303030302</v>
      </c>
      <c r="M66">
        <v>64</v>
      </c>
      <c r="N66">
        <v>88</v>
      </c>
      <c r="O66">
        <v>72</v>
      </c>
    </row>
    <row r="67" spans="1:15">
      <c r="A67" s="29" t="s">
        <v>113</v>
      </c>
      <c r="B67" s="9">
        <v>0.2</v>
      </c>
      <c r="C67" s="9"/>
      <c r="D67" s="5">
        <v>30.581039755351682</v>
      </c>
      <c r="E67" s="135"/>
      <c r="F67" s="80">
        <f t="shared" si="23"/>
        <v>91.743119266055047</v>
      </c>
      <c r="G67">
        <v>53</v>
      </c>
      <c r="H67">
        <v>49</v>
      </c>
      <c r="I67">
        <v>28</v>
      </c>
      <c r="J67" s="80">
        <f t="shared" ref="J67:J72" si="24">D67*2</f>
        <v>61.162079510703364</v>
      </c>
      <c r="K67" s="36">
        <f t="shared" ref="K67:K72" si="25">D67*2</f>
        <v>61.162079510703364</v>
      </c>
      <c r="L67" s="80">
        <f t="shared" ref="L67:L72" si="26">D67*1.7</f>
        <v>51.98776758409786</v>
      </c>
      <c r="M67">
        <v>31</v>
      </c>
      <c r="N67">
        <v>13</v>
      </c>
      <c r="O67">
        <v>21</v>
      </c>
    </row>
    <row r="68" spans="1:15">
      <c r="A68" s="29" t="s">
        <v>292</v>
      </c>
      <c r="B68" s="9">
        <v>0.08</v>
      </c>
      <c r="C68" s="9"/>
      <c r="D68" s="5">
        <v>20.964360587002094</v>
      </c>
      <c r="E68" s="135"/>
      <c r="F68" s="80">
        <f t="shared" si="23"/>
        <v>62.893081761006286</v>
      </c>
      <c r="G68">
        <v>48</v>
      </c>
      <c r="H68">
        <v>39</v>
      </c>
      <c r="I68">
        <v>33</v>
      </c>
      <c r="J68" s="80">
        <f t="shared" si="24"/>
        <v>41.928721174004188</v>
      </c>
      <c r="K68" s="36">
        <f t="shared" si="25"/>
        <v>41.928721174004188</v>
      </c>
      <c r="L68" s="80">
        <f t="shared" si="26"/>
        <v>35.639412997903563</v>
      </c>
      <c r="M68">
        <v>37</v>
      </c>
      <c r="N68">
        <v>34</v>
      </c>
      <c r="O68">
        <v>31</v>
      </c>
    </row>
    <row r="69" spans="1:15">
      <c r="A69" s="29" t="s">
        <v>115</v>
      </c>
      <c r="B69" s="9">
        <v>0.01</v>
      </c>
      <c r="C69" s="9"/>
      <c r="D69" s="5">
        <v>15.948963317384372</v>
      </c>
      <c r="E69" s="135"/>
      <c r="F69" s="80">
        <f t="shared" si="23"/>
        <v>47.84688995215312</v>
      </c>
      <c r="G69">
        <v>71</v>
      </c>
      <c r="H69">
        <v>67</v>
      </c>
      <c r="I69">
        <v>61</v>
      </c>
      <c r="J69" s="80">
        <f t="shared" si="24"/>
        <v>31.897926634768744</v>
      </c>
      <c r="K69" s="36">
        <f t="shared" si="25"/>
        <v>31.897926634768744</v>
      </c>
      <c r="L69" s="80">
        <f t="shared" si="26"/>
        <v>27.113237639553432</v>
      </c>
      <c r="M69">
        <v>41</v>
      </c>
      <c r="N69">
        <v>49</v>
      </c>
      <c r="O69">
        <v>44</v>
      </c>
    </row>
    <row r="70" spans="1:15">
      <c r="A70" s="29" t="s">
        <v>110</v>
      </c>
      <c r="B70" s="9">
        <v>0.26</v>
      </c>
      <c r="C70" s="9"/>
      <c r="D70" s="5">
        <v>22.03856749311295</v>
      </c>
      <c r="E70" s="135"/>
      <c r="F70" s="80">
        <f t="shared" si="23"/>
        <v>66.11570247933885</v>
      </c>
      <c r="G70">
        <v>15</v>
      </c>
      <c r="H70">
        <v>92</v>
      </c>
      <c r="I70">
        <v>38</v>
      </c>
      <c r="J70" s="80">
        <f t="shared" si="24"/>
        <v>44.0771349862259</v>
      </c>
      <c r="K70" s="36">
        <f t="shared" si="25"/>
        <v>44.0771349862259</v>
      </c>
      <c r="L70" s="80">
        <f t="shared" si="26"/>
        <v>37.465564738292017</v>
      </c>
      <c r="M70">
        <v>24</v>
      </c>
      <c r="N70">
        <v>33</v>
      </c>
      <c r="O70">
        <v>12</v>
      </c>
    </row>
    <row r="71" spans="1:15">
      <c r="A71" s="29" t="s">
        <v>111</v>
      </c>
      <c r="B71" s="9">
        <v>0.14000000000000001</v>
      </c>
      <c r="C71" s="9"/>
      <c r="D71" s="5">
        <v>18.467220683287163</v>
      </c>
      <c r="E71" s="135"/>
      <c r="F71" s="80">
        <f t="shared" si="23"/>
        <v>55.401662049861486</v>
      </c>
      <c r="G71">
        <v>52</v>
      </c>
      <c r="H71">
        <v>51</v>
      </c>
      <c r="I71">
        <v>40</v>
      </c>
      <c r="J71" s="80">
        <f t="shared" si="24"/>
        <v>36.934441366574326</v>
      </c>
      <c r="K71" s="36">
        <f t="shared" si="25"/>
        <v>36.934441366574326</v>
      </c>
      <c r="L71" s="80">
        <f t="shared" si="26"/>
        <v>31.394275161588176</v>
      </c>
      <c r="M71">
        <v>24</v>
      </c>
      <c r="N71">
        <v>16</v>
      </c>
      <c r="O71">
        <v>20</v>
      </c>
    </row>
    <row r="72" spans="1:15">
      <c r="A72" s="29" t="s">
        <v>112</v>
      </c>
      <c r="B72" s="9">
        <v>0.05</v>
      </c>
      <c r="C72" s="9"/>
      <c r="D72" s="5">
        <v>15.891934843067141</v>
      </c>
      <c r="E72" s="135"/>
      <c r="F72" s="80">
        <f t="shared" si="23"/>
        <v>47.675804529201422</v>
      </c>
      <c r="G72">
        <v>91</v>
      </c>
      <c r="H72">
        <v>88</v>
      </c>
      <c r="I72">
        <v>68</v>
      </c>
      <c r="J72" s="80">
        <f t="shared" si="24"/>
        <v>31.783869686134281</v>
      </c>
      <c r="K72" s="36">
        <f t="shared" si="25"/>
        <v>31.783869686134281</v>
      </c>
      <c r="L72" s="80">
        <f t="shared" si="26"/>
        <v>27.016289233214138</v>
      </c>
      <c r="M72">
        <v>54</v>
      </c>
      <c r="N72">
        <v>68</v>
      </c>
      <c r="O72">
        <v>68</v>
      </c>
    </row>
    <row r="73" spans="1:15">
      <c r="A73" s="7" t="s">
        <v>95</v>
      </c>
      <c r="B73" s="9">
        <v>0.01</v>
      </c>
      <c r="C73" s="9"/>
      <c r="D73" s="10">
        <v>9.9009900990099009</v>
      </c>
      <c r="E73" s="135" t="s">
        <v>209</v>
      </c>
      <c r="F73" s="36">
        <f>D73</f>
        <v>9.9009900990099009</v>
      </c>
      <c r="G73">
        <v>61</v>
      </c>
      <c r="H73">
        <v>37</v>
      </c>
      <c r="I73">
        <v>26</v>
      </c>
      <c r="J73" s="36">
        <f t="shared" ref="J73:J79" si="27">D73</f>
        <v>9.9009900990099009</v>
      </c>
      <c r="K73" s="36">
        <f>D73</f>
        <v>9.9009900990099009</v>
      </c>
      <c r="L73" s="36">
        <f>D73</f>
        <v>9.9009900990099009</v>
      </c>
      <c r="M73">
        <v>62</v>
      </c>
      <c r="N73">
        <v>99</v>
      </c>
      <c r="O73">
        <v>73</v>
      </c>
    </row>
    <row r="74" spans="1:15">
      <c r="A74" s="7" t="s">
        <v>99</v>
      </c>
      <c r="B74" s="9">
        <v>0.5</v>
      </c>
      <c r="C74" s="9"/>
      <c r="D74" s="10">
        <v>25</v>
      </c>
      <c r="E74" s="135"/>
      <c r="F74" s="36">
        <f t="shared" ref="F74:F79" si="28">D74</f>
        <v>25</v>
      </c>
      <c r="G74">
        <v>16</v>
      </c>
      <c r="H74">
        <v>21</v>
      </c>
      <c r="I74">
        <v>11</v>
      </c>
      <c r="J74" s="36">
        <f t="shared" si="27"/>
        <v>25</v>
      </c>
      <c r="K74" s="36">
        <f t="shared" ref="K74:K79" si="29">D74</f>
        <v>25</v>
      </c>
      <c r="L74" s="36">
        <f t="shared" ref="L74:L79" si="30">D74</f>
        <v>25</v>
      </c>
      <c r="M74">
        <v>25</v>
      </c>
      <c r="N74">
        <v>29</v>
      </c>
      <c r="O74">
        <v>17</v>
      </c>
    </row>
    <row r="75" spans="1:15">
      <c r="A75" s="7" t="s">
        <v>100</v>
      </c>
      <c r="B75" s="9">
        <v>0.18</v>
      </c>
      <c r="C75" s="9"/>
      <c r="D75" s="10">
        <v>11.764705882352942</v>
      </c>
      <c r="E75" s="135"/>
      <c r="F75" s="36">
        <f t="shared" si="28"/>
        <v>11.764705882352942</v>
      </c>
      <c r="G75">
        <v>20</v>
      </c>
      <c r="H75">
        <v>41</v>
      </c>
      <c r="I75">
        <v>11</v>
      </c>
      <c r="J75" s="36">
        <f t="shared" si="27"/>
        <v>11.764705882352942</v>
      </c>
      <c r="K75" s="36">
        <f t="shared" si="29"/>
        <v>11.764705882352942</v>
      </c>
      <c r="L75" s="36">
        <f t="shared" si="30"/>
        <v>11.764705882352942</v>
      </c>
      <c r="M75">
        <v>50</v>
      </c>
      <c r="N75">
        <v>39</v>
      </c>
      <c r="O75">
        <v>62</v>
      </c>
    </row>
    <row r="76" spans="1:15">
      <c r="A76" s="7" t="s">
        <v>101</v>
      </c>
      <c r="B76" s="9">
        <v>0.08</v>
      </c>
      <c r="C76" s="9"/>
      <c r="D76" s="5">
        <v>7.6923076923076916</v>
      </c>
      <c r="E76" s="135"/>
      <c r="F76" s="36">
        <f t="shared" si="28"/>
        <v>7.6923076923076916</v>
      </c>
      <c r="G76">
        <v>39</v>
      </c>
      <c r="H76">
        <v>89</v>
      </c>
      <c r="I76">
        <v>52</v>
      </c>
      <c r="J76" s="36">
        <f t="shared" si="27"/>
        <v>7.6923076923076916</v>
      </c>
      <c r="K76" s="36">
        <f t="shared" si="29"/>
        <v>7.6923076923076916</v>
      </c>
      <c r="L76" s="36">
        <f t="shared" si="30"/>
        <v>7.6923076923076916</v>
      </c>
      <c r="M76">
        <v>58</v>
      </c>
      <c r="N76">
        <v>62</v>
      </c>
      <c r="O76">
        <v>91</v>
      </c>
    </row>
    <row r="77" spans="1:15">
      <c r="A77" s="7" t="s">
        <v>96</v>
      </c>
      <c r="B77" s="9">
        <v>7.0000000000000007E-2</v>
      </c>
      <c r="C77" s="9"/>
      <c r="D77" s="5">
        <v>11.627906976744185</v>
      </c>
      <c r="E77" s="135"/>
      <c r="F77" s="36">
        <f t="shared" si="28"/>
        <v>11.627906976744185</v>
      </c>
      <c r="G77">
        <v>24</v>
      </c>
      <c r="H77">
        <v>16</v>
      </c>
      <c r="I77">
        <v>19</v>
      </c>
      <c r="J77" s="36">
        <f t="shared" si="27"/>
        <v>11.627906976744185</v>
      </c>
      <c r="K77" s="36">
        <f t="shared" si="29"/>
        <v>11.627906976744185</v>
      </c>
      <c r="L77" s="36">
        <f t="shared" si="30"/>
        <v>11.627906976744185</v>
      </c>
      <c r="M77">
        <v>30</v>
      </c>
      <c r="N77">
        <v>33</v>
      </c>
      <c r="O77">
        <v>30</v>
      </c>
    </row>
    <row r="78" spans="1:15">
      <c r="A78" s="7" t="s">
        <v>97</v>
      </c>
      <c r="B78" s="9">
        <v>0.06</v>
      </c>
      <c r="C78" s="9"/>
      <c r="D78" s="5">
        <v>10.471204188481675</v>
      </c>
      <c r="E78" s="135"/>
      <c r="F78" s="36">
        <f t="shared" si="28"/>
        <v>10.471204188481675</v>
      </c>
      <c r="G78">
        <v>37</v>
      </c>
      <c r="H78">
        <v>26</v>
      </c>
      <c r="I78">
        <v>21</v>
      </c>
      <c r="J78" s="36">
        <f t="shared" si="27"/>
        <v>10.471204188481675</v>
      </c>
      <c r="K78" s="36">
        <f t="shared" si="29"/>
        <v>10.471204188481675</v>
      </c>
      <c r="L78" s="36">
        <f t="shared" si="30"/>
        <v>10.471204188481675</v>
      </c>
      <c r="M78">
        <v>22</v>
      </c>
      <c r="N78">
        <v>61</v>
      </c>
      <c r="O78">
        <v>37</v>
      </c>
    </row>
    <row r="79" spans="1:15">
      <c r="A79" s="7" t="s">
        <v>98</v>
      </c>
      <c r="B79" s="9">
        <v>0.05</v>
      </c>
      <c r="C79" s="9"/>
      <c r="D79" s="5">
        <v>9.5238095238095237</v>
      </c>
      <c r="E79" s="135"/>
      <c r="F79" s="36">
        <f t="shared" si="28"/>
        <v>9.5238095238095237</v>
      </c>
      <c r="J79" s="36">
        <f t="shared" si="27"/>
        <v>9.5238095238095237</v>
      </c>
      <c r="K79" s="36">
        <f t="shared" si="29"/>
        <v>9.5238095238095237</v>
      </c>
      <c r="L79" s="36">
        <f t="shared" si="30"/>
        <v>9.5238095238095237</v>
      </c>
    </row>
    <row r="80" spans="1:15">
      <c r="A80" s="29" t="s">
        <v>116</v>
      </c>
      <c r="B80" s="9">
        <v>1</v>
      </c>
      <c r="C80" s="9"/>
      <c r="D80" s="10">
        <v>58.479532897563949</v>
      </c>
      <c r="E80" s="134" t="s">
        <v>213</v>
      </c>
      <c r="F80" s="80">
        <f>D80*4</f>
        <v>233.9181315902558</v>
      </c>
      <c r="G80">
        <v>168</v>
      </c>
      <c r="H80">
        <v>176</v>
      </c>
      <c r="I80">
        <v>163</v>
      </c>
      <c r="J80" s="80">
        <f>D80*3.5</f>
        <v>204.67836514147382</v>
      </c>
      <c r="K80" s="36">
        <f>D80*3.5</f>
        <v>204.67836514147382</v>
      </c>
      <c r="L80" s="36">
        <f>D80*3.5</f>
        <v>204.67836514147382</v>
      </c>
      <c r="M80">
        <v>184</v>
      </c>
      <c r="N80">
        <v>187</v>
      </c>
      <c r="O80">
        <v>163</v>
      </c>
    </row>
    <row r="81" spans="1:15">
      <c r="A81" s="29" t="s">
        <v>120</v>
      </c>
      <c r="B81" s="9">
        <v>0.41</v>
      </c>
      <c r="C81" s="9"/>
      <c r="D81" s="10">
        <v>51.773232525849011</v>
      </c>
      <c r="E81" s="134"/>
      <c r="F81" s="80">
        <f t="shared" ref="F81:F86" si="31">D81*4</f>
        <v>207.09293010339604</v>
      </c>
      <c r="G81">
        <v>49</v>
      </c>
      <c r="H81">
        <v>45</v>
      </c>
      <c r="I81">
        <v>45</v>
      </c>
      <c r="J81" s="80">
        <f t="shared" ref="J81:J86" si="32">D81*3.5</f>
        <v>181.20631384047152</v>
      </c>
      <c r="K81" s="36">
        <f t="shared" ref="K81:K86" si="33">D81*3.5</f>
        <v>181.20631384047152</v>
      </c>
      <c r="L81" s="36">
        <f t="shared" ref="L81:L86" si="34">D81*3.5</f>
        <v>181.20631384047152</v>
      </c>
      <c r="M81">
        <v>36</v>
      </c>
      <c r="N81">
        <v>39</v>
      </c>
      <c r="O81">
        <v>35</v>
      </c>
    </row>
    <row r="82" spans="1:15">
      <c r="A82" s="29" t="s">
        <v>121</v>
      </c>
      <c r="B82" s="9">
        <v>0.16</v>
      </c>
      <c r="C82" s="9"/>
      <c r="D82" s="10">
        <v>31.743511566187323</v>
      </c>
      <c r="E82" s="134"/>
      <c r="F82" s="80">
        <f t="shared" si="31"/>
        <v>126.97404626474929</v>
      </c>
      <c r="G82">
        <v>24</v>
      </c>
      <c r="H82">
        <v>26</v>
      </c>
      <c r="I82">
        <v>36</v>
      </c>
      <c r="J82" s="80">
        <f t="shared" si="32"/>
        <v>111.10229048165563</v>
      </c>
      <c r="K82" s="36">
        <f t="shared" si="33"/>
        <v>111.10229048165563</v>
      </c>
      <c r="L82" s="36">
        <f t="shared" si="34"/>
        <v>111.10229048165563</v>
      </c>
      <c r="M82">
        <v>30</v>
      </c>
      <c r="N82">
        <v>40</v>
      </c>
      <c r="O82">
        <v>40</v>
      </c>
    </row>
    <row r="83" spans="1:15">
      <c r="A83" s="29" t="s">
        <v>122</v>
      </c>
      <c r="B83" s="9">
        <v>0.05</v>
      </c>
      <c r="C83" s="9"/>
      <c r="D83" s="10">
        <v>22.888532096870257</v>
      </c>
      <c r="E83" s="134"/>
      <c r="F83" s="80">
        <f t="shared" si="31"/>
        <v>91.554128387481029</v>
      </c>
      <c r="G83">
        <v>97</v>
      </c>
      <c r="H83">
        <v>70</v>
      </c>
      <c r="I83">
        <v>81</v>
      </c>
      <c r="J83" s="80">
        <f t="shared" si="32"/>
        <v>80.109862339045904</v>
      </c>
      <c r="K83" s="36">
        <f t="shared" si="33"/>
        <v>80.109862339045904</v>
      </c>
      <c r="L83" s="36">
        <f t="shared" si="34"/>
        <v>80.109862339045904</v>
      </c>
      <c r="M83">
        <v>98</v>
      </c>
      <c r="N83">
        <v>72</v>
      </c>
      <c r="O83">
        <v>96</v>
      </c>
    </row>
    <row r="84" spans="1:15">
      <c r="A84" s="29" t="s">
        <v>117</v>
      </c>
      <c r="B84" s="9">
        <v>0.35</v>
      </c>
      <c r="C84" s="9"/>
      <c r="D84" s="10">
        <v>55.020631856732429</v>
      </c>
      <c r="E84" s="134"/>
      <c r="F84" s="80">
        <f t="shared" si="31"/>
        <v>220.08252742692972</v>
      </c>
      <c r="G84">
        <v>259</v>
      </c>
      <c r="H84">
        <v>239</v>
      </c>
      <c r="I84">
        <v>207</v>
      </c>
      <c r="J84" s="80">
        <f t="shared" si="32"/>
        <v>192.57221149856349</v>
      </c>
      <c r="K84" s="36">
        <f t="shared" si="33"/>
        <v>192.57221149856349</v>
      </c>
      <c r="L84" s="36">
        <f t="shared" si="34"/>
        <v>192.57221149856349</v>
      </c>
      <c r="M84">
        <v>109</v>
      </c>
      <c r="N84">
        <v>125</v>
      </c>
      <c r="O84">
        <v>112</v>
      </c>
    </row>
    <row r="85" spans="1:15">
      <c r="A85" s="29" t="s">
        <v>118</v>
      </c>
      <c r="B85" s="9">
        <v>0.17</v>
      </c>
      <c r="C85" s="9"/>
      <c r="D85" s="10">
        <v>34.322978361784628</v>
      </c>
      <c r="E85" s="134"/>
      <c r="F85" s="80">
        <f t="shared" si="31"/>
        <v>137.29191344713851</v>
      </c>
      <c r="G85">
        <v>39</v>
      </c>
      <c r="H85">
        <v>34</v>
      </c>
      <c r="I85">
        <v>41</v>
      </c>
      <c r="J85" s="80">
        <f t="shared" si="32"/>
        <v>120.13042426624619</v>
      </c>
      <c r="K85" s="36">
        <f t="shared" si="33"/>
        <v>120.13042426624619</v>
      </c>
      <c r="L85" s="36">
        <f t="shared" si="34"/>
        <v>120.13042426624619</v>
      </c>
      <c r="M85">
        <v>87</v>
      </c>
      <c r="N85">
        <v>89</v>
      </c>
      <c r="O85">
        <v>77</v>
      </c>
    </row>
    <row r="86" spans="1:15">
      <c r="A86" s="29" t="s">
        <v>119</v>
      </c>
      <c r="B86" s="9">
        <v>0.09</v>
      </c>
      <c r="C86" s="9"/>
      <c r="D86" s="10">
        <v>24.940764940716385</v>
      </c>
      <c r="E86" s="134"/>
      <c r="F86" s="80">
        <f t="shared" si="31"/>
        <v>99.763059762865538</v>
      </c>
      <c r="G86">
        <v>174</v>
      </c>
      <c r="H86">
        <v>126</v>
      </c>
      <c r="I86">
        <v>119</v>
      </c>
      <c r="J86" s="80">
        <f t="shared" si="32"/>
        <v>87.292677292507349</v>
      </c>
      <c r="K86" s="36">
        <f t="shared" si="33"/>
        <v>87.292677292507349</v>
      </c>
      <c r="L86" s="36">
        <f t="shared" si="34"/>
        <v>87.292677292507349</v>
      </c>
      <c r="M86">
        <v>161</v>
      </c>
      <c r="N86">
        <v>160</v>
      </c>
      <c r="O86">
        <v>172</v>
      </c>
    </row>
    <row r="87" spans="1:15">
      <c r="A87" s="7" t="s">
        <v>123</v>
      </c>
      <c r="B87" s="9">
        <v>1</v>
      </c>
      <c r="C87" s="9"/>
      <c r="D87" s="10">
        <v>116.9590657951279</v>
      </c>
      <c r="E87" s="135" t="s">
        <v>214</v>
      </c>
      <c r="F87" s="80">
        <f>D87*8</f>
        <v>935.67252636102319</v>
      </c>
      <c r="G87">
        <v>308</v>
      </c>
      <c r="H87">
        <v>836</v>
      </c>
      <c r="I87">
        <v>143</v>
      </c>
      <c r="J87" s="80">
        <f>D87*2</f>
        <v>233.9181315902558</v>
      </c>
      <c r="K87" s="80">
        <f>D87*5</f>
        <v>584.79532897563945</v>
      </c>
      <c r="L87" s="119">
        <f>D87*5</f>
        <v>584.79532897563945</v>
      </c>
      <c r="M87">
        <v>179</v>
      </c>
      <c r="N87">
        <v>248</v>
      </c>
      <c r="O87">
        <v>97</v>
      </c>
    </row>
    <row r="88" spans="1:15">
      <c r="A88" s="7" t="s">
        <v>127</v>
      </c>
      <c r="B88" s="9">
        <v>0.41</v>
      </c>
      <c r="C88" s="9"/>
      <c r="D88" s="10">
        <v>103.54646505169802</v>
      </c>
      <c r="E88" s="135"/>
      <c r="F88" s="80">
        <f t="shared" ref="F88:F93" si="35">D88*8</f>
        <v>828.37172041358417</v>
      </c>
      <c r="G88">
        <v>158</v>
      </c>
      <c r="H88">
        <v>604</v>
      </c>
      <c r="I88">
        <v>166</v>
      </c>
      <c r="J88" s="80">
        <f t="shared" ref="J88:J93" si="36">D88*2</f>
        <v>207.09293010339604</v>
      </c>
      <c r="K88" s="80">
        <f t="shared" ref="K88:K93" si="37">D88*5</f>
        <v>517.73232525849016</v>
      </c>
      <c r="L88" s="119">
        <f t="shared" ref="L88:L93" si="38">D88*5</f>
        <v>517.73232525849016</v>
      </c>
      <c r="M88">
        <v>123</v>
      </c>
      <c r="N88">
        <v>153</v>
      </c>
      <c r="O88">
        <v>80</v>
      </c>
    </row>
    <row r="89" spans="1:15">
      <c r="A89" s="7" t="s">
        <v>128</v>
      </c>
      <c r="B89" s="9">
        <v>0.16</v>
      </c>
      <c r="C89" s="9"/>
      <c r="D89" s="10">
        <v>63.487023132374645</v>
      </c>
      <c r="E89" s="135"/>
      <c r="F89" s="80">
        <f t="shared" si="35"/>
        <v>507.89618505899716</v>
      </c>
      <c r="G89">
        <v>131</v>
      </c>
      <c r="H89">
        <v>149</v>
      </c>
      <c r="I89">
        <v>42</v>
      </c>
      <c r="J89" s="80">
        <f t="shared" si="36"/>
        <v>126.97404626474929</v>
      </c>
      <c r="K89" s="80">
        <f t="shared" si="37"/>
        <v>317.43511566187323</v>
      </c>
      <c r="L89" s="119">
        <f t="shared" si="38"/>
        <v>317.43511566187323</v>
      </c>
      <c r="M89">
        <v>91</v>
      </c>
      <c r="N89">
        <v>105</v>
      </c>
      <c r="O89">
        <v>43</v>
      </c>
    </row>
    <row r="90" spans="1:15">
      <c r="A90" s="7" t="s">
        <v>129</v>
      </c>
      <c r="B90" s="9">
        <v>0.05</v>
      </c>
      <c r="C90" s="9"/>
      <c r="D90" s="10">
        <v>45.777064193740514</v>
      </c>
      <c r="E90" s="135"/>
      <c r="F90" s="80">
        <f t="shared" si="35"/>
        <v>366.21651354992412</v>
      </c>
      <c r="G90">
        <v>102</v>
      </c>
      <c r="H90">
        <v>173</v>
      </c>
      <c r="I90">
        <v>60</v>
      </c>
      <c r="J90" s="80">
        <f t="shared" si="36"/>
        <v>91.554128387481029</v>
      </c>
      <c r="K90" s="80">
        <f t="shared" si="37"/>
        <v>228.88532096870256</v>
      </c>
      <c r="L90" s="119">
        <f t="shared" si="38"/>
        <v>228.88532096870256</v>
      </c>
      <c r="M90">
        <v>80</v>
      </c>
      <c r="N90">
        <v>133</v>
      </c>
      <c r="O90">
        <v>72</v>
      </c>
    </row>
    <row r="91" spans="1:15">
      <c r="A91" s="7" t="s">
        <v>124</v>
      </c>
      <c r="B91" s="9">
        <v>0.35</v>
      </c>
      <c r="C91" s="9"/>
      <c r="D91" s="10">
        <v>110.04126371346486</v>
      </c>
      <c r="E91" s="135"/>
      <c r="F91" s="80">
        <f t="shared" si="35"/>
        <v>880.33010970771886</v>
      </c>
      <c r="G91">
        <v>477</v>
      </c>
      <c r="H91">
        <v>2274</v>
      </c>
      <c r="I91">
        <v>611</v>
      </c>
      <c r="J91" s="80">
        <f t="shared" si="36"/>
        <v>220.08252742692972</v>
      </c>
      <c r="K91" s="80">
        <f t="shared" si="37"/>
        <v>550.20631856732427</v>
      </c>
      <c r="L91" s="119">
        <f t="shared" si="38"/>
        <v>550.20631856732427</v>
      </c>
      <c r="M91">
        <v>166</v>
      </c>
      <c r="N91">
        <v>1386</v>
      </c>
      <c r="O91">
        <v>378</v>
      </c>
    </row>
    <row r="92" spans="1:15">
      <c r="A92" s="7" t="s">
        <v>125</v>
      </c>
      <c r="B92" s="9">
        <v>0.17</v>
      </c>
      <c r="C92" s="9"/>
      <c r="D92" s="10">
        <v>68.645956723569256</v>
      </c>
      <c r="E92" s="135"/>
      <c r="F92" s="80">
        <f t="shared" si="35"/>
        <v>549.16765378855405</v>
      </c>
      <c r="G92">
        <v>278</v>
      </c>
      <c r="H92">
        <v>879</v>
      </c>
      <c r="I92">
        <v>280</v>
      </c>
      <c r="J92" s="80">
        <f t="shared" si="36"/>
        <v>137.29191344713851</v>
      </c>
      <c r="K92" s="80">
        <f t="shared" si="37"/>
        <v>343.22978361784629</v>
      </c>
      <c r="L92" s="119">
        <f t="shared" si="38"/>
        <v>343.22978361784629</v>
      </c>
      <c r="M92">
        <v>278</v>
      </c>
      <c r="N92">
        <v>262</v>
      </c>
      <c r="O92">
        <v>158</v>
      </c>
    </row>
    <row r="93" spans="1:15">
      <c r="A93" s="7" t="s">
        <v>126</v>
      </c>
      <c r="B93" s="9">
        <v>0.09</v>
      </c>
      <c r="C93" s="9"/>
      <c r="D93" s="10">
        <v>49.881529881432769</v>
      </c>
      <c r="E93" s="135"/>
      <c r="F93" s="80">
        <f t="shared" si="35"/>
        <v>399.05223905146215</v>
      </c>
      <c r="G93">
        <v>361</v>
      </c>
      <c r="H93">
        <v>704</v>
      </c>
      <c r="I93">
        <v>216</v>
      </c>
      <c r="J93" s="80">
        <f t="shared" si="36"/>
        <v>99.763059762865538</v>
      </c>
      <c r="K93" s="80">
        <f t="shared" si="37"/>
        <v>249.40764940716383</v>
      </c>
      <c r="L93" s="119">
        <f t="shared" si="38"/>
        <v>249.40764940716383</v>
      </c>
      <c r="M93">
        <v>165</v>
      </c>
      <c r="N93">
        <v>174</v>
      </c>
      <c r="O93">
        <v>121</v>
      </c>
    </row>
    <row r="94" spans="1:15">
      <c r="A94" s="29" t="s">
        <v>130</v>
      </c>
      <c r="B94" s="9">
        <v>1</v>
      </c>
      <c r="C94" s="9"/>
      <c r="D94" s="10">
        <v>50</v>
      </c>
      <c r="E94" s="134" t="s">
        <v>215</v>
      </c>
      <c r="F94" s="80">
        <f>D94*3</f>
        <v>150</v>
      </c>
      <c r="G94">
        <v>117</v>
      </c>
      <c r="H94">
        <v>106</v>
      </c>
      <c r="I94">
        <v>110</v>
      </c>
      <c r="J94" s="80">
        <f>D94</f>
        <v>50</v>
      </c>
      <c r="K94" s="80">
        <f>D94*1.3</f>
        <v>65</v>
      </c>
      <c r="L94" s="119">
        <f>D94*1.3</f>
        <v>65</v>
      </c>
      <c r="M94">
        <v>74</v>
      </c>
      <c r="N94">
        <v>77</v>
      </c>
      <c r="O94">
        <v>67</v>
      </c>
    </row>
    <row r="95" spans="1:15">
      <c r="A95" s="29" t="s">
        <v>134</v>
      </c>
      <c r="B95" s="9">
        <v>0.38</v>
      </c>
      <c r="C95" s="9"/>
      <c r="D95" s="10">
        <v>73.529411764705898</v>
      </c>
      <c r="E95" s="134"/>
      <c r="F95" s="80">
        <f t="shared" ref="F95:F100" si="39">D95*3</f>
        <v>220.58823529411768</v>
      </c>
      <c r="G95">
        <v>51</v>
      </c>
      <c r="H95">
        <v>51</v>
      </c>
      <c r="I95">
        <v>48</v>
      </c>
      <c r="J95" s="80">
        <f t="shared" ref="J95:J100" si="40">D95</f>
        <v>73.529411764705898</v>
      </c>
      <c r="K95" s="80">
        <f t="shared" ref="K95:K100" si="41">D95*1.3</f>
        <v>95.588235294117666</v>
      </c>
      <c r="L95" s="119">
        <f t="shared" ref="L95:L100" si="42">D95*1.3</f>
        <v>95.588235294117666</v>
      </c>
      <c r="M95">
        <v>25</v>
      </c>
      <c r="N95">
        <v>29</v>
      </c>
      <c r="O95">
        <v>23</v>
      </c>
    </row>
    <row r="96" spans="1:15">
      <c r="A96" s="29" t="s">
        <v>135</v>
      </c>
      <c r="B96" s="9">
        <v>0.19</v>
      </c>
      <c r="C96" s="9"/>
      <c r="D96" s="10">
        <v>54.644808743169399</v>
      </c>
      <c r="E96" s="134"/>
      <c r="F96" s="80">
        <f t="shared" si="39"/>
        <v>163.9344262295082</v>
      </c>
      <c r="G96">
        <v>38</v>
      </c>
      <c r="H96">
        <v>42</v>
      </c>
      <c r="I96">
        <v>31</v>
      </c>
      <c r="J96" s="80">
        <f t="shared" si="40"/>
        <v>54.644808743169399</v>
      </c>
      <c r="K96" s="80">
        <f t="shared" si="41"/>
        <v>71.038251366120221</v>
      </c>
      <c r="L96" s="119">
        <f t="shared" si="42"/>
        <v>71.038251366120221</v>
      </c>
      <c r="M96">
        <v>31</v>
      </c>
      <c r="N96">
        <v>35</v>
      </c>
      <c r="O96">
        <v>28</v>
      </c>
    </row>
    <row r="97" spans="1:15">
      <c r="A97" s="29" t="s">
        <v>136</v>
      </c>
      <c r="B97" s="9">
        <v>0.09</v>
      </c>
      <c r="C97" s="9"/>
      <c r="D97" s="10">
        <v>43.478260869565219</v>
      </c>
      <c r="E97" s="134"/>
      <c r="F97" s="80">
        <f t="shared" si="39"/>
        <v>130.43478260869566</v>
      </c>
      <c r="G97">
        <v>33</v>
      </c>
      <c r="H97">
        <v>35</v>
      </c>
      <c r="I97">
        <v>46</v>
      </c>
      <c r="J97" s="80">
        <f t="shared" si="40"/>
        <v>43.478260869565219</v>
      </c>
      <c r="K97" s="80">
        <f t="shared" si="41"/>
        <v>56.521739130434788</v>
      </c>
      <c r="L97" s="119">
        <f t="shared" si="42"/>
        <v>56.521739130434788</v>
      </c>
      <c r="M97">
        <v>40</v>
      </c>
      <c r="N97">
        <v>40</v>
      </c>
      <c r="O97">
        <v>37</v>
      </c>
    </row>
    <row r="98" spans="1:15">
      <c r="A98" s="29" t="s">
        <v>131</v>
      </c>
      <c r="B98" s="9">
        <v>0.5</v>
      </c>
      <c r="C98" s="9"/>
      <c r="D98" s="10">
        <v>94.339622641509436</v>
      </c>
      <c r="E98" s="134"/>
      <c r="F98" s="80">
        <f t="shared" si="39"/>
        <v>283.01886792452831</v>
      </c>
      <c r="G98">
        <v>298</v>
      </c>
      <c r="H98">
        <v>276</v>
      </c>
      <c r="I98">
        <v>311</v>
      </c>
      <c r="J98" s="80">
        <f t="shared" si="40"/>
        <v>94.339622641509436</v>
      </c>
      <c r="K98" s="80">
        <f t="shared" si="41"/>
        <v>122.64150943396227</v>
      </c>
      <c r="L98" s="119">
        <f t="shared" si="42"/>
        <v>122.64150943396227</v>
      </c>
      <c r="M98">
        <v>16</v>
      </c>
      <c r="N98">
        <v>25</v>
      </c>
      <c r="O98">
        <v>18</v>
      </c>
    </row>
    <row r="99" spans="1:15">
      <c r="A99" s="29" t="s">
        <v>132</v>
      </c>
      <c r="B99" s="9">
        <v>0.25</v>
      </c>
      <c r="C99" s="9"/>
      <c r="D99" s="10">
        <v>65.359477124183002</v>
      </c>
      <c r="E99" s="134"/>
      <c r="F99" s="80">
        <f t="shared" si="39"/>
        <v>196.07843137254901</v>
      </c>
      <c r="G99">
        <v>199</v>
      </c>
      <c r="H99">
        <v>171</v>
      </c>
      <c r="I99">
        <v>165</v>
      </c>
      <c r="J99" s="80">
        <f t="shared" si="40"/>
        <v>65.359477124183002</v>
      </c>
      <c r="K99" s="80">
        <f t="shared" si="41"/>
        <v>84.967320261437905</v>
      </c>
      <c r="L99" s="119">
        <f t="shared" si="42"/>
        <v>84.967320261437905</v>
      </c>
      <c r="M99">
        <v>24</v>
      </c>
      <c r="N99">
        <v>30</v>
      </c>
      <c r="O99">
        <v>24</v>
      </c>
    </row>
    <row r="100" spans="1:15">
      <c r="A100" s="29" t="s">
        <v>133</v>
      </c>
      <c r="B100" s="9">
        <v>0.13</v>
      </c>
      <c r="C100" s="9"/>
      <c r="D100" s="10">
        <v>50.000000000000007</v>
      </c>
      <c r="E100" s="134"/>
      <c r="F100" s="80">
        <f t="shared" si="39"/>
        <v>150.00000000000003</v>
      </c>
      <c r="G100">
        <v>153</v>
      </c>
      <c r="H100">
        <v>119</v>
      </c>
      <c r="I100">
        <v>144</v>
      </c>
      <c r="J100" s="80">
        <f t="shared" si="40"/>
        <v>50.000000000000007</v>
      </c>
      <c r="K100" s="80">
        <f t="shared" si="41"/>
        <v>65.000000000000014</v>
      </c>
      <c r="L100" s="119">
        <f t="shared" si="42"/>
        <v>65.000000000000014</v>
      </c>
      <c r="M100">
        <v>28</v>
      </c>
      <c r="N100">
        <v>37</v>
      </c>
      <c r="O100">
        <v>30</v>
      </c>
    </row>
    <row r="101" spans="1:15">
      <c r="A101" s="17" t="s">
        <v>62</v>
      </c>
      <c r="B101" s="9">
        <v>1</v>
      </c>
      <c r="C101" s="9"/>
      <c r="D101" s="10">
        <v>58.479532897563949</v>
      </c>
      <c r="E101" s="135" t="s">
        <v>212</v>
      </c>
      <c r="F101" s="80">
        <f>D101*3</f>
        <v>175.43859869269184</v>
      </c>
      <c r="G101">
        <v>335</v>
      </c>
      <c r="H101">
        <v>435</v>
      </c>
      <c r="I101">
        <v>256</v>
      </c>
      <c r="J101" s="36">
        <f>D101*3</f>
        <v>175.43859869269184</v>
      </c>
      <c r="K101" s="80">
        <f>D101*4</f>
        <v>233.9181315902558</v>
      </c>
      <c r="L101" s="119">
        <f>D101*4</f>
        <v>233.9181315902558</v>
      </c>
      <c r="M101">
        <v>1351</v>
      </c>
      <c r="N101">
        <v>426</v>
      </c>
      <c r="O101">
        <v>768</v>
      </c>
    </row>
    <row r="102" spans="1:15">
      <c r="A102" s="17" t="s">
        <v>65</v>
      </c>
      <c r="B102" s="9">
        <v>0.41</v>
      </c>
      <c r="C102" s="9"/>
      <c r="D102" s="10">
        <v>51.773232525849011</v>
      </c>
      <c r="E102" s="135"/>
      <c r="F102" s="80">
        <f>D102*3</f>
        <v>155.31969757754703</v>
      </c>
      <c r="G102">
        <v>33</v>
      </c>
      <c r="H102">
        <v>39</v>
      </c>
      <c r="I102">
        <v>38</v>
      </c>
      <c r="J102" s="36">
        <f>D102*3</f>
        <v>155.31969757754703</v>
      </c>
      <c r="K102" s="80">
        <f>D102*4</f>
        <v>207.09293010339604</v>
      </c>
      <c r="L102" s="119">
        <f>D102*4</f>
        <v>207.09293010339604</v>
      </c>
      <c r="M102">
        <v>43</v>
      </c>
      <c r="N102">
        <v>40</v>
      </c>
      <c r="O102">
        <v>30</v>
      </c>
    </row>
    <row r="103" spans="1:15">
      <c r="A103" s="17" t="s">
        <v>66</v>
      </c>
      <c r="B103" s="9">
        <v>0.16</v>
      </c>
      <c r="C103" s="9"/>
      <c r="D103" s="10">
        <v>31.743511566187323</v>
      </c>
      <c r="E103" s="135"/>
      <c r="F103" s="80">
        <f>D103*3</f>
        <v>95.230534698561968</v>
      </c>
      <c r="G103">
        <v>59</v>
      </c>
      <c r="H103">
        <v>48</v>
      </c>
      <c r="I103">
        <v>28</v>
      </c>
      <c r="J103" s="36">
        <f>D103*3</f>
        <v>95.230534698561968</v>
      </c>
      <c r="K103" s="80">
        <f>D103*4</f>
        <v>126.97404626474929</v>
      </c>
      <c r="L103" s="119">
        <f>D103*4</f>
        <v>126.97404626474929</v>
      </c>
      <c r="M103">
        <v>89</v>
      </c>
      <c r="N103">
        <v>38</v>
      </c>
      <c r="O103">
        <v>46</v>
      </c>
    </row>
    <row r="104" spans="1:15">
      <c r="A104" s="17" t="s">
        <v>63</v>
      </c>
      <c r="B104" s="9">
        <v>0.35</v>
      </c>
      <c r="C104" s="9"/>
      <c r="D104" s="10">
        <v>55.020631856732429</v>
      </c>
      <c r="E104" s="135"/>
      <c r="F104" s="80">
        <f>D104*3</f>
        <v>165.06189557019729</v>
      </c>
      <c r="G104">
        <v>127</v>
      </c>
      <c r="H104">
        <v>152</v>
      </c>
      <c r="I104">
        <v>126</v>
      </c>
      <c r="J104" s="36">
        <f>D104*3</f>
        <v>165.06189557019729</v>
      </c>
      <c r="K104" s="80">
        <f>D104*4</f>
        <v>220.08252742692972</v>
      </c>
      <c r="L104" s="119">
        <f>D104*4</f>
        <v>220.08252742692972</v>
      </c>
      <c r="M104">
        <v>92</v>
      </c>
      <c r="N104">
        <v>92</v>
      </c>
      <c r="O104">
        <v>84</v>
      </c>
    </row>
    <row r="105" spans="1:15">
      <c r="A105" s="17" t="s">
        <v>64</v>
      </c>
      <c r="B105" s="9">
        <v>0.17</v>
      </c>
      <c r="C105" s="9"/>
      <c r="D105" s="10">
        <v>34.322978361784628</v>
      </c>
      <c r="E105" s="135"/>
      <c r="F105" s="80">
        <f>D105*3</f>
        <v>102.96893508535388</v>
      </c>
      <c r="G105">
        <v>52</v>
      </c>
      <c r="H105">
        <v>53</v>
      </c>
      <c r="I105">
        <v>50</v>
      </c>
      <c r="J105" s="36">
        <f>D105*3</f>
        <v>102.96893508535388</v>
      </c>
      <c r="K105" s="80">
        <f>D105*4</f>
        <v>137.29191344713851</v>
      </c>
      <c r="L105" s="119">
        <f>D105*4</f>
        <v>137.29191344713851</v>
      </c>
      <c r="M105">
        <v>51</v>
      </c>
      <c r="N105">
        <v>56</v>
      </c>
      <c r="O105">
        <v>36</v>
      </c>
    </row>
    <row r="106" spans="1:15">
      <c r="A106" s="29" t="s">
        <v>144</v>
      </c>
      <c r="B106" s="9">
        <v>1</v>
      </c>
      <c r="C106" s="9"/>
      <c r="D106" s="10">
        <v>44.444444444444443</v>
      </c>
      <c r="E106" s="134" t="s">
        <v>220</v>
      </c>
      <c r="F106" s="80">
        <f>D106*1.5</f>
        <v>66.666666666666657</v>
      </c>
      <c r="G106">
        <v>208</v>
      </c>
      <c r="H106">
        <v>216</v>
      </c>
      <c r="I106">
        <v>215</v>
      </c>
      <c r="J106" s="80">
        <f>D106*2</f>
        <v>88.888888888888886</v>
      </c>
      <c r="K106" s="80">
        <f>D106*3</f>
        <v>133.33333333333331</v>
      </c>
      <c r="L106" s="119">
        <f>D106*3</f>
        <v>133.33333333333331</v>
      </c>
      <c r="M106">
        <v>77</v>
      </c>
      <c r="N106">
        <v>175</v>
      </c>
      <c r="O106">
        <v>231</v>
      </c>
    </row>
    <row r="107" spans="1:15">
      <c r="A107" s="29" t="s">
        <v>148</v>
      </c>
      <c r="B107" s="9">
        <v>0.37</v>
      </c>
      <c r="C107" s="9"/>
      <c r="D107" s="10">
        <v>34.482758620689651</v>
      </c>
      <c r="E107" s="134"/>
      <c r="F107" s="80">
        <f t="shared" ref="F107:F112" si="43">D107*1.5</f>
        <v>51.724137931034477</v>
      </c>
      <c r="G107">
        <v>14</v>
      </c>
      <c r="H107">
        <v>14</v>
      </c>
      <c r="I107">
        <v>14</v>
      </c>
      <c r="J107" s="80">
        <f t="shared" ref="J107:J112" si="44">D107*2</f>
        <v>68.965517241379303</v>
      </c>
      <c r="K107" s="80">
        <f t="shared" ref="K107:K112" si="45">D107*3</f>
        <v>103.44827586206895</v>
      </c>
      <c r="L107" s="119">
        <f t="shared" ref="L107:L112" si="46">D107*3</f>
        <v>103.44827586206895</v>
      </c>
      <c r="M107">
        <v>14</v>
      </c>
      <c r="N107">
        <v>16</v>
      </c>
      <c r="O107">
        <v>14</v>
      </c>
    </row>
    <row r="108" spans="1:15">
      <c r="A108" s="29" t="s">
        <v>149</v>
      </c>
      <c r="B108" s="9">
        <v>0.14000000000000001</v>
      </c>
      <c r="C108" s="9"/>
      <c r="D108" s="10">
        <v>13.25381047051027</v>
      </c>
      <c r="E108" s="134"/>
      <c r="F108" s="80">
        <f t="shared" si="43"/>
        <v>19.880715705765404</v>
      </c>
      <c r="G108">
        <v>12</v>
      </c>
      <c r="H108">
        <v>12</v>
      </c>
      <c r="I108">
        <v>11</v>
      </c>
      <c r="J108" s="80">
        <f t="shared" si="44"/>
        <v>26.507620941020541</v>
      </c>
      <c r="K108" s="80">
        <f t="shared" si="45"/>
        <v>39.761431411530808</v>
      </c>
      <c r="L108" s="119">
        <f t="shared" si="46"/>
        <v>39.761431411530808</v>
      </c>
      <c r="M108">
        <v>22</v>
      </c>
      <c r="N108">
        <v>22</v>
      </c>
      <c r="O108">
        <v>14</v>
      </c>
    </row>
    <row r="109" spans="1:15">
      <c r="A109" s="29" t="s">
        <v>150</v>
      </c>
      <c r="B109" s="9">
        <v>0.08</v>
      </c>
      <c r="C109" s="9"/>
      <c r="D109" s="10">
        <v>8.2034454470877769</v>
      </c>
      <c r="E109" s="134"/>
      <c r="F109" s="80">
        <f t="shared" si="43"/>
        <v>12.305168170631665</v>
      </c>
      <c r="G109">
        <v>26</v>
      </c>
      <c r="H109">
        <v>29</v>
      </c>
      <c r="I109">
        <v>27</v>
      </c>
      <c r="J109" s="80">
        <f t="shared" si="44"/>
        <v>16.406890894175554</v>
      </c>
      <c r="K109" s="80">
        <f t="shared" si="45"/>
        <v>24.610336341263331</v>
      </c>
      <c r="L109" s="119">
        <f t="shared" si="46"/>
        <v>24.610336341263331</v>
      </c>
      <c r="M109">
        <v>33</v>
      </c>
      <c r="N109">
        <v>47</v>
      </c>
      <c r="O109">
        <v>37</v>
      </c>
    </row>
    <row r="110" spans="1:15">
      <c r="A110" s="29" t="s">
        <v>145</v>
      </c>
      <c r="B110" s="9">
        <v>0.23</v>
      </c>
      <c r="C110" s="9"/>
      <c r="D110" s="10">
        <v>19.417475728155342</v>
      </c>
      <c r="E110" s="134"/>
      <c r="F110" s="80">
        <f t="shared" si="43"/>
        <v>29.126213592233015</v>
      </c>
      <c r="G110">
        <v>15</v>
      </c>
      <c r="H110">
        <v>15</v>
      </c>
      <c r="I110">
        <v>14</v>
      </c>
      <c r="J110" s="80">
        <f t="shared" si="44"/>
        <v>38.834951456310684</v>
      </c>
      <c r="K110" s="80">
        <f t="shared" si="45"/>
        <v>58.252427184466029</v>
      </c>
      <c r="L110" s="119">
        <f t="shared" si="46"/>
        <v>58.252427184466029</v>
      </c>
      <c r="M110">
        <v>19</v>
      </c>
      <c r="N110">
        <v>26</v>
      </c>
      <c r="O110">
        <v>26</v>
      </c>
    </row>
    <row r="111" spans="1:15">
      <c r="A111" s="29" t="s">
        <v>146</v>
      </c>
      <c r="B111" s="9">
        <v>0.17</v>
      </c>
      <c r="C111" s="9"/>
      <c r="D111" s="10">
        <v>13.440860215053764</v>
      </c>
      <c r="E111" s="134"/>
      <c r="F111" s="80">
        <f t="shared" si="43"/>
        <v>20.161290322580648</v>
      </c>
      <c r="G111">
        <v>11</v>
      </c>
      <c r="H111">
        <v>12</v>
      </c>
      <c r="I111">
        <v>10</v>
      </c>
      <c r="J111" s="80">
        <f t="shared" si="44"/>
        <v>26.881720430107528</v>
      </c>
      <c r="K111" s="80">
        <f t="shared" si="45"/>
        <v>40.322580645161295</v>
      </c>
      <c r="L111" s="119">
        <f t="shared" si="46"/>
        <v>40.322580645161295</v>
      </c>
      <c r="M111">
        <v>19</v>
      </c>
      <c r="N111">
        <v>19</v>
      </c>
      <c r="O111">
        <v>14</v>
      </c>
    </row>
    <row r="112" spans="1:15">
      <c r="A112" s="29" t="s">
        <v>147</v>
      </c>
      <c r="B112" s="9">
        <v>0.14000000000000001</v>
      </c>
      <c r="C112" s="9"/>
      <c r="D112" s="10">
        <v>10.277492291880781</v>
      </c>
      <c r="E112" s="134"/>
      <c r="F112" s="80">
        <f t="shared" si="43"/>
        <v>15.416238437821171</v>
      </c>
      <c r="G112">
        <v>26</v>
      </c>
      <c r="H112">
        <v>29</v>
      </c>
      <c r="I112">
        <v>25</v>
      </c>
      <c r="J112" s="80">
        <f t="shared" si="44"/>
        <v>20.554984583761563</v>
      </c>
      <c r="K112" s="80">
        <f t="shared" si="45"/>
        <v>30.832476875642342</v>
      </c>
      <c r="L112" s="119">
        <f t="shared" si="46"/>
        <v>30.832476875642342</v>
      </c>
      <c r="M112">
        <v>37</v>
      </c>
      <c r="N112">
        <v>47</v>
      </c>
      <c r="O112">
        <v>41</v>
      </c>
    </row>
    <row r="113" spans="1:15">
      <c r="A113" s="29" t="s">
        <v>151</v>
      </c>
      <c r="B113" s="9">
        <v>1</v>
      </c>
      <c r="C113" s="9"/>
      <c r="D113" s="10">
        <v>88.888888888888886</v>
      </c>
      <c r="E113" s="135" t="s">
        <v>221</v>
      </c>
      <c r="F113" s="80">
        <f>D113*3</f>
        <v>266.66666666666663</v>
      </c>
      <c r="G113">
        <v>134</v>
      </c>
      <c r="H113">
        <v>145</v>
      </c>
      <c r="I113">
        <v>128</v>
      </c>
      <c r="J113" s="80">
        <f>D113*1.5</f>
        <v>133.33333333333331</v>
      </c>
      <c r="K113" s="119">
        <f>D113*1.5</f>
        <v>133.33333333333331</v>
      </c>
      <c r="L113" s="80">
        <f>D113*2</f>
        <v>177.77777777777777</v>
      </c>
      <c r="M113">
        <v>115</v>
      </c>
      <c r="N113">
        <v>140</v>
      </c>
      <c r="O113">
        <v>131</v>
      </c>
    </row>
    <row r="114" spans="1:15">
      <c r="A114" s="29" t="s">
        <v>155</v>
      </c>
      <c r="B114" s="9">
        <v>0.37</v>
      </c>
      <c r="C114" s="9"/>
      <c r="D114" s="10">
        <v>68.965517241379303</v>
      </c>
      <c r="E114" s="135"/>
      <c r="F114" s="80">
        <f t="shared" ref="F114:F119" si="47">D114*3</f>
        <v>206.89655172413791</v>
      </c>
      <c r="G114">
        <v>113</v>
      </c>
      <c r="H114">
        <v>123</v>
      </c>
      <c r="I114">
        <v>111</v>
      </c>
      <c r="J114" s="80">
        <f t="shared" ref="J114:J119" si="48">D114*1.5</f>
        <v>103.44827586206895</v>
      </c>
      <c r="K114" s="119">
        <f t="shared" ref="K114:K119" si="49">D114*1.5</f>
        <v>103.44827586206895</v>
      </c>
      <c r="L114" s="80">
        <f t="shared" ref="L114:L119" si="50">D114*2</f>
        <v>137.93103448275861</v>
      </c>
      <c r="M114">
        <v>57</v>
      </c>
      <c r="N114">
        <v>70</v>
      </c>
      <c r="O114">
        <v>59</v>
      </c>
    </row>
    <row r="115" spans="1:15">
      <c r="A115" s="29" t="s">
        <v>156</v>
      </c>
      <c r="B115" s="9">
        <v>0.14000000000000001</v>
      </c>
      <c r="C115" s="9"/>
      <c r="D115" s="10">
        <v>26.507620941020541</v>
      </c>
      <c r="E115" s="135"/>
      <c r="F115" s="80">
        <f t="shared" si="47"/>
        <v>79.522862823061615</v>
      </c>
      <c r="G115">
        <v>193</v>
      </c>
      <c r="H115">
        <v>134</v>
      </c>
      <c r="I115">
        <v>115</v>
      </c>
      <c r="J115" s="80">
        <f t="shared" si="48"/>
        <v>39.761431411530808</v>
      </c>
      <c r="K115" s="119">
        <f t="shared" si="49"/>
        <v>39.761431411530808</v>
      </c>
      <c r="L115" s="80">
        <f t="shared" si="50"/>
        <v>53.015241882041082</v>
      </c>
      <c r="M115">
        <v>75</v>
      </c>
      <c r="N115">
        <v>70</v>
      </c>
      <c r="O115">
        <v>51</v>
      </c>
    </row>
    <row r="116" spans="1:15">
      <c r="A116" s="29" t="s">
        <v>157</v>
      </c>
      <c r="B116" s="9">
        <v>0.08</v>
      </c>
      <c r="C116" s="9"/>
      <c r="D116" s="10">
        <v>16.406890894175554</v>
      </c>
      <c r="E116" s="135"/>
      <c r="F116" s="80">
        <f t="shared" si="47"/>
        <v>49.220672682526661</v>
      </c>
      <c r="G116">
        <v>49</v>
      </c>
      <c r="H116">
        <v>57</v>
      </c>
      <c r="I116">
        <v>38</v>
      </c>
      <c r="J116" s="80">
        <f t="shared" si="48"/>
        <v>24.610336341263331</v>
      </c>
      <c r="K116" s="119">
        <f t="shared" si="49"/>
        <v>24.610336341263331</v>
      </c>
      <c r="L116" s="80">
        <f t="shared" si="50"/>
        <v>32.813781788351108</v>
      </c>
      <c r="M116">
        <v>112</v>
      </c>
      <c r="N116">
        <v>106</v>
      </c>
      <c r="O116">
        <v>140</v>
      </c>
    </row>
    <row r="117" spans="1:15">
      <c r="A117" s="29" t="s">
        <v>152</v>
      </c>
      <c r="B117" s="9">
        <v>0.23</v>
      </c>
      <c r="C117" s="9"/>
      <c r="D117" s="10">
        <v>38.834951456310684</v>
      </c>
      <c r="E117" s="135"/>
      <c r="F117" s="80">
        <f t="shared" si="47"/>
        <v>116.50485436893206</v>
      </c>
      <c r="G117">
        <v>57</v>
      </c>
      <c r="H117">
        <v>58</v>
      </c>
      <c r="I117">
        <v>51</v>
      </c>
      <c r="J117" s="80">
        <f t="shared" si="48"/>
        <v>58.252427184466029</v>
      </c>
      <c r="K117" s="119">
        <f t="shared" si="49"/>
        <v>58.252427184466029</v>
      </c>
      <c r="L117" s="80">
        <f t="shared" si="50"/>
        <v>77.669902912621367</v>
      </c>
      <c r="M117">
        <v>29</v>
      </c>
      <c r="N117">
        <v>27</v>
      </c>
      <c r="O117">
        <v>21</v>
      </c>
    </row>
    <row r="118" spans="1:15">
      <c r="A118" s="29" t="s">
        <v>153</v>
      </c>
      <c r="B118" s="9">
        <v>0.17</v>
      </c>
      <c r="C118" s="9"/>
      <c r="D118" s="10">
        <v>26.881720430107528</v>
      </c>
      <c r="E118" s="135"/>
      <c r="F118" s="80">
        <f t="shared" si="47"/>
        <v>80.645161290322591</v>
      </c>
      <c r="G118">
        <v>69</v>
      </c>
      <c r="H118">
        <v>72</v>
      </c>
      <c r="I118">
        <v>66</v>
      </c>
      <c r="J118" s="80">
        <f t="shared" si="48"/>
        <v>40.322580645161295</v>
      </c>
      <c r="K118" s="119">
        <f t="shared" si="49"/>
        <v>40.322580645161295</v>
      </c>
      <c r="L118" s="80">
        <f t="shared" si="50"/>
        <v>53.763440860215056</v>
      </c>
      <c r="M118">
        <v>37</v>
      </c>
      <c r="N118">
        <v>30</v>
      </c>
      <c r="O118">
        <v>25</v>
      </c>
    </row>
    <row r="119" spans="1:15">
      <c r="A119" s="29" t="s">
        <v>154</v>
      </c>
      <c r="B119" s="9">
        <v>0.14000000000000001</v>
      </c>
      <c r="C119" s="9"/>
      <c r="D119" s="10">
        <v>20.554984583761563</v>
      </c>
      <c r="E119" s="135"/>
      <c r="F119" s="80">
        <f t="shared" si="47"/>
        <v>61.664953751284685</v>
      </c>
      <c r="G119">
        <v>96</v>
      </c>
      <c r="H119">
        <v>101</v>
      </c>
      <c r="I119">
        <v>95</v>
      </c>
      <c r="J119" s="80">
        <f t="shared" si="48"/>
        <v>30.832476875642342</v>
      </c>
      <c r="K119" s="119">
        <f t="shared" si="49"/>
        <v>30.832476875642342</v>
      </c>
      <c r="L119" s="80">
        <f t="shared" si="50"/>
        <v>41.109969167523126</v>
      </c>
      <c r="M119">
        <v>63</v>
      </c>
      <c r="N119">
        <v>70</v>
      </c>
      <c r="O119">
        <v>58</v>
      </c>
    </row>
    <row r="120" spans="1:15">
      <c r="A120" s="29" t="s">
        <v>158</v>
      </c>
      <c r="B120" s="9">
        <v>1</v>
      </c>
      <c r="C120" s="9"/>
      <c r="D120" s="10">
        <v>31.645569620253163</v>
      </c>
      <c r="E120" s="134" t="s">
        <v>222</v>
      </c>
      <c r="F120" s="36">
        <f>D120</f>
        <v>31.645569620253163</v>
      </c>
      <c r="G120">
        <v>39</v>
      </c>
      <c r="H120">
        <v>44</v>
      </c>
      <c r="I120">
        <v>39</v>
      </c>
      <c r="J120" s="36">
        <f>D120</f>
        <v>31.645569620253163</v>
      </c>
      <c r="K120" s="36">
        <f>D120</f>
        <v>31.645569620253163</v>
      </c>
      <c r="L120" s="80">
        <f>D120*1.7</f>
        <v>53.797468354430379</v>
      </c>
      <c r="M120">
        <v>52</v>
      </c>
      <c r="N120">
        <v>71</v>
      </c>
      <c r="O120">
        <v>62</v>
      </c>
    </row>
    <row r="121" spans="1:15">
      <c r="A121" s="29" t="s">
        <v>162</v>
      </c>
      <c r="B121" s="9">
        <v>0.25</v>
      </c>
      <c r="C121" s="9"/>
      <c r="D121" s="10">
        <v>16.366612111292962</v>
      </c>
      <c r="E121" s="134"/>
      <c r="F121" s="36">
        <f t="shared" ref="F121:F126" si="51">D121</f>
        <v>16.366612111292962</v>
      </c>
      <c r="G121">
        <v>14</v>
      </c>
      <c r="H121">
        <v>11</v>
      </c>
      <c r="I121">
        <v>13</v>
      </c>
      <c r="J121" s="36">
        <f t="shared" ref="J121:J126" si="52">D121</f>
        <v>16.366612111292962</v>
      </c>
      <c r="K121" s="36">
        <f t="shared" ref="K121:K126" si="53">D121</f>
        <v>16.366612111292962</v>
      </c>
      <c r="L121" s="80">
        <f t="shared" ref="L121:L126" si="54">D121*1.7</f>
        <v>27.823240589198036</v>
      </c>
      <c r="M121">
        <v>13</v>
      </c>
      <c r="N121">
        <v>16</v>
      </c>
      <c r="O121">
        <v>13</v>
      </c>
    </row>
    <row r="122" spans="1:15">
      <c r="A122" s="29" t="s">
        <v>163</v>
      </c>
      <c r="B122" s="9">
        <v>0.11</v>
      </c>
      <c r="C122" s="9"/>
      <c r="D122" s="10">
        <v>10.368066355624677</v>
      </c>
      <c r="E122" s="134"/>
      <c r="F122" s="36">
        <f t="shared" si="51"/>
        <v>10.368066355624677</v>
      </c>
      <c r="G122">
        <v>11</v>
      </c>
      <c r="H122">
        <v>14</v>
      </c>
      <c r="I122">
        <v>10</v>
      </c>
      <c r="J122" s="36">
        <f t="shared" si="52"/>
        <v>10.368066355624677</v>
      </c>
      <c r="K122" s="36">
        <f t="shared" si="53"/>
        <v>10.368066355624677</v>
      </c>
      <c r="L122" s="80">
        <f t="shared" si="54"/>
        <v>17.62571280456195</v>
      </c>
      <c r="M122">
        <v>24</v>
      </c>
      <c r="N122">
        <v>19</v>
      </c>
      <c r="O122">
        <v>14</v>
      </c>
    </row>
    <row r="123" spans="1:15">
      <c r="A123" s="29" t="s">
        <v>164</v>
      </c>
      <c r="B123" s="9">
        <v>0.05</v>
      </c>
      <c r="C123" s="9"/>
      <c r="D123" s="10">
        <v>7.587253414264036</v>
      </c>
      <c r="E123" s="134"/>
      <c r="F123" s="36">
        <f t="shared" si="51"/>
        <v>7.587253414264036</v>
      </c>
      <c r="G123">
        <v>30</v>
      </c>
      <c r="H123">
        <v>32</v>
      </c>
      <c r="I123">
        <v>30</v>
      </c>
      <c r="J123" s="36">
        <f t="shared" si="52"/>
        <v>7.587253414264036</v>
      </c>
      <c r="K123" s="36">
        <f t="shared" si="53"/>
        <v>7.587253414264036</v>
      </c>
      <c r="L123" s="80">
        <f t="shared" si="54"/>
        <v>12.898330804248861</v>
      </c>
      <c r="M123">
        <v>57</v>
      </c>
      <c r="N123">
        <v>74</v>
      </c>
      <c r="O123">
        <v>58</v>
      </c>
    </row>
    <row r="124" spans="1:15">
      <c r="A124" s="29" t="s">
        <v>159</v>
      </c>
      <c r="B124" s="9">
        <v>0.48</v>
      </c>
      <c r="C124" s="9"/>
      <c r="D124" s="10">
        <v>11.013215859030838</v>
      </c>
      <c r="E124" s="134"/>
      <c r="F124" s="36">
        <f t="shared" si="51"/>
        <v>11.013215859030838</v>
      </c>
      <c r="G124">
        <v>14</v>
      </c>
      <c r="H124">
        <v>14</v>
      </c>
      <c r="I124">
        <v>15</v>
      </c>
      <c r="J124" s="36">
        <f t="shared" si="52"/>
        <v>11.013215859030838</v>
      </c>
      <c r="K124" s="36">
        <f t="shared" si="53"/>
        <v>11.013215859030838</v>
      </c>
      <c r="L124" s="80">
        <f t="shared" si="54"/>
        <v>18.722466960352424</v>
      </c>
      <c r="M124">
        <v>14</v>
      </c>
      <c r="N124">
        <v>18</v>
      </c>
      <c r="O124">
        <v>14</v>
      </c>
    </row>
    <row r="125" spans="1:15">
      <c r="A125" s="29" t="s">
        <v>160</v>
      </c>
      <c r="B125" s="9">
        <v>0.26</v>
      </c>
      <c r="C125" s="9"/>
      <c r="D125" s="10">
        <v>9.8039215686274499</v>
      </c>
      <c r="E125" s="134"/>
      <c r="F125" s="36">
        <f t="shared" si="51"/>
        <v>9.8039215686274499</v>
      </c>
      <c r="G125">
        <v>21</v>
      </c>
      <c r="H125">
        <v>20</v>
      </c>
      <c r="I125">
        <v>21</v>
      </c>
      <c r="J125" s="36">
        <f t="shared" si="52"/>
        <v>9.8039215686274499</v>
      </c>
      <c r="K125" s="36">
        <f t="shared" si="53"/>
        <v>9.8039215686274499</v>
      </c>
      <c r="L125" s="80">
        <f t="shared" si="54"/>
        <v>16.666666666666664</v>
      </c>
      <c r="M125">
        <v>24</v>
      </c>
      <c r="N125">
        <v>28</v>
      </c>
      <c r="O125">
        <v>25</v>
      </c>
    </row>
    <row r="126" spans="1:15">
      <c r="A126" s="29" t="s">
        <v>161</v>
      </c>
      <c r="B126" s="9">
        <v>0.09</v>
      </c>
      <c r="C126" s="9"/>
      <c r="D126" s="10">
        <v>8.8339222614840995</v>
      </c>
      <c r="E126" s="134"/>
      <c r="F126" s="36">
        <f t="shared" si="51"/>
        <v>8.8339222614840995</v>
      </c>
      <c r="G126">
        <v>21</v>
      </c>
      <c r="H126">
        <v>22</v>
      </c>
      <c r="I126">
        <v>21</v>
      </c>
      <c r="J126" s="36">
        <f t="shared" si="52"/>
        <v>8.8339222614840995</v>
      </c>
      <c r="K126" s="36">
        <f t="shared" si="53"/>
        <v>8.8339222614840995</v>
      </c>
      <c r="L126" s="80">
        <f t="shared" si="54"/>
        <v>15.017667844522968</v>
      </c>
      <c r="M126">
        <v>27</v>
      </c>
      <c r="N126">
        <v>31</v>
      </c>
      <c r="O126">
        <v>28</v>
      </c>
    </row>
    <row r="127" spans="1:15">
      <c r="A127" s="17" t="s">
        <v>77</v>
      </c>
      <c r="B127" s="9">
        <v>1</v>
      </c>
      <c r="C127" s="9"/>
      <c r="D127" s="10">
        <v>44.444444444444443</v>
      </c>
      <c r="E127" s="135" t="s">
        <v>219</v>
      </c>
      <c r="F127" s="80">
        <f>D127*2</f>
        <v>88.888888888888886</v>
      </c>
      <c r="G127">
        <v>360</v>
      </c>
      <c r="H127">
        <v>378</v>
      </c>
      <c r="I127">
        <v>133</v>
      </c>
      <c r="J127" s="80">
        <f>D127*2.2</f>
        <v>97.777777777777786</v>
      </c>
      <c r="K127" s="80">
        <f>D127*3</f>
        <v>133.33333333333331</v>
      </c>
      <c r="L127" s="119">
        <f>D127*3</f>
        <v>133.33333333333331</v>
      </c>
      <c r="M127">
        <v>113</v>
      </c>
      <c r="N127">
        <v>198</v>
      </c>
      <c r="O127">
        <v>216</v>
      </c>
    </row>
    <row r="128" spans="1:15">
      <c r="A128" s="17" t="s">
        <v>80</v>
      </c>
      <c r="B128" s="9">
        <v>0.37</v>
      </c>
      <c r="C128" s="9"/>
      <c r="D128" s="10">
        <v>34.482758620689651</v>
      </c>
      <c r="E128" s="135"/>
      <c r="F128" s="80">
        <f>D128*2</f>
        <v>68.965517241379303</v>
      </c>
      <c r="G128">
        <v>14</v>
      </c>
      <c r="H128">
        <v>22</v>
      </c>
      <c r="I128">
        <v>13</v>
      </c>
      <c r="J128" s="80">
        <f>D128*2.2</f>
        <v>75.862068965517238</v>
      </c>
      <c r="K128" s="80">
        <f>D128*3</f>
        <v>103.44827586206895</v>
      </c>
      <c r="L128" s="119">
        <f>D128*3</f>
        <v>103.44827586206895</v>
      </c>
      <c r="M128">
        <v>14</v>
      </c>
      <c r="N128">
        <v>16</v>
      </c>
      <c r="O128">
        <v>20</v>
      </c>
    </row>
    <row r="129" spans="1:15">
      <c r="A129" s="17" t="s">
        <v>81</v>
      </c>
      <c r="B129" s="9">
        <v>0.14000000000000001</v>
      </c>
      <c r="C129" s="9"/>
      <c r="D129" s="10">
        <v>13.25381047051027</v>
      </c>
      <c r="E129" s="135"/>
      <c r="F129" s="80">
        <f>D129*2</f>
        <v>26.507620941020541</v>
      </c>
      <c r="G129">
        <v>25</v>
      </c>
      <c r="H129">
        <v>27</v>
      </c>
      <c r="I129">
        <v>27</v>
      </c>
      <c r="J129" s="80">
        <f>D129*2.2</f>
        <v>29.158383035122597</v>
      </c>
      <c r="K129" s="80">
        <f>D129*3</f>
        <v>39.761431411530808</v>
      </c>
      <c r="L129" s="119">
        <f>D129*3</f>
        <v>39.761431411530808</v>
      </c>
      <c r="M129">
        <v>24</v>
      </c>
      <c r="N129">
        <v>35</v>
      </c>
      <c r="O129">
        <v>27</v>
      </c>
    </row>
    <row r="130" spans="1:15">
      <c r="A130" t="s">
        <v>78</v>
      </c>
      <c r="B130" s="4">
        <v>0.26</v>
      </c>
      <c r="D130" s="5">
        <v>19.417475728155342</v>
      </c>
      <c r="E130" s="135"/>
      <c r="F130" s="80">
        <f>D130*2</f>
        <v>38.834951456310684</v>
      </c>
      <c r="G130">
        <v>27</v>
      </c>
      <c r="H130">
        <v>34</v>
      </c>
      <c r="I130">
        <v>27</v>
      </c>
      <c r="J130" s="80">
        <f>D130*2.2</f>
        <v>42.718446601941757</v>
      </c>
      <c r="K130" s="80">
        <f>D130*3</f>
        <v>58.252427184466029</v>
      </c>
      <c r="L130" s="119">
        <f>D130*3</f>
        <v>58.252427184466029</v>
      </c>
      <c r="M130">
        <v>36</v>
      </c>
      <c r="N130">
        <v>39</v>
      </c>
      <c r="O130">
        <v>36</v>
      </c>
    </row>
    <row r="131" spans="1:15">
      <c r="A131" t="s">
        <v>79</v>
      </c>
      <c r="B131" s="4">
        <v>0.18</v>
      </c>
      <c r="D131" s="5">
        <v>13.440860215053764</v>
      </c>
      <c r="E131" s="135"/>
      <c r="F131" s="80">
        <f>D131*2</f>
        <v>26.881720430107528</v>
      </c>
      <c r="G131">
        <v>22</v>
      </c>
      <c r="H131">
        <v>25</v>
      </c>
      <c r="I131">
        <v>19</v>
      </c>
      <c r="J131" s="80">
        <f>D131*2.2</f>
        <v>29.569892473118284</v>
      </c>
      <c r="K131" s="80">
        <f>D131*3</f>
        <v>40.322580645161295</v>
      </c>
      <c r="L131" s="119">
        <f>D131*3</f>
        <v>40.322580645161295</v>
      </c>
      <c r="M131">
        <v>25</v>
      </c>
      <c r="N131">
        <v>23</v>
      </c>
      <c r="O131">
        <v>18</v>
      </c>
    </row>
    <row r="132" spans="1:15">
      <c r="A132" s="7" t="s">
        <v>137</v>
      </c>
      <c r="B132" s="9">
        <v>1</v>
      </c>
      <c r="C132" s="9"/>
      <c r="D132" s="10">
        <v>500</v>
      </c>
      <c r="E132" s="134" t="s">
        <v>218</v>
      </c>
      <c r="F132" s="80">
        <f>D132*4</f>
        <v>2000</v>
      </c>
      <c r="G132">
        <v>69</v>
      </c>
      <c r="H132">
        <v>85</v>
      </c>
      <c r="I132">
        <v>59</v>
      </c>
      <c r="J132" s="36">
        <f>D132*4</f>
        <v>2000</v>
      </c>
      <c r="K132" s="119">
        <f>D132*4</f>
        <v>2000</v>
      </c>
      <c r="L132" s="80">
        <f>D132*6</f>
        <v>3000</v>
      </c>
      <c r="M132">
        <v>113</v>
      </c>
      <c r="N132">
        <v>167</v>
      </c>
      <c r="O132">
        <v>165</v>
      </c>
    </row>
    <row r="133" spans="1:15">
      <c r="A133" s="7" t="s">
        <v>141</v>
      </c>
      <c r="B133" s="9">
        <v>0.67</v>
      </c>
      <c r="C133" s="9"/>
      <c r="D133" s="10">
        <v>333.33333333333331</v>
      </c>
      <c r="E133" s="134"/>
      <c r="F133" s="80">
        <f t="shared" ref="F133:F138" si="55">D133*4</f>
        <v>1333.3333333333333</v>
      </c>
      <c r="G133">
        <v>1170</v>
      </c>
      <c r="H133">
        <v>976</v>
      </c>
      <c r="I133">
        <v>1278</v>
      </c>
      <c r="J133" s="36">
        <f t="shared" ref="J133:J138" si="56">D133*4</f>
        <v>1333.3333333333333</v>
      </c>
      <c r="K133" s="119">
        <f t="shared" ref="K133:K138" si="57">D133*4</f>
        <v>1333.3333333333333</v>
      </c>
      <c r="L133" s="80">
        <f t="shared" ref="L133:L138" si="58">D133*6</f>
        <v>2000</v>
      </c>
      <c r="M133">
        <v>381</v>
      </c>
      <c r="N133">
        <v>408</v>
      </c>
      <c r="O133">
        <v>383</v>
      </c>
    </row>
    <row r="134" spans="1:15">
      <c r="A134" s="7" t="s">
        <v>142</v>
      </c>
      <c r="B134" s="9">
        <v>0.63</v>
      </c>
      <c r="C134" s="9"/>
      <c r="D134" s="10">
        <v>317.46031746031747</v>
      </c>
      <c r="E134" s="134"/>
      <c r="F134" s="80">
        <f t="shared" si="55"/>
        <v>1269.8412698412699</v>
      </c>
      <c r="G134" t="s">
        <v>237</v>
      </c>
      <c r="H134" t="s">
        <v>237</v>
      </c>
      <c r="I134" t="s">
        <v>237</v>
      </c>
      <c r="J134" s="36">
        <f t="shared" si="56"/>
        <v>1269.8412698412699</v>
      </c>
      <c r="K134" s="119">
        <f t="shared" si="57"/>
        <v>1269.8412698412699</v>
      </c>
      <c r="L134" s="80">
        <f t="shared" si="58"/>
        <v>1904.7619047619048</v>
      </c>
      <c r="M134">
        <v>110</v>
      </c>
      <c r="N134" t="s">
        <v>237</v>
      </c>
      <c r="O134" t="s">
        <v>237</v>
      </c>
    </row>
    <row r="135" spans="1:15">
      <c r="A135" s="7" t="s">
        <v>143</v>
      </c>
      <c r="B135" s="9">
        <v>0.61</v>
      </c>
      <c r="C135" s="9"/>
      <c r="D135" s="10">
        <v>303.03030303030306</v>
      </c>
      <c r="E135" s="134"/>
      <c r="F135" s="80">
        <f t="shared" si="55"/>
        <v>1212.1212121212122</v>
      </c>
      <c r="G135">
        <v>48</v>
      </c>
      <c r="H135">
        <v>70</v>
      </c>
      <c r="I135">
        <v>56</v>
      </c>
      <c r="J135" s="36">
        <f t="shared" si="56"/>
        <v>1212.1212121212122</v>
      </c>
      <c r="K135" s="119">
        <f t="shared" si="57"/>
        <v>1212.1212121212122</v>
      </c>
      <c r="L135" s="80">
        <f t="shared" si="58"/>
        <v>1818.1818181818185</v>
      </c>
      <c r="M135">
        <v>88</v>
      </c>
      <c r="N135">
        <v>79</v>
      </c>
      <c r="O135">
        <v>80</v>
      </c>
    </row>
    <row r="136" spans="1:15">
      <c r="A136" s="7" t="s">
        <v>138</v>
      </c>
      <c r="B136" s="9">
        <v>0.67</v>
      </c>
      <c r="C136" s="9"/>
      <c r="D136" s="10">
        <v>333.33333333333331</v>
      </c>
      <c r="E136" s="134"/>
      <c r="F136" s="80">
        <f t="shared" si="55"/>
        <v>1333.3333333333333</v>
      </c>
      <c r="G136">
        <v>30</v>
      </c>
      <c r="H136">
        <v>57</v>
      </c>
      <c r="I136">
        <v>39</v>
      </c>
      <c r="J136" s="36">
        <f t="shared" si="56"/>
        <v>1333.3333333333333</v>
      </c>
      <c r="K136" s="119">
        <f t="shared" si="57"/>
        <v>1333.3333333333333</v>
      </c>
      <c r="L136" s="80">
        <f t="shared" si="58"/>
        <v>2000</v>
      </c>
      <c r="M136">
        <v>70</v>
      </c>
      <c r="N136">
        <v>82</v>
      </c>
      <c r="O136">
        <v>65</v>
      </c>
    </row>
    <row r="137" spans="1:15">
      <c r="A137" s="7" t="s">
        <v>139</v>
      </c>
      <c r="B137" s="9">
        <v>0.63</v>
      </c>
      <c r="C137" s="9"/>
      <c r="D137" s="10">
        <v>317.46031746031747</v>
      </c>
      <c r="E137" s="134"/>
      <c r="F137" s="80">
        <f t="shared" si="55"/>
        <v>1269.8412698412699</v>
      </c>
      <c r="G137">
        <v>33</v>
      </c>
      <c r="H137">
        <v>37</v>
      </c>
      <c r="I137">
        <v>29</v>
      </c>
      <c r="J137" s="36">
        <f t="shared" si="56"/>
        <v>1269.8412698412699</v>
      </c>
      <c r="K137" s="119">
        <f t="shared" si="57"/>
        <v>1269.8412698412699</v>
      </c>
      <c r="L137" s="80">
        <f t="shared" si="58"/>
        <v>1904.7619047619048</v>
      </c>
      <c r="M137">
        <v>73</v>
      </c>
      <c r="N137">
        <v>72</v>
      </c>
      <c r="O137">
        <v>58</v>
      </c>
    </row>
    <row r="138" spans="1:15">
      <c r="A138" s="7" t="s">
        <v>140</v>
      </c>
      <c r="B138" s="9">
        <v>0.61</v>
      </c>
      <c r="C138" s="9"/>
      <c r="D138" s="10">
        <v>303.03030303030306</v>
      </c>
      <c r="E138" s="134"/>
      <c r="F138" s="80">
        <f t="shared" si="55"/>
        <v>1212.1212121212122</v>
      </c>
      <c r="G138">
        <v>34</v>
      </c>
      <c r="H138">
        <v>58</v>
      </c>
      <c r="I138">
        <v>43</v>
      </c>
      <c r="J138" s="36">
        <f t="shared" si="56"/>
        <v>1212.1212121212122</v>
      </c>
      <c r="K138" s="119">
        <f t="shared" si="57"/>
        <v>1212.1212121212122</v>
      </c>
      <c r="L138" s="80">
        <f t="shared" si="58"/>
        <v>1818.1818181818185</v>
      </c>
      <c r="M138">
        <v>62</v>
      </c>
      <c r="N138">
        <v>77</v>
      </c>
      <c r="O138">
        <v>64</v>
      </c>
    </row>
    <row r="139" spans="1:15">
      <c r="A139" s="7" t="s">
        <v>251</v>
      </c>
      <c r="B139" s="4">
        <v>1</v>
      </c>
      <c r="D139" s="13">
        <v>200</v>
      </c>
      <c r="G139">
        <v>52</v>
      </c>
      <c r="H139">
        <v>55</v>
      </c>
      <c r="I139">
        <v>52</v>
      </c>
      <c r="J139" s="80">
        <v>200</v>
      </c>
      <c r="K139" s="119">
        <v>200</v>
      </c>
      <c r="L139" s="119">
        <f>D139</f>
        <v>200</v>
      </c>
      <c r="M139">
        <v>92</v>
      </c>
      <c r="N139">
        <v>89</v>
      </c>
      <c r="O139">
        <v>89</v>
      </c>
    </row>
    <row r="140" spans="1:15">
      <c r="A140" s="7" t="s">
        <v>252</v>
      </c>
      <c r="B140" s="4">
        <v>1</v>
      </c>
      <c r="D140" s="13" t="s">
        <v>253</v>
      </c>
      <c r="G140" t="s">
        <v>237</v>
      </c>
      <c r="H140" t="s">
        <v>237</v>
      </c>
      <c r="I140" t="s">
        <v>237</v>
      </c>
      <c r="J140" s="36"/>
      <c r="M140" t="s">
        <v>237</v>
      </c>
      <c r="N140" t="s">
        <v>237</v>
      </c>
      <c r="O140" t="s">
        <v>237</v>
      </c>
    </row>
    <row r="141" spans="1:15">
      <c r="A141" s="7" t="s">
        <v>268</v>
      </c>
      <c r="B141" s="9">
        <v>0.17</v>
      </c>
      <c r="C141" s="9"/>
      <c r="D141" s="10">
        <v>33.333333333333329</v>
      </c>
      <c r="E141" s="134" t="s">
        <v>223</v>
      </c>
      <c r="F141" s="80">
        <f>D141*7</f>
        <v>233.33333333333331</v>
      </c>
      <c r="G141">
        <v>100</v>
      </c>
      <c r="H141">
        <v>105</v>
      </c>
      <c r="I141">
        <v>91</v>
      </c>
      <c r="J141" s="80">
        <f>D141*10</f>
        <v>333.33333333333326</v>
      </c>
      <c r="K141" s="36">
        <f>D141*20</f>
        <v>666.66666666666652</v>
      </c>
      <c r="L141" s="80">
        <f>D141*25</f>
        <v>833.33333333333326</v>
      </c>
      <c r="M141">
        <v>129</v>
      </c>
      <c r="N141">
        <v>175</v>
      </c>
      <c r="O141">
        <v>136</v>
      </c>
    </row>
    <row r="142" spans="1:15">
      <c r="A142" s="7" t="s">
        <v>169</v>
      </c>
      <c r="B142" s="9">
        <v>0.17</v>
      </c>
      <c r="C142" s="9"/>
      <c r="D142" s="10">
        <v>33.333333333333329</v>
      </c>
      <c r="E142" s="134"/>
      <c r="F142" s="80">
        <f t="shared" ref="F142:F147" si="59">D142*7</f>
        <v>233.33333333333331</v>
      </c>
      <c r="G142">
        <v>31</v>
      </c>
      <c r="H142">
        <v>27</v>
      </c>
      <c r="I142">
        <v>25</v>
      </c>
      <c r="J142" s="80">
        <f t="shared" ref="J142:J147" si="60">D142*10</f>
        <v>333.33333333333326</v>
      </c>
      <c r="K142" s="36">
        <f t="shared" ref="K142:K147" si="61">D142*20</f>
        <v>666.66666666666652</v>
      </c>
      <c r="L142" s="80">
        <f t="shared" ref="L142:L147" si="62">D142*25</f>
        <v>833.33333333333326</v>
      </c>
      <c r="M142">
        <v>54</v>
      </c>
      <c r="N142">
        <v>61</v>
      </c>
      <c r="O142">
        <v>60</v>
      </c>
    </row>
    <row r="143" spans="1:15">
      <c r="A143" s="7" t="s">
        <v>170</v>
      </c>
      <c r="B143" s="9">
        <v>0.12</v>
      </c>
      <c r="C143" s="9"/>
      <c r="D143" s="10">
        <v>23.529411764705884</v>
      </c>
      <c r="E143" s="134"/>
      <c r="F143" s="80">
        <f t="shared" si="59"/>
        <v>164.70588235294119</v>
      </c>
      <c r="G143">
        <v>19</v>
      </c>
      <c r="H143">
        <v>14</v>
      </c>
      <c r="I143">
        <v>17</v>
      </c>
      <c r="J143" s="80">
        <f t="shared" si="60"/>
        <v>235.29411764705884</v>
      </c>
      <c r="K143" s="36">
        <f t="shared" si="61"/>
        <v>470.58823529411768</v>
      </c>
      <c r="L143" s="80">
        <f t="shared" si="62"/>
        <v>588.23529411764707</v>
      </c>
      <c r="M143">
        <v>48</v>
      </c>
      <c r="N143">
        <v>45</v>
      </c>
      <c r="O143">
        <v>26</v>
      </c>
    </row>
    <row r="144" spans="1:15">
      <c r="A144" s="7" t="s">
        <v>171</v>
      </c>
      <c r="B144" s="9">
        <v>0.09</v>
      </c>
      <c r="C144" s="9"/>
      <c r="D144" s="10">
        <v>18.181818181818183</v>
      </c>
      <c r="E144" s="134"/>
      <c r="F144" s="80">
        <f t="shared" si="59"/>
        <v>127.27272727272728</v>
      </c>
      <c r="G144">
        <v>32</v>
      </c>
      <c r="H144">
        <v>32</v>
      </c>
      <c r="I144">
        <v>39</v>
      </c>
      <c r="J144" s="80">
        <f t="shared" si="60"/>
        <v>181.81818181818184</v>
      </c>
      <c r="K144" s="36">
        <f t="shared" si="61"/>
        <v>363.63636363636368</v>
      </c>
      <c r="L144" s="80">
        <f t="shared" si="62"/>
        <v>454.54545454545456</v>
      </c>
      <c r="M144">
        <v>70</v>
      </c>
      <c r="N144">
        <v>92</v>
      </c>
      <c r="O144">
        <v>53</v>
      </c>
    </row>
    <row r="145" spans="1:15">
      <c r="A145" s="7" t="s">
        <v>166</v>
      </c>
      <c r="B145" s="9">
        <v>0.18</v>
      </c>
      <c r="C145" s="9"/>
      <c r="D145" s="10">
        <v>33.333333333333329</v>
      </c>
      <c r="E145" s="134"/>
      <c r="F145" s="80">
        <f t="shared" si="59"/>
        <v>233.33333333333331</v>
      </c>
      <c r="G145">
        <v>112</v>
      </c>
      <c r="H145">
        <v>123</v>
      </c>
      <c r="I145">
        <v>93</v>
      </c>
      <c r="J145" s="80">
        <f t="shared" si="60"/>
        <v>333.33333333333326</v>
      </c>
      <c r="K145" s="36">
        <f t="shared" si="61"/>
        <v>666.66666666666652</v>
      </c>
      <c r="L145" s="80">
        <f t="shared" si="62"/>
        <v>833.33333333333326</v>
      </c>
      <c r="M145">
        <v>68</v>
      </c>
      <c r="N145">
        <v>95</v>
      </c>
      <c r="O145">
        <v>100</v>
      </c>
    </row>
    <row r="146" spans="1:15">
      <c r="A146" s="7" t="s">
        <v>167</v>
      </c>
      <c r="B146" s="9">
        <v>0.12</v>
      </c>
      <c r="C146" s="9"/>
      <c r="D146" s="10">
        <v>23.529411764705884</v>
      </c>
      <c r="E146" s="134"/>
      <c r="F146" s="80">
        <f t="shared" si="59"/>
        <v>164.70588235294119</v>
      </c>
      <c r="G146">
        <v>48</v>
      </c>
      <c r="H146">
        <v>50</v>
      </c>
      <c r="I146">
        <v>48</v>
      </c>
      <c r="J146" s="80">
        <f t="shared" si="60"/>
        <v>235.29411764705884</v>
      </c>
      <c r="K146" s="36">
        <f t="shared" si="61"/>
        <v>470.58823529411768</v>
      </c>
      <c r="L146" s="80">
        <f t="shared" si="62"/>
        <v>588.23529411764707</v>
      </c>
      <c r="M146">
        <v>65</v>
      </c>
      <c r="N146">
        <v>74</v>
      </c>
      <c r="O146">
        <v>52</v>
      </c>
    </row>
    <row r="147" spans="1:15">
      <c r="A147" s="7" t="s">
        <v>168</v>
      </c>
      <c r="B147" s="9">
        <v>0.09</v>
      </c>
      <c r="C147" s="9"/>
      <c r="D147" s="10">
        <v>18.181818181818183</v>
      </c>
      <c r="E147" s="134"/>
      <c r="F147" s="80">
        <f t="shared" si="59"/>
        <v>127.27272727272728</v>
      </c>
      <c r="G147">
        <v>51</v>
      </c>
      <c r="H147">
        <v>68</v>
      </c>
      <c r="I147">
        <v>65</v>
      </c>
      <c r="J147" s="80">
        <f t="shared" si="60"/>
        <v>181.81818181818184</v>
      </c>
      <c r="K147" s="36">
        <f t="shared" si="61"/>
        <v>363.63636363636368</v>
      </c>
      <c r="L147" s="80">
        <f t="shared" si="62"/>
        <v>454.54545454545456</v>
      </c>
      <c r="M147">
        <v>72</v>
      </c>
      <c r="N147">
        <v>106</v>
      </c>
      <c r="O147">
        <v>92</v>
      </c>
    </row>
    <row r="148" spans="1:15">
      <c r="A148" s="7" t="s">
        <v>172</v>
      </c>
      <c r="B148" s="9">
        <v>1</v>
      </c>
      <c r="C148" s="9"/>
      <c r="D148" s="10">
        <v>30.303030303030301</v>
      </c>
      <c r="E148" s="134" t="s">
        <v>210</v>
      </c>
      <c r="G148">
        <v>28</v>
      </c>
      <c r="H148">
        <v>29</v>
      </c>
      <c r="I148">
        <v>27</v>
      </c>
      <c r="J148" s="36"/>
      <c r="M148">
        <v>32</v>
      </c>
      <c r="N148">
        <v>37</v>
      </c>
      <c r="O148">
        <v>32</v>
      </c>
    </row>
    <row r="149" spans="1:15">
      <c r="A149" s="7" t="s">
        <v>176</v>
      </c>
      <c r="B149" s="9">
        <v>0.2</v>
      </c>
      <c r="C149" s="9"/>
      <c r="D149" s="10">
        <v>15.290519877675841</v>
      </c>
      <c r="E149" s="134"/>
      <c r="J149" s="36"/>
    </row>
    <row r="150" spans="1:15">
      <c r="A150" s="7" t="s">
        <v>177</v>
      </c>
      <c r="B150" s="9">
        <v>0.08</v>
      </c>
      <c r="C150" s="9"/>
      <c r="D150" s="10">
        <v>10.482180293501047</v>
      </c>
      <c r="E150" s="134"/>
    </row>
    <row r="151" spans="1:15">
      <c r="A151" s="7" t="s">
        <v>178</v>
      </c>
      <c r="B151" s="9">
        <v>0.01</v>
      </c>
      <c r="C151" s="9"/>
      <c r="D151" s="10">
        <v>7.9744816586921861</v>
      </c>
      <c r="E151" s="134"/>
    </row>
    <row r="152" spans="1:15">
      <c r="A152" s="7" t="s">
        <v>173</v>
      </c>
      <c r="B152" s="9">
        <v>0.26</v>
      </c>
      <c r="C152" s="9"/>
      <c r="D152" s="10">
        <v>11.019283746556475</v>
      </c>
      <c r="E152" s="134"/>
    </row>
    <row r="153" spans="1:15">
      <c r="A153" s="7" t="s">
        <v>174</v>
      </c>
      <c r="B153" s="9">
        <v>0.14000000000000001</v>
      </c>
      <c r="C153" s="9"/>
      <c r="D153" s="10">
        <v>9.2336103416435815</v>
      </c>
      <c r="E153" s="134"/>
    </row>
    <row r="154" spans="1:15">
      <c r="A154" s="7" t="s">
        <v>175</v>
      </c>
      <c r="B154" s="9">
        <v>0.05</v>
      </c>
      <c r="C154" s="9"/>
      <c r="D154" s="10">
        <v>7.9459674215335703</v>
      </c>
      <c r="E154" s="134"/>
    </row>
    <row r="155" spans="1:15">
      <c r="A155" s="17" t="s">
        <v>82</v>
      </c>
      <c r="B155" s="9">
        <v>1</v>
      </c>
      <c r="C155" s="9"/>
      <c r="D155" s="10">
        <v>30.303030303030301</v>
      </c>
      <c r="E155" s="135" t="s">
        <v>224</v>
      </c>
    </row>
    <row r="156" spans="1:15">
      <c r="A156" s="17" t="s">
        <v>84</v>
      </c>
      <c r="B156" s="9">
        <v>0.08</v>
      </c>
      <c r="C156" s="9"/>
      <c r="D156" s="10">
        <v>10.482180293501047</v>
      </c>
      <c r="E156" s="135"/>
    </row>
    <row r="157" spans="1:15">
      <c r="A157" s="17" t="s">
        <v>83</v>
      </c>
      <c r="B157" s="9">
        <v>0.26</v>
      </c>
      <c r="C157" s="9"/>
      <c r="D157" s="10">
        <v>11.019283746556475</v>
      </c>
      <c r="E157" s="135"/>
    </row>
    <row r="158" spans="1:15">
      <c r="A158" t="s">
        <v>55</v>
      </c>
      <c r="B158" s="4">
        <v>1</v>
      </c>
      <c r="D158" s="5">
        <v>250</v>
      </c>
      <c r="E158" s="135" t="s">
        <v>205</v>
      </c>
    </row>
    <row r="159" spans="1:15">
      <c r="A159" t="s">
        <v>59</v>
      </c>
      <c r="B159" s="4">
        <v>1</v>
      </c>
      <c r="D159" s="5">
        <v>149.25373134328359</v>
      </c>
      <c r="E159" s="135"/>
    </row>
    <row r="160" spans="1:15">
      <c r="A160" t="s">
        <v>60</v>
      </c>
      <c r="B160" s="4">
        <v>0.6</v>
      </c>
      <c r="D160" s="5">
        <v>103.09278350515464</v>
      </c>
      <c r="E160" s="135"/>
    </row>
    <row r="161" spans="1:6">
      <c r="A161" t="s">
        <v>61</v>
      </c>
      <c r="B161" s="4">
        <v>0.39</v>
      </c>
      <c r="D161" s="5">
        <v>78.740157480314963</v>
      </c>
      <c r="E161" s="135"/>
      <c r="F161"/>
    </row>
    <row r="162" spans="1:6">
      <c r="A162" t="s">
        <v>56</v>
      </c>
      <c r="B162" s="4">
        <v>0.33</v>
      </c>
      <c r="D162" s="5">
        <v>55.55555555555555</v>
      </c>
      <c r="E162" s="135"/>
      <c r="F162"/>
    </row>
    <row r="163" spans="1:6">
      <c r="A163" t="s">
        <v>57</v>
      </c>
      <c r="B163" s="4">
        <v>0.31</v>
      </c>
      <c r="D163" s="5">
        <v>62.5</v>
      </c>
      <c r="E163" s="135"/>
      <c r="F163"/>
    </row>
    <row r="164" spans="1:6">
      <c r="A164" t="s">
        <v>58</v>
      </c>
      <c r="B164" s="4">
        <v>0.28999999999999998</v>
      </c>
      <c r="D164" s="5">
        <v>71.428571428571431</v>
      </c>
      <c r="E164" s="135"/>
      <c r="F164"/>
    </row>
    <row r="165" spans="1:6">
      <c r="A165" s="17" t="s">
        <v>67</v>
      </c>
      <c r="B165" s="9">
        <v>0</v>
      </c>
      <c r="C165" s="9"/>
      <c r="D165" s="10">
        <v>200</v>
      </c>
      <c r="E165" s="135" t="s">
        <v>216</v>
      </c>
      <c r="F165"/>
    </row>
    <row r="166" spans="1:6">
      <c r="A166" s="17" t="s">
        <v>71</v>
      </c>
      <c r="B166" s="9">
        <v>1</v>
      </c>
      <c r="C166" s="9"/>
      <c r="D166" s="10">
        <v>125</v>
      </c>
      <c r="E166" s="135"/>
      <c r="F166"/>
    </row>
    <row r="167" spans="1:6">
      <c r="A167" s="7" t="s">
        <v>72</v>
      </c>
      <c r="B167" s="9">
        <v>1</v>
      </c>
      <c r="C167" s="9"/>
      <c r="D167" s="10">
        <v>122.69938650306747</v>
      </c>
      <c r="E167" s="135"/>
      <c r="F167"/>
    </row>
    <row r="168" spans="1:6">
      <c r="A168" s="17" t="s">
        <v>73</v>
      </c>
      <c r="B168" s="9">
        <v>1</v>
      </c>
      <c r="C168" s="9"/>
      <c r="D168" s="10">
        <v>120.48192771084337</v>
      </c>
      <c r="E168" s="135"/>
      <c r="F168"/>
    </row>
    <row r="169" spans="1:6">
      <c r="A169" s="17" t="s">
        <v>68</v>
      </c>
      <c r="B169" s="9">
        <v>1</v>
      </c>
      <c r="C169" s="9"/>
      <c r="D169" s="10">
        <v>100</v>
      </c>
      <c r="E169" s="135"/>
      <c r="F169"/>
    </row>
    <row r="170" spans="1:6">
      <c r="A170" s="7" t="s">
        <v>69</v>
      </c>
      <c r="B170" s="9">
        <v>0.9</v>
      </c>
      <c r="C170" s="9"/>
      <c r="D170" s="10">
        <v>99.999999999999986</v>
      </c>
      <c r="E170" s="135"/>
      <c r="F170"/>
    </row>
    <row r="171" spans="1:6">
      <c r="A171" s="17" t="s">
        <v>70</v>
      </c>
      <c r="B171" s="9">
        <v>0.8</v>
      </c>
      <c r="C171" s="9"/>
      <c r="D171" s="10">
        <v>100</v>
      </c>
      <c r="E171" s="135"/>
      <c r="F171"/>
    </row>
    <row r="172" spans="1:6">
      <c r="A172" s="17" t="s">
        <v>74</v>
      </c>
      <c r="B172" s="9">
        <v>1</v>
      </c>
      <c r="C172" s="9"/>
      <c r="D172" s="10">
        <v>200</v>
      </c>
      <c r="E172" s="135" t="s">
        <v>217</v>
      </c>
      <c r="F172"/>
    </row>
    <row r="173" spans="1:6">
      <c r="A173" s="17" t="s">
        <v>76</v>
      </c>
      <c r="B173" s="9">
        <v>0.63</v>
      </c>
      <c r="C173" s="9"/>
      <c r="D173" s="10">
        <v>317.46031746031747</v>
      </c>
      <c r="E173" s="135"/>
      <c r="F173"/>
    </row>
    <row r="174" spans="1:6">
      <c r="A174" s="17" t="s">
        <v>75</v>
      </c>
      <c r="B174" s="9">
        <v>0.67</v>
      </c>
      <c r="C174" s="9"/>
      <c r="D174" s="10">
        <v>333.33333333333331</v>
      </c>
      <c r="E174" s="135"/>
      <c r="F174"/>
    </row>
  </sheetData>
  <mergeCells count="26">
    <mergeCell ref="E165:E171"/>
    <mergeCell ref="E29:E33"/>
    <mergeCell ref="E66:E72"/>
    <mergeCell ref="E101:E105"/>
    <mergeCell ref="E127:E131"/>
    <mergeCell ref="G14:I14"/>
    <mergeCell ref="E132:E138"/>
    <mergeCell ref="E172:E174"/>
    <mergeCell ref="E141:E147"/>
    <mergeCell ref="E148:E154"/>
    <mergeCell ref="E155:E157"/>
    <mergeCell ref="E158:E164"/>
    <mergeCell ref="E94:E100"/>
    <mergeCell ref="E106:E112"/>
    <mergeCell ref="E113:E119"/>
    <mergeCell ref="E120:E126"/>
    <mergeCell ref="E56:E58"/>
    <mergeCell ref="E59:E65"/>
    <mergeCell ref="E73:E79"/>
    <mergeCell ref="E80:E86"/>
    <mergeCell ref="E87:E93"/>
    <mergeCell ref="E18:E20"/>
    <mergeCell ref="E22:E28"/>
    <mergeCell ref="E35:E41"/>
    <mergeCell ref="E42:E48"/>
    <mergeCell ref="E49:E5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3"/>
  <sheetViews>
    <sheetView topLeftCell="A10" workbookViewId="0">
      <pane xSplit="3" ySplit="6" topLeftCell="S102" activePane="bottomRight" state="frozen"/>
      <selection activeCell="A10" sqref="A10"/>
      <selection pane="topRight" activeCell="D10" sqref="D10"/>
      <selection pane="bottomLeft" activeCell="A16" sqref="A16"/>
      <selection pane="bottomRight" activeCell="AB106" sqref="AB106:AB108"/>
    </sheetView>
  </sheetViews>
  <sheetFormatPr baseColWidth="10" defaultRowHeight="15" x14ac:dyDescent="0"/>
  <cols>
    <col min="1" max="1" width="23.1640625" bestFit="1" customWidth="1"/>
    <col min="2" max="2" width="10.83203125" style="4"/>
    <col min="3" max="3" width="10" style="13" bestFit="1" customWidth="1"/>
    <col min="4" max="4" width="10" style="6" customWidth="1"/>
    <col min="6" max="6" width="25.6640625" customWidth="1"/>
    <col min="7" max="7" width="13.33203125" customWidth="1"/>
    <col min="13" max="13" width="10.83203125" style="26"/>
    <col min="17" max="17" width="10.83203125" style="26"/>
    <col min="21" max="21" width="10.83203125" style="6"/>
    <col min="22" max="22" width="10.83203125" style="36"/>
    <col min="34" max="34" width="10.83203125" style="36"/>
  </cols>
  <sheetData>
    <row r="1" spans="1:42" hidden="1"/>
    <row r="2" spans="1:42" hidden="1"/>
    <row r="3" spans="1:42" hidden="1"/>
    <row r="4" spans="1:42" hidden="1"/>
    <row r="5" spans="1:42" hidden="1"/>
    <row r="6" spans="1:42" hidden="1"/>
    <row r="7" spans="1:42" hidden="1"/>
    <row r="8" spans="1:42" hidden="1"/>
    <row r="9" spans="1:42" hidden="1"/>
    <row r="10" spans="1:42">
      <c r="A10" s="19" t="s">
        <v>225</v>
      </c>
    </row>
    <row r="11" spans="1:42">
      <c r="A11" s="20" t="s">
        <v>226</v>
      </c>
    </row>
    <row r="12" spans="1:42">
      <c r="A12" s="21" t="s">
        <v>227</v>
      </c>
    </row>
    <row r="13" spans="1:42">
      <c r="W13" t="s">
        <v>276</v>
      </c>
      <c r="X13" t="s">
        <v>278</v>
      </c>
      <c r="Y13" t="s">
        <v>278</v>
      </c>
      <c r="Z13" t="s">
        <v>278</v>
      </c>
      <c r="AA13" t="s">
        <v>278</v>
      </c>
      <c r="AB13" t="s">
        <v>285</v>
      </c>
      <c r="AC13" t="s">
        <v>285</v>
      </c>
      <c r="AD13" t="s">
        <v>285</v>
      </c>
      <c r="AE13" t="s">
        <v>290</v>
      </c>
      <c r="AF13" t="s">
        <v>290</v>
      </c>
      <c r="AG13" t="s">
        <v>290</v>
      </c>
      <c r="AK13" t="s">
        <v>293</v>
      </c>
      <c r="AL13" t="s">
        <v>293</v>
      </c>
      <c r="AM13" t="s">
        <v>293</v>
      </c>
    </row>
    <row r="14" spans="1:42" ht="75">
      <c r="H14" s="1" t="s">
        <v>254</v>
      </c>
      <c r="I14" s="1"/>
      <c r="J14" s="1"/>
      <c r="K14" s="1" t="s">
        <v>255</v>
      </c>
      <c r="L14" s="100" t="s">
        <v>256</v>
      </c>
      <c r="M14" s="79" t="s">
        <v>257</v>
      </c>
      <c r="N14" s="1" t="s">
        <v>258</v>
      </c>
      <c r="O14" s="1" t="s">
        <v>259</v>
      </c>
      <c r="P14" s="1" t="s">
        <v>260</v>
      </c>
      <c r="Q14" s="122" t="s">
        <v>261</v>
      </c>
      <c r="R14" s="1"/>
      <c r="U14" s="123" t="s">
        <v>270</v>
      </c>
      <c r="W14" s="79" t="s">
        <v>322</v>
      </c>
      <c r="X14" s="1" t="s">
        <v>279</v>
      </c>
      <c r="Y14" t="s">
        <v>280</v>
      </c>
      <c r="Z14" t="s">
        <v>280</v>
      </c>
      <c r="AA14" t="s">
        <v>280</v>
      </c>
      <c r="AB14" s="1"/>
      <c r="AC14" s="1" t="s">
        <v>281</v>
      </c>
      <c r="AD14" s="1" t="s">
        <v>281</v>
      </c>
      <c r="AE14" s="1" t="s">
        <v>291</v>
      </c>
      <c r="AF14" s="1" t="s">
        <v>291</v>
      </c>
      <c r="AG14" s="1" t="s">
        <v>291</v>
      </c>
      <c r="AK14" t="s">
        <v>295</v>
      </c>
      <c r="AL14" t="s">
        <v>295</v>
      </c>
      <c r="AM14" t="s">
        <v>295</v>
      </c>
    </row>
    <row r="15" spans="1:42" ht="45">
      <c r="A15" s="1" t="s">
        <v>44</v>
      </c>
      <c r="B15" s="2" t="s">
        <v>45</v>
      </c>
      <c r="C15" s="3" t="s">
        <v>46</v>
      </c>
      <c r="D15" s="14" t="s">
        <v>201</v>
      </c>
      <c r="E15" t="s">
        <v>10</v>
      </c>
      <c r="F15" t="s">
        <v>9</v>
      </c>
      <c r="G15" t="s">
        <v>229</v>
      </c>
      <c r="H15" t="s">
        <v>230</v>
      </c>
      <c r="I15" t="s">
        <v>231</v>
      </c>
      <c r="J15" t="s">
        <v>232</v>
      </c>
      <c r="K15" t="s">
        <v>232</v>
      </c>
      <c r="L15" t="s">
        <v>232</v>
      </c>
      <c r="M15" s="26" t="s">
        <v>232</v>
      </c>
      <c r="N15" t="s">
        <v>232</v>
      </c>
      <c r="O15" t="s">
        <v>232</v>
      </c>
      <c r="P15" t="s">
        <v>232</v>
      </c>
      <c r="Q15" s="26" t="s">
        <v>232</v>
      </c>
      <c r="R15" s="1" t="s">
        <v>265</v>
      </c>
      <c r="S15" s="1" t="s">
        <v>266</v>
      </c>
      <c r="T15" s="1" t="s">
        <v>267</v>
      </c>
      <c r="U15" s="6" t="s">
        <v>232</v>
      </c>
      <c r="V15" s="79" t="s">
        <v>303</v>
      </c>
      <c r="W15" t="s">
        <v>232</v>
      </c>
      <c r="X15" t="s">
        <v>232</v>
      </c>
      <c r="Y15" t="s">
        <v>11</v>
      </c>
      <c r="Z15" t="s">
        <v>12</v>
      </c>
      <c r="AA15" t="s">
        <v>13</v>
      </c>
      <c r="AB15" t="s">
        <v>282</v>
      </c>
      <c r="AC15" t="s">
        <v>283</v>
      </c>
      <c r="AD15" t="s">
        <v>284</v>
      </c>
      <c r="AE15" t="s">
        <v>11</v>
      </c>
      <c r="AF15" t="s">
        <v>12</v>
      </c>
      <c r="AG15" t="s">
        <v>13</v>
      </c>
      <c r="AH15" s="26" t="s">
        <v>303</v>
      </c>
      <c r="AI15" t="s">
        <v>9</v>
      </c>
      <c r="AJ15" t="s">
        <v>229</v>
      </c>
      <c r="AK15" t="s">
        <v>11</v>
      </c>
      <c r="AL15" t="s">
        <v>12</v>
      </c>
      <c r="AM15" t="s">
        <v>13</v>
      </c>
      <c r="AN15" t="s">
        <v>11</v>
      </c>
      <c r="AO15" t="s">
        <v>12</v>
      </c>
      <c r="AP15" t="s">
        <v>13</v>
      </c>
    </row>
    <row r="16" spans="1:42" ht="15" customHeight="1">
      <c r="A16" s="1" t="s">
        <v>249</v>
      </c>
      <c r="B16" s="2">
        <v>1</v>
      </c>
      <c r="C16" s="3">
        <v>60</v>
      </c>
      <c r="D16" s="14"/>
      <c r="E16">
        <v>16</v>
      </c>
      <c r="F16" t="s">
        <v>14</v>
      </c>
      <c r="G16" t="s">
        <v>233</v>
      </c>
      <c r="H16" t="s">
        <v>234</v>
      </c>
      <c r="I16">
        <v>41</v>
      </c>
      <c r="J16">
        <v>41</v>
      </c>
      <c r="K16">
        <v>51</v>
      </c>
      <c r="L16">
        <v>36</v>
      </c>
      <c r="M16" s="26">
        <v>42</v>
      </c>
      <c r="N16">
        <v>33</v>
      </c>
      <c r="O16">
        <v>30</v>
      </c>
      <c r="P16">
        <v>31</v>
      </c>
      <c r="Q16" s="26">
        <v>31</v>
      </c>
      <c r="R16">
        <v>42</v>
      </c>
      <c r="S16">
        <v>35</v>
      </c>
      <c r="T16">
        <v>37</v>
      </c>
      <c r="U16" s="6">
        <v>38</v>
      </c>
      <c r="V16" s="36">
        <f>C16</f>
        <v>60</v>
      </c>
      <c r="W16">
        <v>35</v>
      </c>
      <c r="X16">
        <v>36</v>
      </c>
      <c r="Y16">
        <v>38</v>
      </c>
      <c r="Z16">
        <v>36</v>
      </c>
      <c r="AA16">
        <v>34</v>
      </c>
      <c r="AB16">
        <v>51</v>
      </c>
      <c r="AC16">
        <v>48</v>
      </c>
      <c r="AD16">
        <v>48</v>
      </c>
      <c r="AE16">
        <v>20</v>
      </c>
      <c r="AF16">
        <v>17</v>
      </c>
      <c r="AG16">
        <v>18</v>
      </c>
      <c r="AI16" t="s">
        <v>14</v>
      </c>
      <c r="AJ16" t="s">
        <v>233</v>
      </c>
      <c r="AK16">
        <v>24</v>
      </c>
      <c r="AL16">
        <v>25</v>
      </c>
      <c r="AM16">
        <v>24</v>
      </c>
      <c r="AN16">
        <v>38</v>
      </c>
      <c r="AO16">
        <v>36</v>
      </c>
      <c r="AP16">
        <v>34</v>
      </c>
    </row>
    <row r="17" spans="1:42" ht="15" customHeight="1">
      <c r="A17" t="s">
        <v>47</v>
      </c>
      <c r="B17" s="4">
        <v>0.17</v>
      </c>
      <c r="C17" s="5">
        <v>83.333333333333329</v>
      </c>
      <c r="D17" s="135" t="s">
        <v>202</v>
      </c>
      <c r="E17">
        <v>8</v>
      </c>
      <c r="F17" t="s">
        <v>15</v>
      </c>
      <c r="G17" t="s">
        <v>236</v>
      </c>
      <c r="H17">
        <v>64</v>
      </c>
      <c r="I17">
        <v>2904</v>
      </c>
      <c r="J17">
        <v>63</v>
      </c>
      <c r="K17">
        <v>64</v>
      </c>
      <c r="L17">
        <v>41</v>
      </c>
      <c r="M17" s="26">
        <v>54</v>
      </c>
      <c r="N17">
        <v>42</v>
      </c>
      <c r="O17">
        <v>91</v>
      </c>
      <c r="P17">
        <v>117</v>
      </c>
      <c r="Q17" s="26">
        <v>72</v>
      </c>
      <c r="R17">
        <v>39</v>
      </c>
      <c r="S17">
        <v>93</v>
      </c>
      <c r="T17">
        <v>57</v>
      </c>
      <c r="U17" s="6">
        <v>60</v>
      </c>
      <c r="V17" s="36">
        <f>C17</f>
        <v>83.333333333333329</v>
      </c>
      <c r="W17">
        <v>70</v>
      </c>
      <c r="X17">
        <v>52</v>
      </c>
      <c r="Y17">
        <v>77</v>
      </c>
      <c r="Z17">
        <v>47</v>
      </c>
      <c r="AA17">
        <v>46</v>
      </c>
      <c r="AB17" t="s">
        <v>237</v>
      </c>
      <c r="AC17" t="s">
        <v>237</v>
      </c>
      <c r="AD17" t="s">
        <v>237</v>
      </c>
      <c r="AE17" t="s">
        <v>237</v>
      </c>
      <c r="AF17" t="s">
        <v>237</v>
      </c>
      <c r="AG17" t="s">
        <v>237</v>
      </c>
      <c r="AH17" s="80">
        <f>C17*5</f>
        <v>416.66666666666663</v>
      </c>
      <c r="AI17" t="s">
        <v>15</v>
      </c>
      <c r="AJ17" t="s">
        <v>236</v>
      </c>
      <c r="AK17">
        <v>24</v>
      </c>
      <c r="AL17">
        <v>34</v>
      </c>
      <c r="AM17">
        <v>18</v>
      </c>
      <c r="AN17">
        <v>77</v>
      </c>
      <c r="AO17">
        <v>47</v>
      </c>
      <c r="AP17">
        <v>46</v>
      </c>
    </row>
    <row r="18" spans="1:42" ht="15" customHeight="1">
      <c r="A18" t="s">
        <v>49</v>
      </c>
      <c r="B18" s="4">
        <v>1</v>
      </c>
      <c r="C18" s="5">
        <v>500</v>
      </c>
      <c r="D18" s="135"/>
      <c r="E18" t="s">
        <v>237</v>
      </c>
      <c r="F18" t="s">
        <v>15</v>
      </c>
      <c r="G18" t="s">
        <v>238</v>
      </c>
      <c r="H18" t="s">
        <v>237</v>
      </c>
      <c r="I18" t="s">
        <v>237</v>
      </c>
      <c r="J18" t="s">
        <v>237</v>
      </c>
      <c r="K18" t="s">
        <v>237</v>
      </c>
      <c r="L18" t="s">
        <v>237</v>
      </c>
      <c r="M18" s="26" t="s">
        <v>237</v>
      </c>
      <c r="N18" t="s">
        <v>237</v>
      </c>
      <c r="O18" t="s">
        <v>237</v>
      </c>
      <c r="P18" t="s">
        <v>237</v>
      </c>
      <c r="Q18" s="26" t="s">
        <v>237</v>
      </c>
      <c r="R18" t="s">
        <v>237</v>
      </c>
      <c r="S18" t="s">
        <v>237</v>
      </c>
      <c r="T18" t="s">
        <v>237</v>
      </c>
      <c r="U18" s="6" t="s">
        <v>237</v>
      </c>
      <c r="V18" s="36">
        <f>C18</f>
        <v>500</v>
      </c>
      <c r="W18">
        <v>40</v>
      </c>
      <c r="X18">
        <v>52</v>
      </c>
      <c r="Y18">
        <v>52</v>
      </c>
      <c r="Z18" t="s">
        <v>237</v>
      </c>
      <c r="AA18" t="s">
        <v>237</v>
      </c>
      <c r="AB18">
        <v>241</v>
      </c>
      <c r="AC18">
        <v>228</v>
      </c>
      <c r="AD18">
        <v>132</v>
      </c>
      <c r="AE18">
        <v>155</v>
      </c>
      <c r="AF18">
        <v>142</v>
      </c>
      <c r="AG18">
        <v>120</v>
      </c>
      <c r="AH18" s="80">
        <f>C18*5</f>
        <v>2500</v>
      </c>
      <c r="AI18" t="s">
        <v>15</v>
      </c>
      <c r="AJ18" t="s">
        <v>238</v>
      </c>
      <c r="AK18">
        <v>54</v>
      </c>
      <c r="AL18">
        <v>17</v>
      </c>
      <c r="AM18">
        <v>7</v>
      </c>
      <c r="AN18">
        <v>52</v>
      </c>
      <c r="AO18" t="s">
        <v>237</v>
      </c>
      <c r="AP18" t="s">
        <v>237</v>
      </c>
    </row>
    <row r="19" spans="1:42" ht="15" customHeight="1">
      <c r="A19" t="s">
        <v>48</v>
      </c>
      <c r="B19" s="4">
        <v>0.67</v>
      </c>
      <c r="C19" s="5">
        <v>17.391304347826082</v>
      </c>
      <c r="D19" s="135"/>
      <c r="E19">
        <v>10</v>
      </c>
      <c r="F19" t="s">
        <v>15</v>
      </c>
      <c r="G19" t="s">
        <v>239</v>
      </c>
      <c r="H19">
        <v>41</v>
      </c>
      <c r="I19">
        <v>29</v>
      </c>
      <c r="J19">
        <v>17</v>
      </c>
      <c r="K19">
        <v>9</v>
      </c>
      <c r="L19">
        <v>19</v>
      </c>
      <c r="M19" s="26">
        <v>15</v>
      </c>
      <c r="N19">
        <v>11</v>
      </c>
      <c r="O19">
        <v>6</v>
      </c>
      <c r="P19">
        <v>13</v>
      </c>
      <c r="Q19" s="26">
        <v>10</v>
      </c>
      <c r="R19">
        <v>18</v>
      </c>
      <c r="S19">
        <v>17</v>
      </c>
      <c r="T19">
        <v>6</v>
      </c>
      <c r="U19" s="6">
        <v>15</v>
      </c>
      <c r="V19" s="36">
        <f>C19</f>
        <v>17.391304347826082</v>
      </c>
      <c r="W19">
        <v>14</v>
      </c>
      <c r="X19">
        <v>12</v>
      </c>
      <c r="Y19">
        <v>14</v>
      </c>
      <c r="Z19">
        <v>12</v>
      </c>
      <c r="AA19">
        <v>11</v>
      </c>
      <c r="AB19" t="s">
        <v>237</v>
      </c>
      <c r="AC19" t="s">
        <v>237</v>
      </c>
      <c r="AD19">
        <v>5</v>
      </c>
      <c r="AE19">
        <v>10</v>
      </c>
      <c r="AF19" t="s">
        <v>237</v>
      </c>
      <c r="AG19" t="s">
        <v>237</v>
      </c>
      <c r="AH19" s="80">
        <f>C19*5</f>
        <v>86.956521739130409</v>
      </c>
      <c r="AI19" t="s">
        <v>15</v>
      </c>
      <c r="AJ19" t="s">
        <v>239</v>
      </c>
      <c r="AK19">
        <v>26</v>
      </c>
      <c r="AL19">
        <v>18</v>
      </c>
      <c r="AM19">
        <v>17</v>
      </c>
      <c r="AN19">
        <v>14</v>
      </c>
      <c r="AO19">
        <v>12</v>
      </c>
      <c r="AP19">
        <v>11</v>
      </c>
    </row>
    <row r="20" spans="1:42" ht="15" customHeight="1">
      <c r="A20" t="s">
        <v>250</v>
      </c>
      <c r="B20" s="4">
        <v>1</v>
      </c>
      <c r="C20" s="5">
        <v>60</v>
      </c>
      <c r="D20" s="16"/>
      <c r="E20">
        <v>1379</v>
      </c>
      <c r="F20" t="s">
        <v>16</v>
      </c>
      <c r="G20" t="s">
        <v>233</v>
      </c>
      <c r="H20" t="s">
        <v>234</v>
      </c>
      <c r="I20">
        <v>30</v>
      </c>
      <c r="J20">
        <v>30</v>
      </c>
      <c r="K20">
        <v>29</v>
      </c>
      <c r="L20">
        <v>26</v>
      </c>
      <c r="M20" s="26">
        <v>28</v>
      </c>
      <c r="N20">
        <v>27</v>
      </c>
      <c r="O20">
        <v>24</v>
      </c>
      <c r="P20">
        <v>30</v>
      </c>
      <c r="Q20" s="26">
        <v>27</v>
      </c>
      <c r="R20">
        <v>27</v>
      </c>
      <c r="S20">
        <v>29</v>
      </c>
      <c r="T20">
        <v>27</v>
      </c>
      <c r="U20" s="6">
        <v>30</v>
      </c>
      <c r="V20" s="36">
        <f>C20</f>
        <v>60</v>
      </c>
      <c r="W20">
        <v>32</v>
      </c>
      <c r="X20">
        <v>29</v>
      </c>
      <c r="Y20">
        <v>28</v>
      </c>
      <c r="Z20">
        <v>31</v>
      </c>
      <c r="AA20">
        <v>29</v>
      </c>
      <c r="AB20">
        <v>14</v>
      </c>
      <c r="AC20">
        <v>13</v>
      </c>
      <c r="AD20">
        <v>11</v>
      </c>
      <c r="AE20">
        <v>11</v>
      </c>
      <c r="AF20">
        <v>10</v>
      </c>
      <c r="AG20">
        <v>10</v>
      </c>
      <c r="AI20" t="s">
        <v>16</v>
      </c>
      <c r="AJ20" t="s">
        <v>233</v>
      </c>
      <c r="AK20">
        <v>27</v>
      </c>
      <c r="AL20">
        <v>24</v>
      </c>
      <c r="AM20">
        <v>22</v>
      </c>
      <c r="AN20">
        <v>28</v>
      </c>
      <c r="AO20">
        <v>31</v>
      </c>
      <c r="AP20">
        <v>29</v>
      </c>
    </row>
    <row r="21" spans="1:42" ht="15" customHeight="1">
      <c r="A21" s="7" t="s">
        <v>88</v>
      </c>
      <c r="B21" s="9">
        <v>0.03</v>
      </c>
      <c r="C21" s="10">
        <v>29.411764705882351</v>
      </c>
      <c r="D21" s="134" t="s">
        <v>204</v>
      </c>
      <c r="E21">
        <v>81</v>
      </c>
      <c r="F21" t="s">
        <v>17</v>
      </c>
      <c r="G21" t="s">
        <v>236</v>
      </c>
      <c r="H21">
        <v>88</v>
      </c>
      <c r="I21">
        <v>3104</v>
      </c>
      <c r="J21">
        <v>85</v>
      </c>
      <c r="K21">
        <v>104</v>
      </c>
      <c r="L21">
        <v>89</v>
      </c>
      <c r="M21" s="26">
        <v>91</v>
      </c>
      <c r="N21">
        <v>69</v>
      </c>
      <c r="O21">
        <v>82</v>
      </c>
      <c r="P21">
        <v>134</v>
      </c>
      <c r="Q21" s="26">
        <v>87</v>
      </c>
      <c r="R21">
        <v>90</v>
      </c>
      <c r="S21">
        <v>104</v>
      </c>
      <c r="T21">
        <v>75</v>
      </c>
      <c r="U21" s="6">
        <v>98</v>
      </c>
      <c r="V21" s="36">
        <f t="shared" ref="V21:V40" si="0">C21</f>
        <v>29.411764705882351</v>
      </c>
      <c r="W21">
        <v>110</v>
      </c>
      <c r="X21">
        <v>101</v>
      </c>
      <c r="Y21">
        <v>121</v>
      </c>
      <c r="Z21">
        <v>93</v>
      </c>
      <c r="AA21">
        <v>92</v>
      </c>
      <c r="AB21">
        <v>42</v>
      </c>
      <c r="AC21">
        <v>45</v>
      </c>
      <c r="AD21">
        <v>39</v>
      </c>
      <c r="AE21">
        <v>38</v>
      </c>
      <c r="AF21">
        <v>36</v>
      </c>
      <c r="AG21">
        <v>34</v>
      </c>
      <c r="AH21" s="80">
        <f t="shared" ref="AH21:AH32" si="1">C21*2</f>
        <v>58.823529411764703</v>
      </c>
      <c r="AI21" t="s">
        <v>17</v>
      </c>
      <c r="AJ21" t="s">
        <v>236</v>
      </c>
      <c r="AK21">
        <v>145</v>
      </c>
      <c r="AL21">
        <v>87</v>
      </c>
      <c r="AM21">
        <v>84</v>
      </c>
      <c r="AN21">
        <v>121</v>
      </c>
      <c r="AO21">
        <v>93</v>
      </c>
      <c r="AP21">
        <v>92</v>
      </c>
    </row>
    <row r="22" spans="1:42" ht="15" customHeight="1">
      <c r="A22" s="7" t="s">
        <v>92</v>
      </c>
      <c r="B22" s="9">
        <v>0.26</v>
      </c>
      <c r="C22" s="10">
        <v>37.037037037037038</v>
      </c>
      <c r="D22" s="134"/>
      <c r="E22">
        <v>53</v>
      </c>
      <c r="F22" t="s">
        <v>17</v>
      </c>
      <c r="G22" t="s">
        <v>238</v>
      </c>
      <c r="H22">
        <v>14</v>
      </c>
      <c r="I22">
        <v>50</v>
      </c>
      <c r="J22">
        <v>11</v>
      </c>
      <c r="K22">
        <v>9</v>
      </c>
      <c r="L22">
        <v>8</v>
      </c>
      <c r="M22" s="26">
        <v>10</v>
      </c>
      <c r="N22">
        <v>9</v>
      </c>
      <c r="O22">
        <v>9</v>
      </c>
      <c r="P22">
        <v>10</v>
      </c>
      <c r="Q22" s="26">
        <v>9</v>
      </c>
      <c r="R22">
        <v>11</v>
      </c>
      <c r="S22">
        <v>10</v>
      </c>
      <c r="T22">
        <v>9</v>
      </c>
      <c r="U22" s="6">
        <v>12</v>
      </c>
      <c r="V22" s="36">
        <f t="shared" si="0"/>
        <v>37.037037037037038</v>
      </c>
      <c r="W22">
        <v>15</v>
      </c>
      <c r="X22">
        <v>11</v>
      </c>
      <c r="Y22">
        <v>10</v>
      </c>
      <c r="Z22">
        <v>11</v>
      </c>
      <c r="AA22">
        <v>11</v>
      </c>
      <c r="AB22">
        <v>204</v>
      </c>
      <c r="AC22">
        <v>392</v>
      </c>
      <c r="AD22">
        <v>186</v>
      </c>
      <c r="AE22">
        <v>164</v>
      </c>
      <c r="AF22">
        <v>206</v>
      </c>
      <c r="AG22">
        <v>111</v>
      </c>
      <c r="AH22" s="80">
        <f t="shared" si="1"/>
        <v>74.074074074074076</v>
      </c>
      <c r="AI22" t="s">
        <v>17</v>
      </c>
      <c r="AJ22" t="s">
        <v>238</v>
      </c>
      <c r="AK22">
        <v>20</v>
      </c>
      <c r="AL22">
        <v>18</v>
      </c>
      <c r="AM22">
        <v>12</v>
      </c>
      <c r="AN22">
        <v>10</v>
      </c>
      <c r="AO22">
        <v>11</v>
      </c>
      <c r="AP22">
        <v>11</v>
      </c>
    </row>
    <row r="23" spans="1:42" ht="15" customHeight="1">
      <c r="A23" s="7" t="s">
        <v>93</v>
      </c>
      <c r="B23" s="9">
        <v>0.13</v>
      </c>
      <c r="C23" s="10">
        <v>23.809523809523807</v>
      </c>
      <c r="D23" s="134"/>
      <c r="E23">
        <v>139</v>
      </c>
      <c r="F23" t="s">
        <v>17</v>
      </c>
      <c r="G23" t="s">
        <v>240</v>
      </c>
      <c r="H23">
        <v>20</v>
      </c>
      <c r="I23">
        <v>108</v>
      </c>
      <c r="J23">
        <v>17</v>
      </c>
      <c r="K23">
        <v>9</v>
      </c>
      <c r="L23">
        <v>8</v>
      </c>
      <c r="M23" s="26">
        <v>11</v>
      </c>
      <c r="N23">
        <v>10</v>
      </c>
      <c r="O23">
        <v>9</v>
      </c>
      <c r="P23">
        <v>10</v>
      </c>
      <c r="Q23" s="26">
        <v>10</v>
      </c>
      <c r="R23">
        <v>12</v>
      </c>
      <c r="S23">
        <v>12</v>
      </c>
      <c r="T23">
        <v>9</v>
      </c>
      <c r="U23" s="6">
        <v>12</v>
      </c>
      <c r="V23" s="36">
        <f t="shared" si="0"/>
        <v>23.809523809523807</v>
      </c>
      <c r="W23">
        <v>13</v>
      </c>
      <c r="X23">
        <v>11</v>
      </c>
      <c r="Y23">
        <v>9</v>
      </c>
      <c r="Z23">
        <v>13</v>
      </c>
      <c r="AA23">
        <v>11</v>
      </c>
      <c r="AB23">
        <v>13</v>
      </c>
      <c r="AC23">
        <v>12</v>
      </c>
      <c r="AD23">
        <v>15</v>
      </c>
      <c r="AE23">
        <v>10</v>
      </c>
      <c r="AF23">
        <v>11</v>
      </c>
      <c r="AG23">
        <v>12</v>
      </c>
      <c r="AH23" s="80">
        <f t="shared" si="1"/>
        <v>47.619047619047613</v>
      </c>
      <c r="AI23" t="s">
        <v>17</v>
      </c>
      <c r="AJ23" t="s">
        <v>240</v>
      </c>
      <c r="AK23">
        <v>23</v>
      </c>
      <c r="AL23">
        <v>21</v>
      </c>
      <c r="AM23">
        <v>19</v>
      </c>
      <c r="AN23">
        <v>9</v>
      </c>
      <c r="AO23">
        <v>13</v>
      </c>
      <c r="AP23">
        <v>11</v>
      </c>
    </row>
    <row r="24" spans="1:42" ht="15" customHeight="1">
      <c r="A24" s="7" t="s">
        <v>94</v>
      </c>
      <c r="B24" s="9">
        <v>7.0000000000000007E-2</v>
      </c>
      <c r="C24" s="10">
        <v>17.543859649122805</v>
      </c>
      <c r="D24" s="134"/>
      <c r="E24">
        <v>349</v>
      </c>
      <c r="F24" t="s">
        <v>17</v>
      </c>
      <c r="G24" t="s">
        <v>241</v>
      </c>
      <c r="H24">
        <v>38</v>
      </c>
      <c r="I24">
        <v>309</v>
      </c>
      <c r="J24">
        <v>34</v>
      </c>
      <c r="K24">
        <v>35</v>
      </c>
      <c r="L24">
        <v>29</v>
      </c>
      <c r="M24" s="26">
        <v>32</v>
      </c>
      <c r="N24">
        <v>28</v>
      </c>
      <c r="O24">
        <v>26</v>
      </c>
      <c r="P24">
        <v>37</v>
      </c>
      <c r="Q24" s="26">
        <v>30</v>
      </c>
      <c r="R24">
        <v>32</v>
      </c>
      <c r="S24">
        <v>34</v>
      </c>
      <c r="T24">
        <v>32</v>
      </c>
      <c r="U24" s="6">
        <v>38</v>
      </c>
      <c r="V24" s="36">
        <f t="shared" si="0"/>
        <v>17.543859649122805</v>
      </c>
      <c r="W24">
        <v>39</v>
      </c>
      <c r="X24">
        <v>35</v>
      </c>
      <c r="Y24">
        <v>31</v>
      </c>
      <c r="Z24">
        <v>38</v>
      </c>
      <c r="AA24">
        <v>36</v>
      </c>
      <c r="AB24">
        <v>14</v>
      </c>
      <c r="AC24">
        <v>14</v>
      </c>
      <c r="AD24">
        <v>10</v>
      </c>
      <c r="AE24">
        <v>10</v>
      </c>
      <c r="AF24">
        <v>9</v>
      </c>
      <c r="AG24">
        <v>9</v>
      </c>
      <c r="AH24" s="80">
        <f t="shared" si="1"/>
        <v>35.087719298245609</v>
      </c>
      <c r="AI24" t="s">
        <v>17</v>
      </c>
      <c r="AJ24" t="s">
        <v>241</v>
      </c>
      <c r="AK24">
        <v>49</v>
      </c>
      <c r="AL24">
        <v>40</v>
      </c>
      <c r="AM24">
        <v>35</v>
      </c>
      <c r="AN24">
        <v>31</v>
      </c>
      <c r="AO24">
        <v>38</v>
      </c>
      <c r="AP24">
        <v>36</v>
      </c>
    </row>
    <row r="25" spans="1:42" ht="15" customHeight="1">
      <c r="A25" s="7" t="s">
        <v>89</v>
      </c>
      <c r="B25" s="9">
        <v>0.41</v>
      </c>
      <c r="C25" s="10">
        <v>58.823529411764703</v>
      </c>
      <c r="D25" s="134"/>
      <c r="E25">
        <v>138</v>
      </c>
      <c r="F25" t="s">
        <v>17</v>
      </c>
      <c r="G25" t="s">
        <v>242</v>
      </c>
      <c r="H25">
        <v>39</v>
      </c>
      <c r="I25">
        <v>55</v>
      </c>
      <c r="J25">
        <v>23</v>
      </c>
      <c r="K25">
        <v>24</v>
      </c>
      <c r="L25">
        <v>22</v>
      </c>
      <c r="M25" s="26">
        <v>23</v>
      </c>
      <c r="N25">
        <v>22</v>
      </c>
      <c r="O25">
        <v>21</v>
      </c>
      <c r="P25">
        <v>30</v>
      </c>
      <c r="Q25" s="26">
        <v>24</v>
      </c>
      <c r="R25">
        <v>23</v>
      </c>
      <c r="S25">
        <v>27</v>
      </c>
      <c r="T25">
        <v>24</v>
      </c>
      <c r="U25" s="6">
        <v>26</v>
      </c>
      <c r="V25" s="36">
        <f t="shared" si="0"/>
        <v>58.823529411764703</v>
      </c>
      <c r="W25">
        <v>28</v>
      </c>
      <c r="X25">
        <v>23</v>
      </c>
      <c r="Y25">
        <v>21</v>
      </c>
      <c r="Z25">
        <v>25</v>
      </c>
      <c r="AA25">
        <v>25</v>
      </c>
      <c r="AB25">
        <v>42</v>
      </c>
      <c r="AC25">
        <v>44</v>
      </c>
      <c r="AD25">
        <v>40</v>
      </c>
      <c r="AE25">
        <v>36</v>
      </c>
      <c r="AF25">
        <v>31</v>
      </c>
      <c r="AG25">
        <v>28</v>
      </c>
      <c r="AH25" s="80">
        <f t="shared" si="1"/>
        <v>117.64705882352941</v>
      </c>
      <c r="AI25" t="s">
        <v>17</v>
      </c>
      <c r="AJ25" t="s">
        <v>242</v>
      </c>
      <c r="AK25">
        <v>27</v>
      </c>
      <c r="AL25">
        <v>28</v>
      </c>
      <c r="AM25">
        <v>26</v>
      </c>
      <c r="AN25">
        <v>21</v>
      </c>
      <c r="AO25">
        <v>25</v>
      </c>
      <c r="AP25">
        <v>25</v>
      </c>
    </row>
    <row r="26" spans="1:42" ht="15" customHeight="1">
      <c r="A26" s="7" t="s">
        <v>90</v>
      </c>
      <c r="B26" s="9">
        <v>0.15</v>
      </c>
      <c r="C26" s="10">
        <v>27.027027027027028</v>
      </c>
      <c r="D26" s="134"/>
      <c r="E26">
        <v>34</v>
      </c>
      <c r="F26" t="s">
        <v>17</v>
      </c>
      <c r="G26" t="s">
        <v>239</v>
      </c>
      <c r="H26">
        <v>38</v>
      </c>
      <c r="I26">
        <v>191</v>
      </c>
      <c r="J26">
        <v>32</v>
      </c>
      <c r="K26">
        <v>32</v>
      </c>
      <c r="L26">
        <v>24</v>
      </c>
      <c r="M26" s="26">
        <v>29</v>
      </c>
      <c r="N26">
        <v>25</v>
      </c>
      <c r="O26">
        <v>27</v>
      </c>
      <c r="P26">
        <v>30</v>
      </c>
      <c r="Q26" s="26">
        <v>27</v>
      </c>
      <c r="R26">
        <v>26</v>
      </c>
      <c r="S26">
        <v>31</v>
      </c>
      <c r="T26">
        <v>26</v>
      </c>
      <c r="U26" s="6">
        <v>30</v>
      </c>
      <c r="V26" s="36">
        <f t="shared" si="0"/>
        <v>27.027027027027028</v>
      </c>
      <c r="W26">
        <v>32</v>
      </c>
      <c r="X26">
        <v>24</v>
      </c>
      <c r="Y26">
        <v>19</v>
      </c>
      <c r="Z26">
        <v>30</v>
      </c>
      <c r="AA26">
        <v>26</v>
      </c>
      <c r="AB26">
        <v>53</v>
      </c>
      <c r="AC26">
        <v>51</v>
      </c>
      <c r="AD26">
        <v>45</v>
      </c>
      <c r="AE26">
        <v>32</v>
      </c>
      <c r="AF26">
        <v>36</v>
      </c>
      <c r="AG26">
        <v>31</v>
      </c>
      <c r="AH26" s="80">
        <f t="shared" si="1"/>
        <v>54.054054054054056</v>
      </c>
      <c r="AI26" t="s">
        <v>17</v>
      </c>
      <c r="AJ26" t="s">
        <v>239</v>
      </c>
      <c r="AK26">
        <v>33</v>
      </c>
      <c r="AL26">
        <v>20</v>
      </c>
      <c r="AM26">
        <v>19</v>
      </c>
      <c r="AN26">
        <v>19</v>
      </c>
      <c r="AO26">
        <v>30</v>
      </c>
      <c r="AP26">
        <v>26</v>
      </c>
    </row>
    <row r="27" spans="1:42" ht="15" customHeight="1">
      <c r="A27" s="7" t="s">
        <v>91</v>
      </c>
      <c r="B27" s="9">
        <v>7.0000000000000007E-2</v>
      </c>
      <c r="C27" s="10">
        <v>17.543859649122805</v>
      </c>
      <c r="D27" s="134"/>
      <c r="E27">
        <v>44</v>
      </c>
      <c r="F27" t="s">
        <v>17</v>
      </c>
      <c r="G27" t="s">
        <v>243</v>
      </c>
      <c r="H27">
        <v>72</v>
      </c>
      <c r="I27">
        <v>1170</v>
      </c>
      <c r="J27">
        <v>67</v>
      </c>
      <c r="K27">
        <v>61</v>
      </c>
      <c r="L27">
        <v>58</v>
      </c>
      <c r="M27" s="26">
        <v>62</v>
      </c>
      <c r="N27">
        <v>56</v>
      </c>
      <c r="O27">
        <v>62</v>
      </c>
      <c r="P27">
        <v>85</v>
      </c>
      <c r="Q27" s="26">
        <v>64</v>
      </c>
      <c r="R27">
        <v>84</v>
      </c>
      <c r="S27">
        <v>89</v>
      </c>
      <c r="T27">
        <v>58</v>
      </c>
      <c r="U27" s="6">
        <v>83</v>
      </c>
      <c r="V27" s="36">
        <f t="shared" si="0"/>
        <v>17.543859649122805</v>
      </c>
      <c r="W27">
        <v>87</v>
      </c>
      <c r="X27">
        <v>77</v>
      </c>
      <c r="Y27">
        <v>77</v>
      </c>
      <c r="Z27">
        <v>75</v>
      </c>
      <c r="AA27">
        <v>78</v>
      </c>
      <c r="AB27">
        <v>27</v>
      </c>
      <c r="AC27">
        <v>36</v>
      </c>
      <c r="AD27">
        <v>21</v>
      </c>
      <c r="AE27">
        <v>24</v>
      </c>
      <c r="AF27">
        <v>18</v>
      </c>
      <c r="AG27">
        <v>19</v>
      </c>
      <c r="AH27" s="80">
        <f t="shared" si="1"/>
        <v>35.087719298245609</v>
      </c>
      <c r="AI27" t="s">
        <v>17</v>
      </c>
      <c r="AJ27" t="s">
        <v>243</v>
      </c>
      <c r="AK27">
        <v>123</v>
      </c>
      <c r="AL27">
        <v>87</v>
      </c>
      <c r="AM27">
        <v>67</v>
      </c>
      <c r="AN27">
        <v>77</v>
      </c>
      <c r="AO27">
        <v>75</v>
      </c>
      <c r="AP27">
        <v>78</v>
      </c>
    </row>
    <row r="28" spans="1:42" ht="15" customHeight="1">
      <c r="A28" t="s">
        <v>50</v>
      </c>
      <c r="B28" s="4">
        <v>0.03</v>
      </c>
      <c r="C28" s="5">
        <v>29.411764705882351</v>
      </c>
      <c r="D28" s="135" t="s">
        <v>203</v>
      </c>
      <c r="E28">
        <v>1</v>
      </c>
      <c r="F28" t="s">
        <v>18</v>
      </c>
      <c r="G28" t="s">
        <v>244</v>
      </c>
      <c r="H28">
        <v>253</v>
      </c>
      <c r="I28" t="s">
        <v>234</v>
      </c>
      <c r="J28">
        <v>253</v>
      </c>
      <c r="K28">
        <v>154</v>
      </c>
      <c r="L28">
        <v>375</v>
      </c>
      <c r="M28" s="26">
        <v>232</v>
      </c>
      <c r="N28">
        <v>80</v>
      </c>
      <c r="O28">
        <v>82</v>
      </c>
      <c r="P28">
        <v>203</v>
      </c>
      <c r="Q28" s="26">
        <v>107</v>
      </c>
      <c r="R28">
        <v>58</v>
      </c>
      <c r="S28">
        <v>371</v>
      </c>
      <c r="T28">
        <v>48</v>
      </c>
      <c r="U28" s="6">
        <v>154</v>
      </c>
      <c r="V28" s="36">
        <f t="shared" si="0"/>
        <v>29.411764705882351</v>
      </c>
      <c r="W28">
        <v>167</v>
      </c>
      <c r="X28">
        <v>105</v>
      </c>
      <c r="Y28">
        <v>76</v>
      </c>
      <c r="Z28">
        <v>171</v>
      </c>
      <c r="AA28">
        <v>101</v>
      </c>
      <c r="AB28">
        <v>80</v>
      </c>
      <c r="AC28">
        <v>176</v>
      </c>
      <c r="AD28">
        <v>76</v>
      </c>
      <c r="AE28">
        <v>85</v>
      </c>
      <c r="AF28">
        <v>83</v>
      </c>
      <c r="AG28">
        <v>48</v>
      </c>
      <c r="AH28" s="80">
        <f t="shared" si="1"/>
        <v>58.823529411764703</v>
      </c>
      <c r="AI28" t="s">
        <v>18</v>
      </c>
      <c r="AJ28" t="s">
        <v>244</v>
      </c>
      <c r="AK28">
        <v>753</v>
      </c>
      <c r="AL28">
        <v>170</v>
      </c>
      <c r="AM28">
        <v>60</v>
      </c>
      <c r="AN28">
        <v>76</v>
      </c>
      <c r="AO28">
        <v>171</v>
      </c>
      <c r="AP28">
        <v>101</v>
      </c>
    </row>
    <row r="29" spans="1:42" ht="15" customHeight="1">
      <c r="A29" t="s">
        <v>53</v>
      </c>
      <c r="B29" s="4">
        <v>0.13</v>
      </c>
      <c r="C29" s="5">
        <v>23.809523809523807</v>
      </c>
      <c r="D29" s="135"/>
      <c r="E29">
        <v>0</v>
      </c>
      <c r="F29" t="s">
        <v>18</v>
      </c>
      <c r="G29" t="s">
        <v>238</v>
      </c>
      <c r="H29">
        <v>23</v>
      </c>
      <c r="I29" t="s">
        <v>234</v>
      </c>
      <c r="J29">
        <v>23</v>
      </c>
      <c r="K29">
        <v>15</v>
      </c>
      <c r="L29">
        <v>11</v>
      </c>
      <c r="M29" s="26">
        <v>17</v>
      </c>
      <c r="N29">
        <v>5</v>
      </c>
      <c r="O29">
        <v>3</v>
      </c>
      <c r="P29">
        <v>15</v>
      </c>
      <c r="Q29" s="26">
        <v>7</v>
      </c>
      <c r="R29">
        <v>14</v>
      </c>
      <c r="S29">
        <v>12</v>
      </c>
      <c r="T29">
        <v>13</v>
      </c>
      <c r="U29" s="6">
        <v>14</v>
      </c>
      <c r="V29" s="36">
        <f t="shared" si="0"/>
        <v>23.809523809523807</v>
      </c>
      <c r="W29">
        <v>11</v>
      </c>
      <c r="X29">
        <v>16</v>
      </c>
      <c r="Y29">
        <v>7</v>
      </c>
      <c r="Z29">
        <v>9</v>
      </c>
      <c r="AA29">
        <v>41</v>
      </c>
      <c r="AB29">
        <v>315</v>
      </c>
      <c r="AC29">
        <v>158</v>
      </c>
      <c r="AD29">
        <v>181</v>
      </c>
      <c r="AE29">
        <v>139</v>
      </c>
      <c r="AF29">
        <v>239</v>
      </c>
      <c r="AG29">
        <v>327</v>
      </c>
      <c r="AH29" s="80">
        <f t="shared" si="1"/>
        <v>47.619047619047613</v>
      </c>
      <c r="AI29" t="s">
        <v>18</v>
      </c>
      <c r="AJ29" t="s">
        <v>238</v>
      </c>
      <c r="AK29">
        <v>19</v>
      </c>
      <c r="AL29">
        <v>13</v>
      </c>
      <c r="AM29">
        <v>10</v>
      </c>
      <c r="AN29">
        <v>7</v>
      </c>
      <c r="AO29">
        <v>9</v>
      </c>
      <c r="AP29">
        <v>41</v>
      </c>
    </row>
    <row r="30" spans="1:42" ht="15" customHeight="1">
      <c r="A30" t="s">
        <v>54</v>
      </c>
      <c r="B30" s="4">
        <v>0.26</v>
      </c>
      <c r="C30" s="5">
        <v>37.037037037037038</v>
      </c>
      <c r="D30" s="135"/>
      <c r="E30">
        <v>2</v>
      </c>
      <c r="F30" t="s">
        <v>18</v>
      </c>
      <c r="G30" t="s">
        <v>245</v>
      </c>
      <c r="H30">
        <v>25</v>
      </c>
      <c r="I30">
        <v>105</v>
      </c>
      <c r="J30">
        <v>20</v>
      </c>
      <c r="K30">
        <v>24</v>
      </c>
      <c r="L30">
        <v>19</v>
      </c>
      <c r="M30" s="26">
        <v>21</v>
      </c>
      <c r="N30">
        <v>21</v>
      </c>
      <c r="O30">
        <v>26</v>
      </c>
      <c r="P30">
        <v>19</v>
      </c>
      <c r="Q30" s="26">
        <v>21</v>
      </c>
      <c r="R30">
        <v>24</v>
      </c>
      <c r="S30">
        <v>25</v>
      </c>
      <c r="T30">
        <v>29</v>
      </c>
      <c r="U30" s="6">
        <v>27</v>
      </c>
      <c r="V30" s="36">
        <f t="shared" si="0"/>
        <v>37.037037037037038</v>
      </c>
      <c r="W30">
        <v>23</v>
      </c>
      <c r="X30">
        <v>23</v>
      </c>
      <c r="Y30">
        <v>21</v>
      </c>
      <c r="Z30">
        <v>28</v>
      </c>
      <c r="AA30">
        <v>24</v>
      </c>
      <c r="AB30">
        <v>9</v>
      </c>
      <c r="AC30">
        <v>11</v>
      </c>
      <c r="AD30">
        <v>17</v>
      </c>
      <c r="AE30">
        <v>4</v>
      </c>
      <c r="AF30">
        <v>17</v>
      </c>
      <c r="AG30">
        <v>13</v>
      </c>
      <c r="AH30" s="80">
        <f t="shared" si="1"/>
        <v>74.074074074074076</v>
      </c>
      <c r="AI30" t="s">
        <v>18</v>
      </c>
      <c r="AJ30" t="s">
        <v>245</v>
      </c>
      <c r="AK30">
        <v>26</v>
      </c>
      <c r="AL30">
        <v>27</v>
      </c>
      <c r="AM30">
        <v>18</v>
      </c>
      <c r="AN30">
        <v>21</v>
      </c>
      <c r="AO30">
        <v>28</v>
      </c>
      <c r="AP30">
        <v>24</v>
      </c>
    </row>
    <row r="31" spans="1:42" ht="15" customHeight="1">
      <c r="A31" t="s">
        <v>52</v>
      </c>
      <c r="B31" s="4">
        <v>0.15</v>
      </c>
      <c r="C31" s="5">
        <v>27.027027027027028</v>
      </c>
      <c r="D31" s="135"/>
      <c r="E31">
        <v>3</v>
      </c>
      <c r="F31" t="s">
        <v>18</v>
      </c>
      <c r="G31" t="s">
        <v>246</v>
      </c>
      <c r="H31">
        <v>64</v>
      </c>
      <c r="I31">
        <v>100</v>
      </c>
      <c r="J31">
        <v>39</v>
      </c>
      <c r="K31">
        <v>27</v>
      </c>
      <c r="L31">
        <v>26</v>
      </c>
      <c r="M31" s="26">
        <v>31</v>
      </c>
      <c r="N31">
        <v>20</v>
      </c>
      <c r="O31">
        <v>27</v>
      </c>
      <c r="P31">
        <v>24</v>
      </c>
      <c r="Q31" s="26">
        <v>24</v>
      </c>
      <c r="R31">
        <v>21</v>
      </c>
      <c r="S31">
        <v>29</v>
      </c>
      <c r="T31">
        <v>23</v>
      </c>
      <c r="U31" s="6">
        <v>28</v>
      </c>
      <c r="V31" s="36">
        <f t="shared" si="0"/>
        <v>27.027027027027028</v>
      </c>
      <c r="W31">
        <v>35</v>
      </c>
      <c r="X31">
        <v>28</v>
      </c>
      <c r="Y31">
        <v>27</v>
      </c>
      <c r="Z31">
        <v>35</v>
      </c>
      <c r="AA31">
        <v>24</v>
      </c>
      <c r="AB31">
        <v>27</v>
      </c>
      <c r="AC31">
        <v>28</v>
      </c>
      <c r="AD31">
        <v>23</v>
      </c>
      <c r="AE31">
        <v>28</v>
      </c>
      <c r="AF31">
        <v>21</v>
      </c>
      <c r="AG31">
        <v>23</v>
      </c>
      <c r="AH31" s="80">
        <f t="shared" si="1"/>
        <v>54.054054054054056</v>
      </c>
      <c r="AI31" t="s">
        <v>18</v>
      </c>
      <c r="AJ31" t="s">
        <v>246</v>
      </c>
      <c r="AK31">
        <v>47</v>
      </c>
      <c r="AL31">
        <v>37</v>
      </c>
      <c r="AM31">
        <v>32</v>
      </c>
      <c r="AN31">
        <v>27</v>
      </c>
      <c r="AO31">
        <v>35</v>
      </c>
      <c r="AP31">
        <v>24</v>
      </c>
    </row>
    <row r="32" spans="1:42" ht="15" customHeight="1">
      <c r="A32" t="s">
        <v>51</v>
      </c>
      <c r="B32" s="4">
        <v>0.41</v>
      </c>
      <c r="C32" s="5">
        <v>58.823529411764703</v>
      </c>
      <c r="D32" s="135"/>
      <c r="E32">
        <v>2</v>
      </c>
      <c r="F32" t="s">
        <v>18</v>
      </c>
      <c r="G32" t="s">
        <v>247</v>
      </c>
      <c r="H32">
        <v>24</v>
      </c>
      <c r="I32">
        <v>362</v>
      </c>
      <c r="J32">
        <v>22</v>
      </c>
      <c r="K32">
        <v>22</v>
      </c>
      <c r="L32">
        <v>23</v>
      </c>
      <c r="M32" s="26">
        <v>22</v>
      </c>
      <c r="N32">
        <v>18</v>
      </c>
      <c r="O32">
        <v>16</v>
      </c>
      <c r="P32">
        <v>20</v>
      </c>
      <c r="Q32" s="26">
        <v>18</v>
      </c>
      <c r="R32">
        <v>21</v>
      </c>
      <c r="S32">
        <v>18</v>
      </c>
      <c r="T32">
        <v>21</v>
      </c>
      <c r="U32" s="6">
        <v>20</v>
      </c>
      <c r="V32" s="36">
        <f t="shared" si="0"/>
        <v>58.823529411764703</v>
      </c>
      <c r="W32">
        <v>21</v>
      </c>
      <c r="X32">
        <v>18</v>
      </c>
      <c r="Y32">
        <v>18</v>
      </c>
      <c r="Z32">
        <v>16</v>
      </c>
      <c r="AA32">
        <v>21</v>
      </c>
      <c r="AB32">
        <v>39</v>
      </c>
      <c r="AC32">
        <v>39</v>
      </c>
      <c r="AD32">
        <v>33</v>
      </c>
      <c r="AE32">
        <v>31</v>
      </c>
      <c r="AF32">
        <v>29</v>
      </c>
      <c r="AG32">
        <v>27</v>
      </c>
      <c r="AH32" s="80">
        <f t="shared" si="1"/>
        <v>117.64705882352941</v>
      </c>
      <c r="AI32" t="s">
        <v>18</v>
      </c>
      <c r="AJ32" t="s">
        <v>247</v>
      </c>
      <c r="AK32">
        <v>18</v>
      </c>
      <c r="AL32">
        <v>21</v>
      </c>
      <c r="AM32">
        <v>15</v>
      </c>
      <c r="AN32">
        <v>18</v>
      </c>
      <c r="AO32">
        <v>16</v>
      </c>
      <c r="AP32">
        <v>21</v>
      </c>
    </row>
    <row r="33" spans="1:42" ht="15" customHeight="1">
      <c r="A33" t="s">
        <v>20</v>
      </c>
      <c r="B33" s="4">
        <v>1</v>
      </c>
      <c r="C33" s="5">
        <v>60</v>
      </c>
      <c r="D33" s="16"/>
      <c r="E33">
        <v>1201</v>
      </c>
      <c r="F33" t="s">
        <v>20</v>
      </c>
      <c r="G33" t="s">
        <v>233</v>
      </c>
      <c r="H33" t="s">
        <v>234</v>
      </c>
      <c r="I33">
        <v>34</v>
      </c>
      <c r="J33">
        <v>34</v>
      </c>
      <c r="K33">
        <v>32</v>
      </c>
      <c r="L33">
        <v>29</v>
      </c>
      <c r="M33" s="26">
        <v>31</v>
      </c>
      <c r="N33">
        <v>29</v>
      </c>
      <c r="O33">
        <v>29</v>
      </c>
      <c r="P33">
        <v>33</v>
      </c>
      <c r="Q33" s="26">
        <v>30</v>
      </c>
      <c r="R33">
        <v>30</v>
      </c>
      <c r="S33">
        <v>32</v>
      </c>
      <c r="T33">
        <v>30</v>
      </c>
      <c r="U33" s="6">
        <v>33</v>
      </c>
      <c r="V33" s="36">
        <f t="shared" si="0"/>
        <v>60</v>
      </c>
      <c r="W33" s="20">
        <v>34</v>
      </c>
      <c r="X33" s="20">
        <v>34</v>
      </c>
      <c r="Y33">
        <v>32</v>
      </c>
      <c r="Z33">
        <v>36</v>
      </c>
      <c r="AA33">
        <v>33</v>
      </c>
      <c r="AB33">
        <v>22</v>
      </c>
      <c r="AC33">
        <v>24</v>
      </c>
      <c r="AD33">
        <v>22</v>
      </c>
      <c r="AE33">
        <v>19</v>
      </c>
      <c r="AF33">
        <v>16</v>
      </c>
      <c r="AG33">
        <v>23</v>
      </c>
      <c r="AI33" t="s">
        <v>20</v>
      </c>
      <c r="AJ33" t="s">
        <v>233</v>
      </c>
      <c r="AK33">
        <v>32</v>
      </c>
      <c r="AL33">
        <v>30</v>
      </c>
      <c r="AM33">
        <v>26</v>
      </c>
      <c r="AN33">
        <v>32</v>
      </c>
      <c r="AO33">
        <v>36</v>
      </c>
      <c r="AP33">
        <v>33</v>
      </c>
    </row>
    <row r="34" spans="1:42">
      <c r="A34" s="29" t="s">
        <v>179</v>
      </c>
      <c r="B34" s="9">
        <v>1</v>
      </c>
      <c r="C34" s="10">
        <v>67.961165048543748</v>
      </c>
      <c r="D34" s="134" t="s">
        <v>206</v>
      </c>
      <c r="E34">
        <v>26</v>
      </c>
      <c r="F34" s="24" t="s">
        <v>21</v>
      </c>
      <c r="G34" t="s">
        <v>236</v>
      </c>
      <c r="H34">
        <v>665</v>
      </c>
      <c r="I34">
        <v>146</v>
      </c>
      <c r="J34" s="19">
        <v>119</v>
      </c>
      <c r="K34" s="19">
        <v>103</v>
      </c>
      <c r="L34" s="19">
        <v>71</v>
      </c>
      <c r="M34" s="27">
        <v>91</v>
      </c>
      <c r="N34" s="21">
        <v>67</v>
      </c>
      <c r="O34" s="20">
        <v>56</v>
      </c>
      <c r="P34" s="20">
        <v>56</v>
      </c>
      <c r="Q34" s="31">
        <v>60</v>
      </c>
      <c r="R34">
        <v>61</v>
      </c>
      <c r="S34">
        <v>65</v>
      </c>
      <c r="T34">
        <v>65</v>
      </c>
      <c r="U34" s="6">
        <v>78</v>
      </c>
      <c r="V34" s="36">
        <f t="shared" si="0"/>
        <v>67.961165048543748</v>
      </c>
      <c r="W34" s="21">
        <v>68</v>
      </c>
      <c r="X34" s="21">
        <v>64</v>
      </c>
      <c r="Y34">
        <v>57</v>
      </c>
      <c r="Z34">
        <v>62</v>
      </c>
      <c r="AA34">
        <v>73</v>
      </c>
      <c r="AB34" s="20">
        <v>48</v>
      </c>
      <c r="AC34" s="20">
        <v>49</v>
      </c>
      <c r="AD34" s="20">
        <v>46</v>
      </c>
      <c r="AE34">
        <v>44</v>
      </c>
      <c r="AF34">
        <v>41</v>
      </c>
      <c r="AG34">
        <v>41</v>
      </c>
      <c r="AH34" s="80">
        <f t="shared" ref="AH34:AH40" si="2">C34*2</f>
        <v>135.9223300970875</v>
      </c>
      <c r="AI34" t="s">
        <v>21</v>
      </c>
      <c r="AJ34" t="s">
        <v>236</v>
      </c>
      <c r="AK34">
        <v>78</v>
      </c>
      <c r="AL34">
        <v>125</v>
      </c>
      <c r="AM34">
        <v>61</v>
      </c>
      <c r="AN34">
        <v>57</v>
      </c>
      <c r="AO34">
        <v>62</v>
      </c>
      <c r="AP34">
        <v>73</v>
      </c>
    </row>
    <row r="35" spans="1:42">
      <c r="A35" s="29" t="s">
        <v>183</v>
      </c>
      <c r="B35" s="9">
        <v>0.01</v>
      </c>
      <c r="C35" s="10">
        <v>43.613707165109041</v>
      </c>
      <c r="D35" s="134"/>
      <c r="E35" s="23">
        <v>5902</v>
      </c>
      <c r="F35" s="24" t="s">
        <v>21</v>
      </c>
      <c r="G35" t="s">
        <v>238</v>
      </c>
      <c r="H35">
        <v>40</v>
      </c>
      <c r="I35">
        <v>5834</v>
      </c>
      <c r="J35" s="21">
        <v>40</v>
      </c>
      <c r="K35" s="21">
        <v>42</v>
      </c>
      <c r="L35" s="20">
        <v>29</v>
      </c>
      <c r="M35" s="28">
        <v>37</v>
      </c>
      <c r="N35" s="20">
        <v>29</v>
      </c>
      <c r="O35" s="20">
        <v>24</v>
      </c>
      <c r="P35" s="20">
        <v>25</v>
      </c>
      <c r="Q35" s="31">
        <v>27</v>
      </c>
      <c r="R35" s="20">
        <v>34</v>
      </c>
      <c r="S35" s="20">
        <v>29</v>
      </c>
      <c r="T35" s="20">
        <v>26</v>
      </c>
      <c r="U35" s="6">
        <v>30</v>
      </c>
      <c r="V35" s="36">
        <f t="shared" si="0"/>
        <v>43.613707165109041</v>
      </c>
      <c r="W35" s="20">
        <v>33</v>
      </c>
      <c r="X35" s="20">
        <v>31</v>
      </c>
      <c r="Y35">
        <v>34</v>
      </c>
      <c r="Z35">
        <v>33</v>
      </c>
      <c r="AA35">
        <v>24</v>
      </c>
      <c r="AB35" s="19">
        <v>191</v>
      </c>
      <c r="AC35" s="19">
        <v>148</v>
      </c>
      <c r="AD35" s="19">
        <v>152</v>
      </c>
      <c r="AE35">
        <v>127</v>
      </c>
      <c r="AF35">
        <v>111</v>
      </c>
      <c r="AG35">
        <v>81</v>
      </c>
      <c r="AH35" s="80">
        <f t="shared" si="2"/>
        <v>87.227414330218082</v>
      </c>
      <c r="AI35" t="s">
        <v>21</v>
      </c>
      <c r="AJ35" t="s">
        <v>238</v>
      </c>
      <c r="AK35">
        <v>37</v>
      </c>
      <c r="AL35">
        <v>33</v>
      </c>
      <c r="AM35">
        <v>32</v>
      </c>
      <c r="AN35">
        <v>34</v>
      </c>
      <c r="AO35">
        <v>33</v>
      </c>
      <c r="AP35">
        <v>24</v>
      </c>
    </row>
    <row r="36" spans="1:42">
      <c r="A36" s="29" t="s">
        <v>184</v>
      </c>
      <c r="B36" s="9">
        <v>0.01</v>
      </c>
      <c r="C36" s="10">
        <v>24.778761061946902</v>
      </c>
      <c r="D36" s="134"/>
      <c r="E36" s="23">
        <v>989</v>
      </c>
      <c r="F36" s="24" t="s">
        <v>21</v>
      </c>
      <c r="G36" t="s">
        <v>240</v>
      </c>
      <c r="H36">
        <v>78</v>
      </c>
      <c r="I36">
        <v>9230</v>
      </c>
      <c r="J36" s="19">
        <v>77</v>
      </c>
      <c r="K36" s="19">
        <v>72</v>
      </c>
      <c r="L36" s="19">
        <v>50</v>
      </c>
      <c r="M36" s="27">
        <v>61</v>
      </c>
      <c r="N36" s="19">
        <v>40</v>
      </c>
      <c r="O36" s="19">
        <v>34</v>
      </c>
      <c r="P36" s="21">
        <v>31</v>
      </c>
      <c r="Q36" s="27">
        <v>34</v>
      </c>
      <c r="R36">
        <v>50</v>
      </c>
      <c r="S36">
        <v>41</v>
      </c>
      <c r="T36">
        <v>36</v>
      </c>
      <c r="U36" s="6">
        <v>38</v>
      </c>
      <c r="V36" s="36">
        <f t="shared" si="0"/>
        <v>24.778761061946902</v>
      </c>
      <c r="W36" s="19">
        <v>49</v>
      </c>
      <c r="X36" s="19">
        <v>44</v>
      </c>
      <c r="Y36">
        <v>54</v>
      </c>
      <c r="Z36">
        <v>47</v>
      </c>
      <c r="AA36">
        <v>38</v>
      </c>
      <c r="AB36" s="19">
        <v>50</v>
      </c>
      <c r="AC36" s="19">
        <v>46</v>
      </c>
      <c r="AD36" s="19">
        <v>39</v>
      </c>
      <c r="AE36">
        <v>28</v>
      </c>
      <c r="AF36">
        <v>22</v>
      </c>
      <c r="AG36">
        <v>17</v>
      </c>
      <c r="AH36" s="80">
        <f t="shared" si="2"/>
        <v>49.557522123893804</v>
      </c>
      <c r="AI36" t="s">
        <v>21</v>
      </c>
      <c r="AJ36" t="s">
        <v>240</v>
      </c>
      <c r="AK36">
        <v>49</v>
      </c>
      <c r="AL36">
        <v>48</v>
      </c>
      <c r="AM36">
        <v>37</v>
      </c>
      <c r="AN36">
        <v>54</v>
      </c>
      <c r="AO36">
        <v>47</v>
      </c>
      <c r="AP36">
        <v>38</v>
      </c>
    </row>
    <row r="37" spans="1:42">
      <c r="A37" s="29" t="s">
        <v>185</v>
      </c>
      <c r="B37" s="9">
        <v>0.01</v>
      </c>
      <c r="C37" s="10">
        <v>17.305315203955502</v>
      </c>
      <c r="D37" s="134"/>
      <c r="E37" s="23">
        <v>331</v>
      </c>
      <c r="F37" s="24" t="s">
        <v>21</v>
      </c>
      <c r="G37" t="s">
        <v>241</v>
      </c>
      <c r="H37">
        <v>112</v>
      </c>
      <c r="I37">
        <v>15597</v>
      </c>
      <c r="J37" s="19">
        <v>111</v>
      </c>
      <c r="K37" s="19">
        <v>142</v>
      </c>
      <c r="L37" s="19">
        <v>93</v>
      </c>
      <c r="M37" s="27">
        <v>105</v>
      </c>
      <c r="N37" s="19">
        <v>75</v>
      </c>
      <c r="O37" s="19">
        <v>70</v>
      </c>
      <c r="P37" s="19">
        <v>83</v>
      </c>
      <c r="Q37" s="27">
        <v>76</v>
      </c>
      <c r="R37">
        <v>99</v>
      </c>
      <c r="S37">
        <v>89</v>
      </c>
      <c r="T37">
        <v>85</v>
      </c>
      <c r="U37" s="6">
        <v>104</v>
      </c>
      <c r="V37" s="36">
        <f t="shared" si="0"/>
        <v>17.305315203955502</v>
      </c>
      <c r="W37" s="19">
        <v>81</v>
      </c>
      <c r="X37" s="19">
        <v>92</v>
      </c>
      <c r="Y37">
        <v>77</v>
      </c>
      <c r="Z37">
        <v>93</v>
      </c>
      <c r="AA37">
        <v>98</v>
      </c>
      <c r="AB37" s="19">
        <v>94</v>
      </c>
      <c r="AC37" s="19">
        <v>80</v>
      </c>
      <c r="AD37" s="19">
        <v>55</v>
      </c>
      <c r="AE37">
        <v>62</v>
      </c>
      <c r="AF37">
        <v>44</v>
      </c>
      <c r="AG37">
        <v>35</v>
      </c>
      <c r="AH37" s="80">
        <f t="shared" si="2"/>
        <v>34.610630407911003</v>
      </c>
      <c r="AI37" t="s">
        <v>21</v>
      </c>
      <c r="AJ37" t="s">
        <v>241</v>
      </c>
      <c r="AK37">
        <v>76</v>
      </c>
      <c r="AL37">
        <v>104</v>
      </c>
      <c r="AM37">
        <v>71</v>
      </c>
      <c r="AN37">
        <v>77</v>
      </c>
      <c r="AO37">
        <v>93</v>
      </c>
      <c r="AP37">
        <v>98</v>
      </c>
    </row>
    <row r="38" spans="1:42">
      <c r="A38" s="29" t="s">
        <v>180</v>
      </c>
      <c r="B38" s="9">
        <v>0.02</v>
      </c>
      <c r="C38" s="10">
        <v>45.951859956236326</v>
      </c>
      <c r="D38" s="134"/>
      <c r="E38">
        <v>4</v>
      </c>
      <c r="F38" s="24" t="s">
        <v>21</v>
      </c>
      <c r="G38" t="s">
        <v>242</v>
      </c>
      <c r="H38">
        <v>66</v>
      </c>
      <c r="I38">
        <v>12555</v>
      </c>
      <c r="J38" s="19">
        <v>65</v>
      </c>
      <c r="K38" s="20">
        <v>36</v>
      </c>
      <c r="L38" s="20">
        <v>19</v>
      </c>
      <c r="M38" s="31">
        <v>31</v>
      </c>
      <c r="N38" s="19">
        <v>25</v>
      </c>
      <c r="O38" s="19">
        <v>24</v>
      </c>
      <c r="P38" s="19">
        <v>23</v>
      </c>
      <c r="Q38" s="27">
        <v>24</v>
      </c>
      <c r="R38" s="20">
        <v>37</v>
      </c>
      <c r="S38" s="20">
        <v>22</v>
      </c>
      <c r="T38" s="20">
        <v>18</v>
      </c>
      <c r="U38" s="6">
        <v>36</v>
      </c>
      <c r="V38" s="36">
        <f t="shared" si="0"/>
        <v>45.951859956236326</v>
      </c>
      <c r="W38" s="20">
        <v>27</v>
      </c>
      <c r="X38" s="20">
        <v>38</v>
      </c>
      <c r="Y38">
        <v>50</v>
      </c>
      <c r="Z38">
        <v>33</v>
      </c>
      <c r="AA38">
        <v>35</v>
      </c>
      <c r="AB38" s="19">
        <v>195</v>
      </c>
      <c r="AC38" s="19">
        <v>189</v>
      </c>
      <c r="AD38" s="19">
        <v>214</v>
      </c>
      <c r="AE38">
        <v>113</v>
      </c>
      <c r="AF38">
        <v>115</v>
      </c>
      <c r="AG38">
        <v>104</v>
      </c>
      <c r="AH38" s="80">
        <f t="shared" si="2"/>
        <v>91.903719912472653</v>
      </c>
      <c r="AI38" t="s">
        <v>21</v>
      </c>
      <c r="AJ38" t="s">
        <v>242</v>
      </c>
      <c r="AK38">
        <v>38</v>
      </c>
      <c r="AL38">
        <v>79</v>
      </c>
      <c r="AM38">
        <v>52</v>
      </c>
      <c r="AN38">
        <v>50</v>
      </c>
      <c r="AO38">
        <v>33</v>
      </c>
      <c r="AP38">
        <v>35</v>
      </c>
    </row>
    <row r="39" spans="1:42">
      <c r="A39" s="29" t="s">
        <v>181</v>
      </c>
      <c r="B39" s="9">
        <v>0.01</v>
      </c>
      <c r="C39" s="10">
        <v>25.516403402187123</v>
      </c>
      <c r="D39" s="134"/>
      <c r="E39">
        <v>19</v>
      </c>
      <c r="F39" s="24" t="s">
        <v>21</v>
      </c>
      <c r="G39" t="s">
        <v>239</v>
      </c>
      <c r="H39">
        <v>35</v>
      </c>
      <c r="I39">
        <v>64975</v>
      </c>
      <c r="J39" s="19">
        <v>34</v>
      </c>
      <c r="K39" s="21">
        <v>31</v>
      </c>
      <c r="L39" s="21">
        <v>28</v>
      </c>
      <c r="M39" s="28">
        <v>31</v>
      </c>
      <c r="N39" s="21">
        <v>24</v>
      </c>
      <c r="O39" s="21">
        <v>21</v>
      </c>
      <c r="P39" s="21">
        <v>22</v>
      </c>
      <c r="Q39" s="28">
        <v>23</v>
      </c>
      <c r="R39">
        <v>28</v>
      </c>
      <c r="S39">
        <v>26</v>
      </c>
      <c r="T39">
        <v>25</v>
      </c>
      <c r="U39" s="6">
        <v>26</v>
      </c>
      <c r="V39" s="36">
        <f t="shared" si="0"/>
        <v>25.516403402187123</v>
      </c>
      <c r="W39" s="21">
        <v>25</v>
      </c>
      <c r="X39" s="21">
        <v>27</v>
      </c>
      <c r="Y39">
        <v>33</v>
      </c>
      <c r="Z39">
        <v>26</v>
      </c>
      <c r="AA39">
        <v>23</v>
      </c>
      <c r="AB39" s="19">
        <v>52</v>
      </c>
      <c r="AC39" s="19">
        <v>49</v>
      </c>
      <c r="AD39" s="19">
        <v>64</v>
      </c>
      <c r="AE39">
        <v>20</v>
      </c>
      <c r="AF39">
        <v>14</v>
      </c>
      <c r="AG39">
        <v>19</v>
      </c>
      <c r="AH39" s="80">
        <f t="shared" si="2"/>
        <v>51.032806804374246</v>
      </c>
      <c r="AI39" t="s">
        <v>21</v>
      </c>
      <c r="AJ39" t="s">
        <v>239</v>
      </c>
      <c r="AK39">
        <v>32</v>
      </c>
      <c r="AL39">
        <v>96</v>
      </c>
      <c r="AM39">
        <v>31</v>
      </c>
      <c r="AN39">
        <v>33</v>
      </c>
      <c r="AO39">
        <v>26</v>
      </c>
      <c r="AP39">
        <v>23</v>
      </c>
    </row>
    <row r="40" spans="1:42">
      <c r="A40" s="29" t="s">
        <v>182</v>
      </c>
      <c r="B40" s="9">
        <v>0.01</v>
      </c>
      <c r="C40" s="10">
        <v>17.661900756938604</v>
      </c>
      <c r="D40" s="134"/>
      <c r="E40">
        <v>2</v>
      </c>
      <c r="F40" s="24" t="s">
        <v>21</v>
      </c>
      <c r="G40" t="s">
        <v>243</v>
      </c>
      <c r="H40">
        <v>154</v>
      </c>
      <c r="I40" t="s">
        <v>234</v>
      </c>
      <c r="J40" s="19">
        <v>154</v>
      </c>
      <c r="K40" s="19">
        <v>115</v>
      </c>
      <c r="L40" s="19">
        <v>86</v>
      </c>
      <c r="M40" s="27">
        <v>101</v>
      </c>
      <c r="N40" s="19">
        <v>82</v>
      </c>
      <c r="O40" s="19">
        <v>83</v>
      </c>
      <c r="P40" s="19">
        <v>98</v>
      </c>
      <c r="Q40" s="27">
        <v>88</v>
      </c>
      <c r="R40">
        <v>100</v>
      </c>
      <c r="S40">
        <v>97</v>
      </c>
      <c r="T40">
        <v>84</v>
      </c>
      <c r="U40" s="6">
        <v>103</v>
      </c>
      <c r="V40" s="36">
        <f t="shared" si="0"/>
        <v>17.661900756938604</v>
      </c>
      <c r="W40" s="19">
        <v>72</v>
      </c>
      <c r="X40" s="19">
        <v>105</v>
      </c>
      <c r="Y40">
        <v>123</v>
      </c>
      <c r="Z40">
        <v>93</v>
      </c>
      <c r="AA40">
        <v>112</v>
      </c>
      <c r="AB40" s="19">
        <v>47</v>
      </c>
      <c r="AC40" s="19">
        <v>37</v>
      </c>
      <c r="AD40" s="19">
        <v>42</v>
      </c>
      <c r="AE40">
        <v>26</v>
      </c>
      <c r="AF40">
        <v>25</v>
      </c>
      <c r="AG40">
        <v>18</v>
      </c>
      <c r="AH40" s="80">
        <f t="shared" si="2"/>
        <v>35.323801513877207</v>
      </c>
      <c r="AI40" t="s">
        <v>21</v>
      </c>
      <c r="AJ40" t="s">
        <v>243</v>
      </c>
      <c r="AK40">
        <v>65</v>
      </c>
      <c r="AL40">
        <v>139</v>
      </c>
      <c r="AM40">
        <v>53</v>
      </c>
      <c r="AN40">
        <v>123</v>
      </c>
      <c r="AO40">
        <v>93</v>
      </c>
      <c r="AP40">
        <v>112</v>
      </c>
    </row>
    <row r="41" spans="1:42">
      <c r="A41" s="7" t="s">
        <v>186</v>
      </c>
      <c r="B41" s="9">
        <v>1</v>
      </c>
      <c r="C41" s="10">
        <v>135.9223300970875</v>
      </c>
      <c r="D41" s="134" t="s">
        <v>207</v>
      </c>
      <c r="E41">
        <v>30</v>
      </c>
      <c r="F41" t="s">
        <v>22</v>
      </c>
      <c r="G41" t="s">
        <v>236</v>
      </c>
      <c r="H41" t="s">
        <v>234</v>
      </c>
      <c r="I41">
        <v>33</v>
      </c>
      <c r="J41">
        <v>33</v>
      </c>
      <c r="K41">
        <v>40</v>
      </c>
      <c r="L41">
        <v>35</v>
      </c>
      <c r="M41" s="26">
        <v>35</v>
      </c>
      <c r="N41">
        <v>30</v>
      </c>
      <c r="O41">
        <v>27</v>
      </c>
      <c r="P41">
        <v>23</v>
      </c>
      <c r="Q41" s="26">
        <v>27</v>
      </c>
      <c r="R41">
        <v>33</v>
      </c>
      <c r="S41">
        <v>29</v>
      </c>
      <c r="T41">
        <v>34</v>
      </c>
      <c r="U41" s="6">
        <v>36</v>
      </c>
      <c r="V41" s="37">
        <f>C41*3</f>
        <v>407.76699029126246</v>
      </c>
      <c r="W41">
        <v>78</v>
      </c>
      <c r="X41">
        <v>79</v>
      </c>
      <c r="Y41">
        <v>77</v>
      </c>
      <c r="Z41">
        <v>70</v>
      </c>
      <c r="AA41">
        <v>120</v>
      </c>
      <c r="AB41">
        <v>132</v>
      </c>
      <c r="AC41">
        <v>215</v>
      </c>
      <c r="AD41">
        <v>184</v>
      </c>
      <c r="AE41">
        <v>176</v>
      </c>
      <c r="AF41">
        <v>132</v>
      </c>
      <c r="AG41">
        <v>119</v>
      </c>
      <c r="AH41" s="80">
        <f t="shared" ref="AH41:AH47" si="3">V41*3</f>
        <v>1223.3009708737873</v>
      </c>
      <c r="AI41" t="s">
        <v>22</v>
      </c>
      <c r="AJ41" t="s">
        <v>236</v>
      </c>
      <c r="AK41">
        <v>716</v>
      </c>
      <c r="AL41">
        <v>44</v>
      </c>
      <c r="AM41">
        <v>51</v>
      </c>
      <c r="AN41">
        <v>77</v>
      </c>
      <c r="AO41">
        <v>70</v>
      </c>
      <c r="AP41">
        <v>120</v>
      </c>
    </row>
    <row r="42" spans="1:42">
      <c r="A42" s="7" t="s">
        <v>190</v>
      </c>
      <c r="B42" s="9">
        <v>0.01</v>
      </c>
      <c r="C42" s="10">
        <v>87.227414330218082</v>
      </c>
      <c r="D42" s="134"/>
      <c r="E42">
        <v>338</v>
      </c>
      <c r="F42" t="s">
        <v>22</v>
      </c>
      <c r="G42" t="s">
        <v>238</v>
      </c>
      <c r="H42">
        <v>21</v>
      </c>
      <c r="I42">
        <v>2451</v>
      </c>
      <c r="J42">
        <v>21</v>
      </c>
      <c r="K42">
        <v>22</v>
      </c>
      <c r="L42">
        <v>14</v>
      </c>
      <c r="M42" s="26">
        <v>20</v>
      </c>
      <c r="N42">
        <v>15</v>
      </c>
      <c r="O42">
        <v>10</v>
      </c>
      <c r="P42">
        <v>9</v>
      </c>
      <c r="Q42" s="26">
        <v>12</v>
      </c>
      <c r="R42">
        <v>17</v>
      </c>
      <c r="S42">
        <v>13</v>
      </c>
      <c r="T42">
        <v>10</v>
      </c>
      <c r="U42" s="6">
        <v>15</v>
      </c>
      <c r="V42" s="37">
        <f t="shared" ref="V42:V47" si="4">C42*3</f>
        <v>261.68224299065423</v>
      </c>
      <c r="W42">
        <v>39</v>
      </c>
      <c r="X42">
        <v>36</v>
      </c>
      <c r="Y42">
        <v>44</v>
      </c>
      <c r="Z42">
        <v>38</v>
      </c>
      <c r="AA42">
        <v>26</v>
      </c>
      <c r="AB42">
        <v>401</v>
      </c>
      <c r="AC42">
        <v>434</v>
      </c>
      <c r="AD42">
        <v>199</v>
      </c>
      <c r="AE42">
        <v>231</v>
      </c>
      <c r="AF42">
        <v>91</v>
      </c>
      <c r="AG42">
        <v>55</v>
      </c>
      <c r="AH42" s="80">
        <f t="shared" si="3"/>
        <v>785.04672897196269</v>
      </c>
      <c r="AI42" t="s">
        <v>22</v>
      </c>
      <c r="AJ42" t="s">
        <v>238</v>
      </c>
      <c r="AK42">
        <v>76</v>
      </c>
      <c r="AL42">
        <v>65</v>
      </c>
      <c r="AM42">
        <v>66</v>
      </c>
      <c r="AN42">
        <v>44</v>
      </c>
      <c r="AO42">
        <v>38</v>
      </c>
      <c r="AP42">
        <v>26</v>
      </c>
    </row>
    <row r="43" spans="1:42">
      <c r="A43" s="7" t="s">
        <v>191</v>
      </c>
      <c r="B43" s="9">
        <v>0.01</v>
      </c>
      <c r="C43" s="10">
        <v>49.557522123893804</v>
      </c>
      <c r="D43" s="134"/>
      <c r="E43">
        <v>161</v>
      </c>
      <c r="F43" t="s">
        <v>22</v>
      </c>
      <c r="G43" t="s">
        <v>240</v>
      </c>
      <c r="H43">
        <v>33</v>
      </c>
      <c r="I43">
        <v>4512</v>
      </c>
      <c r="J43">
        <v>33</v>
      </c>
      <c r="K43">
        <v>37</v>
      </c>
      <c r="L43">
        <v>24</v>
      </c>
      <c r="M43" s="26">
        <v>30</v>
      </c>
      <c r="N43">
        <v>21</v>
      </c>
      <c r="O43">
        <v>16</v>
      </c>
      <c r="P43">
        <v>14</v>
      </c>
      <c r="Q43" s="26">
        <v>17</v>
      </c>
      <c r="R43">
        <v>27</v>
      </c>
      <c r="S43">
        <v>19</v>
      </c>
      <c r="T43">
        <v>16</v>
      </c>
      <c r="U43" s="6">
        <v>17</v>
      </c>
      <c r="V43" s="37">
        <f t="shared" si="4"/>
        <v>148.6725663716814</v>
      </c>
      <c r="W43">
        <v>72</v>
      </c>
      <c r="X43">
        <v>59</v>
      </c>
      <c r="Y43">
        <v>89</v>
      </c>
      <c r="Z43">
        <v>64</v>
      </c>
      <c r="AA43">
        <v>46</v>
      </c>
      <c r="AB43">
        <v>60</v>
      </c>
      <c r="AC43">
        <v>53</v>
      </c>
      <c r="AD43">
        <v>44</v>
      </c>
      <c r="AE43">
        <v>56</v>
      </c>
      <c r="AF43">
        <v>49</v>
      </c>
      <c r="AG43">
        <v>39</v>
      </c>
      <c r="AH43" s="80">
        <f t="shared" si="3"/>
        <v>446.01769911504419</v>
      </c>
      <c r="AI43" t="s">
        <v>22</v>
      </c>
      <c r="AJ43" t="s">
        <v>240</v>
      </c>
      <c r="AK43">
        <v>127</v>
      </c>
      <c r="AL43">
        <v>85</v>
      </c>
      <c r="AM43">
        <v>64</v>
      </c>
      <c r="AN43">
        <v>89</v>
      </c>
      <c r="AO43">
        <v>64</v>
      </c>
      <c r="AP43">
        <v>46</v>
      </c>
    </row>
    <row r="44" spans="1:42">
      <c r="A44" s="7" t="s">
        <v>192</v>
      </c>
      <c r="B44" s="9">
        <v>0.01</v>
      </c>
      <c r="C44" s="10">
        <v>34.610630407911003</v>
      </c>
      <c r="D44" s="134"/>
      <c r="E44">
        <v>63</v>
      </c>
      <c r="F44" t="s">
        <v>22</v>
      </c>
      <c r="G44" t="s">
        <v>241</v>
      </c>
      <c r="H44">
        <v>40</v>
      </c>
      <c r="I44">
        <v>2527</v>
      </c>
      <c r="J44">
        <v>39</v>
      </c>
      <c r="K44">
        <v>49</v>
      </c>
      <c r="L44">
        <v>40</v>
      </c>
      <c r="M44" s="26">
        <v>42</v>
      </c>
      <c r="N44">
        <v>33</v>
      </c>
      <c r="O44">
        <v>30</v>
      </c>
      <c r="P44">
        <v>30</v>
      </c>
      <c r="Q44" s="26">
        <v>31</v>
      </c>
      <c r="R44">
        <v>34</v>
      </c>
      <c r="S44">
        <v>31</v>
      </c>
      <c r="T44">
        <v>35</v>
      </c>
      <c r="U44" s="6">
        <v>36</v>
      </c>
      <c r="V44" s="37">
        <f t="shared" si="4"/>
        <v>103.83189122373301</v>
      </c>
      <c r="W44">
        <v>161</v>
      </c>
      <c r="X44">
        <v>155</v>
      </c>
      <c r="Y44">
        <v>152</v>
      </c>
      <c r="Z44">
        <v>142</v>
      </c>
      <c r="AA44">
        <v>166</v>
      </c>
      <c r="AB44">
        <v>150</v>
      </c>
      <c r="AC44">
        <v>145</v>
      </c>
      <c r="AD44">
        <v>105</v>
      </c>
      <c r="AE44">
        <v>127</v>
      </c>
      <c r="AF44">
        <v>94</v>
      </c>
      <c r="AG44">
        <v>70</v>
      </c>
      <c r="AH44" s="80">
        <f t="shared" si="3"/>
        <v>311.49567367119903</v>
      </c>
      <c r="AI44" t="s">
        <v>22</v>
      </c>
      <c r="AJ44" t="s">
        <v>241</v>
      </c>
      <c r="AK44">
        <v>249</v>
      </c>
      <c r="AL44">
        <v>104</v>
      </c>
      <c r="AM44">
        <v>91</v>
      </c>
      <c r="AN44">
        <v>152</v>
      </c>
      <c r="AO44">
        <v>142</v>
      </c>
      <c r="AP44">
        <v>166</v>
      </c>
    </row>
    <row r="45" spans="1:42">
      <c r="A45" s="7" t="s">
        <v>187</v>
      </c>
      <c r="B45" s="9">
        <v>0.02</v>
      </c>
      <c r="C45" s="10">
        <v>91.903719912472653</v>
      </c>
      <c r="D45" s="134"/>
      <c r="E45">
        <v>3</v>
      </c>
      <c r="F45" t="s">
        <v>22</v>
      </c>
      <c r="G45" t="s">
        <v>242</v>
      </c>
      <c r="H45">
        <v>32</v>
      </c>
      <c r="I45">
        <v>4950</v>
      </c>
      <c r="J45">
        <v>32</v>
      </c>
      <c r="K45">
        <v>15</v>
      </c>
      <c r="L45">
        <v>9</v>
      </c>
      <c r="M45" s="26">
        <v>23</v>
      </c>
      <c r="N45">
        <v>13</v>
      </c>
      <c r="O45">
        <v>25</v>
      </c>
      <c r="P45">
        <v>10</v>
      </c>
      <c r="Q45" s="26">
        <v>14</v>
      </c>
      <c r="R45">
        <v>22</v>
      </c>
      <c r="S45">
        <v>22</v>
      </c>
      <c r="T45">
        <v>5</v>
      </c>
      <c r="U45" s="6">
        <v>14</v>
      </c>
      <c r="V45" s="37">
        <f t="shared" si="4"/>
        <v>275.71115973741797</v>
      </c>
      <c r="W45">
        <v>17</v>
      </c>
      <c r="X45">
        <v>26</v>
      </c>
      <c r="Y45">
        <v>27</v>
      </c>
      <c r="Z45">
        <v>23</v>
      </c>
      <c r="AA45">
        <v>47</v>
      </c>
      <c r="AB45">
        <v>667</v>
      </c>
      <c r="AC45">
        <v>503</v>
      </c>
      <c r="AD45">
        <v>329</v>
      </c>
      <c r="AE45">
        <v>346</v>
      </c>
      <c r="AF45">
        <v>257</v>
      </c>
      <c r="AG45">
        <v>293</v>
      </c>
      <c r="AH45" s="80">
        <f t="shared" si="3"/>
        <v>827.13347921225386</v>
      </c>
      <c r="AI45" t="s">
        <v>22</v>
      </c>
      <c r="AJ45" t="s">
        <v>242</v>
      </c>
      <c r="AK45" t="s">
        <v>237</v>
      </c>
      <c r="AL45">
        <v>139</v>
      </c>
      <c r="AM45">
        <v>40</v>
      </c>
      <c r="AN45">
        <v>27</v>
      </c>
      <c r="AO45">
        <v>23</v>
      </c>
      <c r="AP45">
        <v>47</v>
      </c>
    </row>
    <row r="46" spans="1:42">
      <c r="A46" s="7" t="s">
        <v>188</v>
      </c>
      <c r="B46" s="9">
        <v>0.01</v>
      </c>
      <c r="C46" s="10">
        <v>51.032806804374246</v>
      </c>
      <c r="D46" s="134"/>
      <c r="E46">
        <v>8</v>
      </c>
      <c r="F46" t="s">
        <v>22</v>
      </c>
      <c r="G46" t="s">
        <v>239</v>
      </c>
      <c r="H46">
        <v>27</v>
      </c>
      <c r="I46">
        <v>2105</v>
      </c>
      <c r="J46">
        <v>27</v>
      </c>
      <c r="K46">
        <v>21</v>
      </c>
      <c r="L46">
        <v>17</v>
      </c>
      <c r="M46" s="26">
        <v>23</v>
      </c>
      <c r="N46">
        <v>15</v>
      </c>
      <c r="O46">
        <v>14</v>
      </c>
      <c r="P46">
        <v>11</v>
      </c>
      <c r="Q46" s="26">
        <v>14</v>
      </c>
      <c r="R46">
        <v>21</v>
      </c>
      <c r="S46">
        <v>17</v>
      </c>
      <c r="T46">
        <v>19</v>
      </c>
      <c r="U46" s="6">
        <v>17</v>
      </c>
      <c r="V46" s="37">
        <f t="shared" si="4"/>
        <v>153.09842041312274</v>
      </c>
      <c r="W46">
        <v>44</v>
      </c>
      <c r="X46">
        <v>45</v>
      </c>
      <c r="Y46">
        <v>40</v>
      </c>
      <c r="Z46">
        <v>57</v>
      </c>
      <c r="AA46">
        <v>32</v>
      </c>
      <c r="AB46">
        <v>190</v>
      </c>
      <c r="AC46">
        <v>70</v>
      </c>
      <c r="AD46">
        <v>58</v>
      </c>
      <c r="AE46">
        <v>125</v>
      </c>
      <c r="AF46">
        <v>52</v>
      </c>
      <c r="AG46">
        <v>61</v>
      </c>
      <c r="AH46" s="80">
        <f t="shared" si="3"/>
        <v>459.29526123936819</v>
      </c>
      <c r="AI46" t="s">
        <v>22</v>
      </c>
      <c r="AJ46" t="s">
        <v>239</v>
      </c>
      <c r="AK46">
        <v>43</v>
      </c>
      <c r="AL46">
        <v>49</v>
      </c>
      <c r="AM46">
        <v>39</v>
      </c>
      <c r="AN46">
        <v>40</v>
      </c>
      <c r="AO46">
        <v>57</v>
      </c>
      <c r="AP46">
        <v>32</v>
      </c>
    </row>
    <row r="47" spans="1:42">
      <c r="A47" s="7" t="s">
        <v>189</v>
      </c>
      <c r="B47" s="9">
        <v>0.01</v>
      </c>
      <c r="C47" s="10">
        <v>35.323801513877207</v>
      </c>
      <c r="D47" s="134"/>
      <c r="E47">
        <v>1</v>
      </c>
      <c r="F47" t="s">
        <v>22</v>
      </c>
      <c r="G47" t="s">
        <v>243</v>
      </c>
      <c r="H47">
        <v>49</v>
      </c>
      <c r="I47">
        <v>3890</v>
      </c>
      <c r="J47">
        <v>49</v>
      </c>
      <c r="K47">
        <v>69</v>
      </c>
      <c r="L47">
        <v>44</v>
      </c>
      <c r="M47" s="26">
        <v>51</v>
      </c>
      <c r="N47">
        <v>35</v>
      </c>
      <c r="O47">
        <v>47</v>
      </c>
      <c r="P47">
        <v>38</v>
      </c>
      <c r="Q47" s="26">
        <v>40</v>
      </c>
      <c r="R47">
        <v>47</v>
      </c>
      <c r="S47">
        <v>59</v>
      </c>
      <c r="T47">
        <v>67</v>
      </c>
      <c r="U47" s="6">
        <v>78</v>
      </c>
      <c r="V47" s="37">
        <f t="shared" si="4"/>
        <v>105.97140454163161</v>
      </c>
      <c r="W47">
        <v>358</v>
      </c>
      <c r="X47">
        <v>256</v>
      </c>
      <c r="Y47">
        <v>242</v>
      </c>
      <c r="Z47">
        <v>260</v>
      </c>
      <c r="AA47">
        <v>261</v>
      </c>
      <c r="AB47">
        <v>42</v>
      </c>
      <c r="AC47">
        <v>42</v>
      </c>
      <c r="AD47">
        <v>47</v>
      </c>
      <c r="AE47">
        <v>41</v>
      </c>
      <c r="AF47">
        <v>38</v>
      </c>
      <c r="AG47">
        <v>26</v>
      </c>
      <c r="AH47" s="80">
        <f t="shared" si="3"/>
        <v>317.91421362489484</v>
      </c>
      <c r="AI47" t="s">
        <v>22</v>
      </c>
      <c r="AJ47" t="s">
        <v>243</v>
      </c>
      <c r="AK47">
        <v>323</v>
      </c>
      <c r="AL47">
        <v>46</v>
      </c>
      <c r="AM47">
        <v>159</v>
      </c>
      <c r="AN47">
        <v>242</v>
      </c>
      <c r="AO47">
        <v>260</v>
      </c>
      <c r="AP47">
        <v>261</v>
      </c>
    </row>
    <row r="48" spans="1:42">
      <c r="A48" s="29" t="s">
        <v>193</v>
      </c>
      <c r="B48" s="9">
        <v>1</v>
      </c>
      <c r="C48" s="10">
        <v>84.951456310679603</v>
      </c>
      <c r="D48" s="134" t="s">
        <v>208</v>
      </c>
      <c r="E48">
        <v>28</v>
      </c>
      <c r="F48" s="24" t="s">
        <v>23</v>
      </c>
      <c r="G48" t="s">
        <v>236</v>
      </c>
      <c r="H48">
        <v>649</v>
      </c>
      <c r="I48">
        <v>115</v>
      </c>
      <c r="J48" s="21">
        <v>97</v>
      </c>
      <c r="K48" s="19">
        <v>238</v>
      </c>
      <c r="L48" s="19">
        <v>134</v>
      </c>
      <c r="M48" s="27">
        <v>142</v>
      </c>
      <c r="N48" s="20">
        <v>65</v>
      </c>
      <c r="O48" s="21">
        <v>89</v>
      </c>
      <c r="P48" s="19">
        <v>97</v>
      </c>
      <c r="Q48" s="28">
        <v>85</v>
      </c>
      <c r="R48">
        <v>104</v>
      </c>
      <c r="S48">
        <v>118</v>
      </c>
      <c r="T48">
        <v>106</v>
      </c>
      <c r="U48" s="6">
        <v>146</v>
      </c>
      <c r="V48" s="36">
        <f>C48</f>
        <v>84.951456310679603</v>
      </c>
      <c r="W48" s="19">
        <v>107</v>
      </c>
      <c r="X48">
        <v>82</v>
      </c>
      <c r="Y48">
        <v>65</v>
      </c>
      <c r="Z48">
        <v>96</v>
      </c>
      <c r="AA48">
        <v>90</v>
      </c>
      <c r="AB48" s="19" t="s">
        <v>237</v>
      </c>
      <c r="AC48" s="19">
        <v>3465</v>
      </c>
      <c r="AD48" s="19">
        <v>875</v>
      </c>
      <c r="AE48">
        <v>361</v>
      </c>
      <c r="AF48" t="s">
        <v>237</v>
      </c>
      <c r="AG48">
        <v>291</v>
      </c>
      <c r="AH48" s="80">
        <f t="shared" ref="AH48:AH54" si="5">C48*2</f>
        <v>169.90291262135921</v>
      </c>
      <c r="AI48" t="s">
        <v>23</v>
      </c>
      <c r="AJ48" t="s">
        <v>236</v>
      </c>
      <c r="AK48">
        <v>87</v>
      </c>
      <c r="AL48">
        <v>115</v>
      </c>
      <c r="AM48">
        <v>58</v>
      </c>
      <c r="AN48">
        <v>65</v>
      </c>
      <c r="AO48">
        <v>96</v>
      </c>
      <c r="AP48">
        <v>90</v>
      </c>
    </row>
    <row r="49" spans="1:42">
      <c r="A49" s="29" t="s">
        <v>197</v>
      </c>
      <c r="B49" s="9">
        <v>0.01</v>
      </c>
      <c r="C49" s="10">
        <v>37.369872764480824</v>
      </c>
      <c r="D49" s="134"/>
      <c r="E49" s="23">
        <v>5569</v>
      </c>
      <c r="F49" s="24" t="s">
        <v>23</v>
      </c>
      <c r="G49" t="s">
        <v>238</v>
      </c>
      <c r="H49">
        <v>34</v>
      </c>
      <c r="I49">
        <v>5557</v>
      </c>
      <c r="J49" s="21">
        <v>34</v>
      </c>
      <c r="K49" s="21">
        <v>34</v>
      </c>
      <c r="L49" s="20">
        <v>23</v>
      </c>
      <c r="M49" s="31">
        <v>30</v>
      </c>
      <c r="N49" s="20">
        <v>26</v>
      </c>
      <c r="O49" s="20">
        <v>19</v>
      </c>
      <c r="P49" s="20">
        <v>17</v>
      </c>
      <c r="Q49" s="31">
        <v>21</v>
      </c>
      <c r="R49" s="20">
        <v>28</v>
      </c>
      <c r="S49" s="20">
        <v>23</v>
      </c>
      <c r="T49" s="20">
        <v>18</v>
      </c>
      <c r="U49" s="6">
        <v>23</v>
      </c>
      <c r="V49" s="36">
        <f t="shared" ref="V49:V57" si="6">C49</f>
        <v>37.369872764480824</v>
      </c>
      <c r="W49" s="20">
        <v>27</v>
      </c>
      <c r="X49">
        <v>24</v>
      </c>
      <c r="Y49">
        <v>29</v>
      </c>
      <c r="Z49">
        <v>25</v>
      </c>
      <c r="AA49">
        <v>17</v>
      </c>
      <c r="AB49" s="19">
        <v>255</v>
      </c>
      <c r="AC49" s="19">
        <v>230</v>
      </c>
      <c r="AD49" s="19">
        <v>259</v>
      </c>
      <c r="AE49">
        <v>205</v>
      </c>
      <c r="AF49">
        <v>144</v>
      </c>
      <c r="AG49">
        <v>177</v>
      </c>
      <c r="AH49" s="80">
        <f t="shared" si="5"/>
        <v>74.739745528961649</v>
      </c>
      <c r="AI49" t="s">
        <v>23</v>
      </c>
      <c r="AJ49" t="s">
        <v>238</v>
      </c>
      <c r="AK49">
        <v>34</v>
      </c>
      <c r="AL49">
        <v>30</v>
      </c>
      <c r="AM49">
        <v>25</v>
      </c>
      <c r="AN49">
        <v>29</v>
      </c>
      <c r="AO49">
        <v>25</v>
      </c>
      <c r="AP49">
        <v>17</v>
      </c>
    </row>
    <row r="50" spans="1:42">
      <c r="A50" s="29" t="s">
        <v>198</v>
      </c>
      <c r="B50" s="9">
        <v>0.01</v>
      </c>
      <c r="C50" s="10">
        <v>20.999999999999996</v>
      </c>
      <c r="D50" s="134"/>
      <c r="E50" s="23">
        <v>909</v>
      </c>
      <c r="F50" s="24" t="s">
        <v>23</v>
      </c>
      <c r="G50" t="s">
        <v>240</v>
      </c>
      <c r="H50">
        <v>87</v>
      </c>
      <c r="I50">
        <v>11365</v>
      </c>
      <c r="J50" s="19">
        <v>86</v>
      </c>
      <c r="K50" s="19">
        <v>80</v>
      </c>
      <c r="L50" s="19">
        <v>53</v>
      </c>
      <c r="M50" s="27">
        <v>66</v>
      </c>
      <c r="N50" s="19">
        <v>56</v>
      </c>
      <c r="O50" s="19">
        <v>36</v>
      </c>
      <c r="P50" s="19">
        <v>32</v>
      </c>
      <c r="Q50" s="27">
        <v>38</v>
      </c>
      <c r="R50">
        <v>57</v>
      </c>
      <c r="S50">
        <v>45</v>
      </c>
      <c r="T50">
        <v>35</v>
      </c>
      <c r="U50" s="6">
        <v>35</v>
      </c>
      <c r="V50" s="36">
        <f t="shared" si="6"/>
        <v>20.999999999999996</v>
      </c>
      <c r="W50" s="19">
        <v>55</v>
      </c>
      <c r="X50">
        <v>45</v>
      </c>
      <c r="Y50">
        <v>70</v>
      </c>
      <c r="Z50">
        <v>50</v>
      </c>
      <c r="AA50">
        <v>35</v>
      </c>
      <c r="AB50" s="19">
        <v>34</v>
      </c>
      <c r="AC50" s="19">
        <v>29</v>
      </c>
      <c r="AD50" s="21">
        <v>20</v>
      </c>
      <c r="AE50">
        <v>28</v>
      </c>
      <c r="AF50">
        <v>20</v>
      </c>
      <c r="AG50">
        <v>15</v>
      </c>
      <c r="AH50" s="80">
        <f t="shared" si="5"/>
        <v>41.999999999999993</v>
      </c>
      <c r="AI50" t="s">
        <v>23</v>
      </c>
      <c r="AJ50" t="s">
        <v>240</v>
      </c>
      <c r="AK50">
        <v>68</v>
      </c>
      <c r="AL50">
        <v>63</v>
      </c>
      <c r="AM50">
        <v>40</v>
      </c>
      <c r="AN50">
        <v>70</v>
      </c>
      <c r="AO50">
        <v>50</v>
      </c>
      <c r="AP50">
        <v>35</v>
      </c>
    </row>
    <row r="51" spans="1:42">
      <c r="A51" s="29" t="s">
        <v>199</v>
      </c>
      <c r="B51" s="9">
        <v>0.01</v>
      </c>
      <c r="C51" s="10">
        <v>14.603108375925736</v>
      </c>
      <c r="D51" s="134"/>
      <c r="E51" s="23">
        <v>236</v>
      </c>
      <c r="F51" s="24" t="s">
        <v>23</v>
      </c>
      <c r="G51" t="s">
        <v>241</v>
      </c>
      <c r="H51">
        <v>142</v>
      </c>
      <c r="I51">
        <v>16696</v>
      </c>
      <c r="J51" s="19">
        <v>141</v>
      </c>
      <c r="K51" s="19">
        <v>181</v>
      </c>
      <c r="L51" s="19">
        <v>153</v>
      </c>
      <c r="M51" s="27">
        <v>158</v>
      </c>
      <c r="N51" s="19">
        <v>135</v>
      </c>
      <c r="O51" s="19">
        <v>100</v>
      </c>
      <c r="P51" s="19">
        <v>107</v>
      </c>
      <c r="Q51" s="27">
        <v>108</v>
      </c>
      <c r="R51">
        <v>135</v>
      </c>
      <c r="S51">
        <v>126</v>
      </c>
      <c r="T51">
        <v>139</v>
      </c>
      <c r="U51" s="6">
        <v>137</v>
      </c>
      <c r="V51" s="36">
        <f t="shared" si="6"/>
        <v>14.603108375925736</v>
      </c>
      <c r="W51" s="19">
        <v>101</v>
      </c>
      <c r="X51">
        <v>128</v>
      </c>
      <c r="Y51">
        <v>125</v>
      </c>
      <c r="Z51">
        <v>139</v>
      </c>
      <c r="AA51">
        <v>122</v>
      </c>
      <c r="AB51" s="19">
        <v>131</v>
      </c>
      <c r="AC51" s="19">
        <v>82</v>
      </c>
      <c r="AD51" s="19">
        <v>46</v>
      </c>
      <c r="AE51">
        <v>78</v>
      </c>
      <c r="AF51">
        <v>49</v>
      </c>
      <c r="AG51">
        <v>32</v>
      </c>
      <c r="AH51" s="80">
        <f t="shared" si="5"/>
        <v>29.206216751851471</v>
      </c>
      <c r="AI51" t="s">
        <v>23</v>
      </c>
      <c r="AJ51" t="s">
        <v>241</v>
      </c>
      <c r="AK51">
        <v>110</v>
      </c>
      <c r="AL51">
        <v>136</v>
      </c>
      <c r="AM51">
        <v>93</v>
      </c>
      <c r="AN51">
        <v>125</v>
      </c>
      <c r="AO51">
        <v>139</v>
      </c>
      <c r="AP51">
        <v>122</v>
      </c>
    </row>
    <row r="52" spans="1:42">
      <c r="A52" s="29" t="s">
        <v>194</v>
      </c>
      <c r="B52" s="9">
        <v>0.01</v>
      </c>
      <c r="C52" s="10">
        <v>39.252336448598129</v>
      </c>
      <c r="D52" s="134"/>
      <c r="E52">
        <v>3</v>
      </c>
      <c r="F52" s="24" t="s">
        <v>23</v>
      </c>
      <c r="G52" t="s">
        <v>242</v>
      </c>
      <c r="H52">
        <v>37</v>
      </c>
      <c r="I52">
        <v>5395</v>
      </c>
      <c r="J52" s="21">
        <v>37</v>
      </c>
      <c r="K52" s="20">
        <v>33</v>
      </c>
      <c r="L52" s="21">
        <v>35</v>
      </c>
      <c r="M52" s="28">
        <v>35</v>
      </c>
      <c r="N52" s="19">
        <v>15</v>
      </c>
      <c r="O52" s="19">
        <v>15</v>
      </c>
      <c r="P52" s="19">
        <v>20</v>
      </c>
      <c r="Q52" s="27">
        <v>16</v>
      </c>
      <c r="R52">
        <v>24</v>
      </c>
      <c r="S52">
        <v>32</v>
      </c>
      <c r="T52">
        <v>26</v>
      </c>
      <c r="U52" s="6">
        <v>31</v>
      </c>
      <c r="V52" s="36">
        <f t="shared" si="6"/>
        <v>39.252336448598129</v>
      </c>
      <c r="W52" s="20">
        <v>25</v>
      </c>
      <c r="X52">
        <v>19</v>
      </c>
      <c r="Y52">
        <v>19</v>
      </c>
      <c r="Z52">
        <v>22</v>
      </c>
      <c r="AA52">
        <v>16</v>
      </c>
      <c r="AB52" s="19">
        <v>356</v>
      </c>
      <c r="AC52" s="19">
        <v>286</v>
      </c>
      <c r="AD52" s="19">
        <v>278</v>
      </c>
      <c r="AE52">
        <v>180</v>
      </c>
      <c r="AF52">
        <v>167</v>
      </c>
      <c r="AG52">
        <v>136</v>
      </c>
      <c r="AH52" s="80">
        <f t="shared" si="5"/>
        <v>78.504672897196258</v>
      </c>
      <c r="AI52" t="s">
        <v>23</v>
      </c>
      <c r="AJ52" t="s">
        <v>242</v>
      </c>
      <c r="AK52">
        <v>78</v>
      </c>
      <c r="AL52">
        <v>53</v>
      </c>
      <c r="AM52">
        <v>44</v>
      </c>
      <c r="AN52">
        <v>19</v>
      </c>
      <c r="AO52">
        <v>22</v>
      </c>
      <c r="AP52">
        <v>16</v>
      </c>
    </row>
    <row r="53" spans="1:42">
      <c r="A53" s="29" t="s">
        <v>195</v>
      </c>
      <c r="B53" s="9">
        <v>0.01</v>
      </c>
      <c r="C53" s="10">
        <v>21.581624788037615</v>
      </c>
      <c r="D53" s="134"/>
      <c r="E53">
        <v>21</v>
      </c>
      <c r="F53" s="24" t="s">
        <v>23</v>
      </c>
      <c r="G53" t="s">
        <v>239</v>
      </c>
      <c r="H53">
        <v>26</v>
      </c>
      <c r="I53">
        <v>9994</v>
      </c>
      <c r="J53" s="21">
        <v>26</v>
      </c>
      <c r="K53" s="21">
        <v>26</v>
      </c>
      <c r="L53" s="19">
        <v>39</v>
      </c>
      <c r="M53" s="27">
        <v>29</v>
      </c>
      <c r="N53" s="21">
        <v>24</v>
      </c>
      <c r="O53" s="21">
        <v>20</v>
      </c>
      <c r="P53" s="21">
        <v>20</v>
      </c>
      <c r="Q53" s="28">
        <v>20</v>
      </c>
      <c r="R53">
        <v>24</v>
      </c>
      <c r="S53">
        <v>18</v>
      </c>
      <c r="T53">
        <v>31</v>
      </c>
      <c r="U53" s="6">
        <v>25</v>
      </c>
      <c r="V53" s="36">
        <f t="shared" si="6"/>
        <v>21.581624788037615</v>
      </c>
      <c r="W53" s="21">
        <v>21</v>
      </c>
      <c r="X53">
        <v>27</v>
      </c>
      <c r="Y53">
        <v>38</v>
      </c>
      <c r="Z53">
        <v>26</v>
      </c>
      <c r="AA53">
        <v>23</v>
      </c>
      <c r="AB53" s="19">
        <v>46</v>
      </c>
      <c r="AC53" s="19">
        <v>35</v>
      </c>
      <c r="AD53" s="21">
        <v>24</v>
      </c>
      <c r="AE53">
        <v>22</v>
      </c>
      <c r="AF53">
        <v>14</v>
      </c>
      <c r="AG53">
        <v>16</v>
      </c>
      <c r="AH53" s="80">
        <f t="shared" si="5"/>
        <v>43.163249576075231</v>
      </c>
      <c r="AI53" t="s">
        <v>23</v>
      </c>
      <c r="AJ53" t="s">
        <v>239</v>
      </c>
      <c r="AK53">
        <v>58</v>
      </c>
      <c r="AL53">
        <v>33</v>
      </c>
      <c r="AM53">
        <v>23</v>
      </c>
      <c r="AN53">
        <v>38</v>
      </c>
      <c r="AO53">
        <v>26</v>
      </c>
      <c r="AP53">
        <v>23</v>
      </c>
    </row>
    <row r="54" spans="1:42">
      <c r="A54" s="29" t="s">
        <v>196</v>
      </c>
      <c r="B54" s="9">
        <v>3.0000000000000001E-3</v>
      </c>
      <c r="C54" s="10">
        <v>14.882006944936576</v>
      </c>
      <c r="D54" s="134"/>
      <c r="E54">
        <v>2</v>
      </c>
      <c r="F54" s="24" t="s">
        <v>23</v>
      </c>
      <c r="G54" t="s">
        <v>243</v>
      </c>
      <c r="H54">
        <v>239</v>
      </c>
      <c r="I54">
        <v>6225</v>
      </c>
      <c r="J54" s="19">
        <v>231</v>
      </c>
      <c r="K54" s="19">
        <v>3632</v>
      </c>
      <c r="L54" s="19">
        <v>268</v>
      </c>
      <c r="M54" s="27">
        <v>420</v>
      </c>
      <c r="N54" s="19">
        <v>166</v>
      </c>
      <c r="O54" s="19">
        <v>240</v>
      </c>
      <c r="P54" s="19">
        <v>162</v>
      </c>
      <c r="Q54" s="27">
        <v>188</v>
      </c>
      <c r="R54">
        <v>256</v>
      </c>
      <c r="S54">
        <v>63</v>
      </c>
      <c r="T54">
        <v>181</v>
      </c>
      <c r="U54" s="6">
        <v>215</v>
      </c>
      <c r="V54" s="36">
        <f t="shared" si="6"/>
        <v>14.882006944936576</v>
      </c>
      <c r="W54" s="19">
        <v>298</v>
      </c>
      <c r="X54">
        <v>167</v>
      </c>
      <c r="Y54">
        <v>256</v>
      </c>
      <c r="Z54">
        <v>200</v>
      </c>
      <c r="AA54">
        <v>138</v>
      </c>
      <c r="AB54" s="19">
        <v>48</v>
      </c>
      <c r="AC54" s="19">
        <v>25</v>
      </c>
      <c r="AD54" s="21">
        <v>19</v>
      </c>
      <c r="AE54">
        <v>22</v>
      </c>
      <c r="AF54">
        <v>22</v>
      </c>
      <c r="AG54">
        <v>21</v>
      </c>
      <c r="AH54" s="80">
        <f t="shared" si="5"/>
        <v>29.764013889873151</v>
      </c>
      <c r="AI54" t="s">
        <v>23</v>
      </c>
      <c r="AJ54" t="s">
        <v>243</v>
      </c>
      <c r="AK54">
        <v>134</v>
      </c>
      <c r="AL54">
        <v>210</v>
      </c>
      <c r="AM54">
        <v>212</v>
      </c>
      <c r="AN54">
        <v>256</v>
      </c>
      <c r="AO54">
        <v>200</v>
      </c>
      <c r="AP54">
        <v>138</v>
      </c>
    </row>
    <row r="55" spans="1:42">
      <c r="A55" s="7" t="s">
        <v>85</v>
      </c>
      <c r="B55" s="9">
        <v>1</v>
      </c>
      <c r="C55" s="10">
        <v>50</v>
      </c>
      <c r="D55" s="135">
        <v>50</v>
      </c>
      <c r="E55">
        <v>146</v>
      </c>
      <c r="F55" t="s">
        <v>24</v>
      </c>
      <c r="G55" t="s">
        <v>236</v>
      </c>
      <c r="H55" t="s">
        <v>234</v>
      </c>
      <c r="I55">
        <v>100</v>
      </c>
      <c r="J55">
        <v>100</v>
      </c>
      <c r="K55">
        <v>82</v>
      </c>
      <c r="L55">
        <v>73</v>
      </c>
      <c r="M55" s="26">
        <v>83</v>
      </c>
      <c r="N55">
        <v>53</v>
      </c>
      <c r="O55">
        <v>56</v>
      </c>
      <c r="P55">
        <v>71</v>
      </c>
      <c r="Q55" s="26">
        <v>59</v>
      </c>
      <c r="R55">
        <v>61</v>
      </c>
      <c r="S55">
        <v>82</v>
      </c>
      <c r="T55">
        <v>61</v>
      </c>
      <c r="U55" s="6">
        <v>77</v>
      </c>
      <c r="V55" s="36">
        <f>C55</f>
        <v>50</v>
      </c>
      <c r="W55">
        <v>80</v>
      </c>
      <c r="X55">
        <v>75</v>
      </c>
      <c r="Y55">
        <v>78</v>
      </c>
      <c r="Z55">
        <v>79</v>
      </c>
      <c r="AA55">
        <v>69</v>
      </c>
      <c r="AB55">
        <v>392</v>
      </c>
      <c r="AC55">
        <v>366</v>
      </c>
      <c r="AD55">
        <v>291</v>
      </c>
      <c r="AE55">
        <v>559</v>
      </c>
      <c r="AF55">
        <v>457</v>
      </c>
      <c r="AG55">
        <v>326</v>
      </c>
      <c r="AH55" s="80">
        <f>C55*3</f>
        <v>150</v>
      </c>
      <c r="AI55" t="s">
        <v>24</v>
      </c>
      <c r="AJ55" t="s">
        <v>236</v>
      </c>
      <c r="AK55">
        <v>96</v>
      </c>
      <c r="AL55">
        <v>68</v>
      </c>
      <c r="AM55">
        <v>68</v>
      </c>
      <c r="AN55">
        <v>78</v>
      </c>
      <c r="AO55">
        <v>79</v>
      </c>
      <c r="AP55">
        <v>69</v>
      </c>
    </row>
    <row r="56" spans="1:42">
      <c r="A56" s="7" t="s">
        <v>87</v>
      </c>
      <c r="B56" s="9">
        <v>0.5</v>
      </c>
      <c r="C56" s="10">
        <v>50</v>
      </c>
      <c r="D56" s="135"/>
      <c r="E56">
        <v>363</v>
      </c>
      <c r="F56" t="s">
        <v>24</v>
      </c>
      <c r="G56" t="s">
        <v>241</v>
      </c>
      <c r="H56">
        <v>40</v>
      </c>
      <c r="I56">
        <v>38</v>
      </c>
      <c r="J56">
        <v>20</v>
      </c>
      <c r="K56">
        <v>20</v>
      </c>
      <c r="L56">
        <v>17</v>
      </c>
      <c r="M56" s="26">
        <v>19</v>
      </c>
      <c r="N56">
        <v>17</v>
      </c>
      <c r="O56">
        <v>16</v>
      </c>
      <c r="P56">
        <v>19</v>
      </c>
      <c r="Q56" s="26">
        <v>17</v>
      </c>
      <c r="R56">
        <v>17</v>
      </c>
      <c r="S56">
        <v>19</v>
      </c>
      <c r="T56">
        <v>16</v>
      </c>
      <c r="U56" s="6">
        <v>20</v>
      </c>
      <c r="V56" s="36">
        <f t="shared" si="6"/>
        <v>50</v>
      </c>
      <c r="W56">
        <v>21</v>
      </c>
      <c r="X56">
        <v>20</v>
      </c>
      <c r="Y56">
        <v>19</v>
      </c>
      <c r="Z56">
        <v>22</v>
      </c>
      <c r="AA56">
        <v>19</v>
      </c>
      <c r="AB56">
        <v>124</v>
      </c>
      <c r="AC56">
        <v>220</v>
      </c>
      <c r="AD56">
        <v>107</v>
      </c>
      <c r="AE56">
        <v>117</v>
      </c>
      <c r="AF56">
        <v>99</v>
      </c>
      <c r="AG56">
        <v>67</v>
      </c>
      <c r="AH56" s="80">
        <f>C56*3</f>
        <v>150</v>
      </c>
      <c r="AI56" t="s">
        <v>24</v>
      </c>
      <c r="AJ56" t="s">
        <v>241</v>
      </c>
      <c r="AK56">
        <v>26</v>
      </c>
      <c r="AL56">
        <v>24</v>
      </c>
      <c r="AM56">
        <v>21</v>
      </c>
      <c r="AN56">
        <v>19</v>
      </c>
      <c r="AO56">
        <v>22</v>
      </c>
      <c r="AP56">
        <v>19</v>
      </c>
    </row>
    <row r="57" spans="1:42">
      <c r="A57" s="7" t="s">
        <v>86</v>
      </c>
      <c r="B57" s="9">
        <v>0.5</v>
      </c>
      <c r="C57" s="10">
        <v>50</v>
      </c>
      <c r="D57" s="135"/>
      <c r="E57">
        <v>223</v>
      </c>
      <c r="F57" t="s">
        <v>24</v>
      </c>
      <c r="G57" t="s">
        <v>243</v>
      </c>
      <c r="H57">
        <v>53</v>
      </c>
      <c r="I57">
        <v>52</v>
      </c>
      <c r="J57">
        <v>26</v>
      </c>
      <c r="K57">
        <v>27</v>
      </c>
      <c r="L57">
        <v>24</v>
      </c>
      <c r="M57" s="26">
        <v>25</v>
      </c>
      <c r="N57">
        <v>24</v>
      </c>
      <c r="O57">
        <v>21</v>
      </c>
      <c r="P57">
        <v>27</v>
      </c>
      <c r="Q57" s="26">
        <v>23</v>
      </c>
      <c r="R57">
        <v>25</v>
      </c>
      <c r="S57">
        <v>24</v>
      </c>
      <c r="T57">
        <v>23</v>
      </c>
      <c r="U57" s="6">
        <v>27</v>
      </c>
      <c r="V57" s="36">
        <f t="shared" si="6"/>
        <v>50</v>
      </c>
      <c r="W57">
        <v>26</v>
      </c>
      <c r="X57">
        <v>27</v>
      </c>
      <c r="Y57">
        <v>27</v>
      </c>
      <c r="Z57">
        <v>28</v>
      </c>
      <c r="AA57">
        <v>26</v>
      </c>
      <c r="AB57">
        <v>24</v>
      </c>
      <c r="AC57">
        <v>24</v>
      </c>
      <c r="AD57">
        <v>23</v>
      </c>
      <c r="AE57">
        <v>19</v>
      </c>
      <c r="AF57">
        <v>17</v>
      </c>
      <c r="AG57">
        <v>19</v>
      </c>
      <c r="AH57" s="80">
        <f>C57*3</f>
        <v>150</v>
      </c>
      <c r="AI57" t="s">
        <v>24</v>
      </c>
      <c r="AJ57" t="s">
        <v>243</v>
      </c>
      <c r="AK57">
        <v>30</v>
      </c>
      <c r="AL57">
        <v>23</v>
      </c>
      <c r="AM57">
        <v>19</v>
      </c>
      <c r="AN57">
        <v>27</v>
      </c>
      <c r="AO57">
        <v>28</v>
      </c>
      <c r="AP57">
        <v>26</v>
      </c>
    </row>
    <row r="58" spans="1:42">
      <c r="A58" s="29" t="s">
        <v>102</v>
      </c>
      <c r="B58" s="9">
        <v>1</v>
      </c>
      <c r="C58" s="5">
        <v>30.303030303030301</v>
      </c>
      <c r="D58" s="135" t="s">
        <v>210</v>
      </c>
      <c r="E58" s="23">
        <v>3543</v>
      </c>
      <c r="F58" s="24" t="s">
        <v>26</v>
      </c>
      <c r="G58" t="s">
        <v>236</v>
      </c>
      <c r="H58">
        <v>351</v>
      </c>
      <c r="I58">
        <v>66</v>
      </c>
      <c r="J58" s="19">
        <v>55</v>
      </c>
      <c r="K58" s="19">
        <v>71</v>
      </c>
      <c r="L58" s="19">
        <v>65</v>
      </c>
      <c r="M58" s="27">
        <v>62</v>
      </c>
      <c r="N58" s="19">
        <v>46</v>
      </c>
      <c r="O58" s="19">
        <v>44</v>
      </c>
      <c r="P58" s="19">
        <v>61</v>
      </c>
      <c r="Q58" s="27">
        <v>49</v>
      </c>
      <c r="R58">
        <v>54</v>
      </c>
      <c r="S58">
        <v>59</v>
      </c>
      <c r="T58">
        <v>65</v>
      </c>
      <c r="U58" s="6">
        <v>74</v>
      </c>
      <c r="V58" s="37">
        <f t="shared" ref="V58:V64" si="7">C58*0.7</f>
        <v>21.212121212121211</v>
      </c>
      <c r="W58" s="19">
        <v>40</v>
      </c>
      <c r="X58">
        <v>48</v>
      </c>
      <c r="Y58">
        <v>47</v>
      </c>
      <c r="Z58">
        <v>48</v>
      </c>
      <c r="AA58">
        <v>49</v>
      </c>
      <c r="AB58" s="19">
        <v>50</v>
      </c>
      <c r="AC58" s="19">
        <v>50</v>
      </c>
      <c r="AD58" s="19">
        <v>40</v>
      </c>
      <c r="AE58">
        <v>39</v>
      </c>
      <c r="AF58">
        <v>31</v>
      </c>
      <c r="AG58">
        <v>31</v>
      </c>
      <c r="AH58" s="36">
        <f t="shared" ref="AH58:AH64" si="8">V58</f>
        <v>21.212121212121211</v>
      </c>
      <c r="AI58" t="s">
        <v>26</v>
      </c>
      <c r="AJ58" t="s">
        <v>236</v>
      </c>
      <c r="AK58">
        <v>55</v>
      </c>
      <c r="AL58">
        <v>43</v>
      </c>
      <c r="AM58">
        <v>40</v>
      </c>
      <c r="AN58">
        <v>47</v>
      </c>
      <c r="AO58">
        <v>48</v>
      </c>
      <c r="AP58">
        <v>49</v>
      </c>
    </row>
    <row r="59" spans="1:42">
      <c r="A59" s="29" t="s">
        <v>106</v>
      </c>
      <c r="B59" s="9">
        <v>0.2</v>
      </c>
      <c r="C59" s="5">
        <v>15.290519877675841</v>
      </c>
      <c r="D59" s="135"/>
      <c r="E59" s="23">
        <v>5667</v>
      </c>
      <c r="F59" s="24" t="s">
        <v>26</v>
      </c>
      <c r="G59" t="s">
        <v>238</v>
      </c>
      <c r="H59">
        <v>22</v>
      </c>
      <c r="I59">
        <v>112</v>
      </c>
      <c r="J59" s="21">
        <v>18</v>
      </c>
      <c r="K59" s="19">
        <v>21</v>
      </c>
      <c r="L59" s="21">
        <v>12</v>
      </c>
      <c r="M59" s="28">
        <v>17</v>
      </c>
      <c r="N59" s="21">
        <v>11</v>
      </c>
      <c r="O59" s="20">
        <v>9</v>
      </c>
      <c r="P59" s="21">
        <v>11</v>
      </c>
      <c r="Q59" s="28">
        <v>10</v>
      </c>
      <c r="R59">
        <v>13</v>
      </c>
      <c r="S59">
        <v>13</v>
      </c>
      <c r="T59">
        <v>11</v>
      </c>
      <c r="U59" s="6">
        <v>14</v>
      </c>
      <c r="V59" s="37">
        <f t="shared" si="7"/>
        <v>10.703363914373089</v>
      </c>
      <c r="W59" s="21">
        <v>11</v>
      </c>
      <c r="X59">
        <v>13</v>
      </c>
      <c r="Y59">
        <v>14</v>
      </c>
      <c r="Z59">
        <v>13</v>
      </c>
      <c r="AA59">
        <v>11</v>
      </c>
      <c r="AB59" s="19">
        <v>76</v>
      </c>
      <c r="AC59" s="19">
        <v>75</v>
      </c>
      <c r="AD59" s="19">
        <v>72</v>
      </c>
      <c r="AE59">
        <v>43</v>
      </c>
      <c r="AF59">
        <v>40</v>
      </c>
      <c r="AG59">
        <v>45</v>
      </c>
      <c r="AH59" s="36">
        <f t="shared" si="8"/>
        <v>10.703363914373089</v>
      </c>
      <c r="AI59" t="s">
        <v>26</v>
      </c>
      <c r="AJ59" t="s">
        <v>238</v>
      </c>
      <c r="AK59">
        <v>12</v>
      </c>
      <c r="AL59">
        <v>12</v>
      </c>
      <c r="AM59">
        <v>10</v>
      </c>
      <c r="AN59">
        <v>14</v>
      </c>
      <c r="AO59">
        <v>13</v>
      </c>
      <c r="AP59">
        <v>11</v>
      </c>
    </row>
    <row r="60" spans="1:42">
      <c r="A60" s="29" t="s">
        <v>107</v>
      </c>
      <c r="B60" s="9">
        <v>0.08</v>
      </c>
      <c r="C60" s="5">
        <v>10.482180293501047</v>
      </c>
      <c r="D60" s="135"/>
      <c r="E60" s="23">
        <v>3606</v>
      </c>
      <c r="F60" s="24" t="s">
        <v>26</v>
      </c>
      <c r="G60" t="s">
        <v>240</v>
      </c>
      <c r="H60">
        <v>41</v>
      </c>
      <c r="I60">
        <v>554</v>
      </c>
      <c r="J60" s="19">
        <v>38</v>
      </c>
      <c r="K60" s="19">
        <v>36</v>
      </c>
      <c r="L60" s="19">
        <v>23</v>
      </c>
      <c r="M60" s="27">
        <v>31</v>
      </c>
      <c r="N60" s="19">
        <v>26</v>
      </c>
      <c r="O60" s="19">
        <v>16</v>
      </c>
      <c r="P60" s="19">
        <v>17</v>
      </c>
      <c r="Q60" s="27">
        <v>19</v>
      </c>
      <c r="R60">
        <v>28</v>
      </c>
      <c r="S60">
        <v>21</v>
      </c>
      <c r="T60">
        <v>16</v>
      </c>
      <c r="U60" s="6">
        <v>20</v>
      </c>
      <c r="V60" s="37">
        <f t="shared" si="7"/>
        <v>7.3375262054507324</v>
      </c>
      <c r="W60" s="19">
        <v>23</v>
      </c>
      <c r="X60">
        <v>21</v>
      </c>
      <c r="Y60">
        <v>30</v>
      </c>
      <c r="Z60">
        <v>21</v>
      </c>
      <c r="AA60">
        <v>16</v>
      </c>
      <c r="AB60" s="21">
        <v>14</v>
      </c>
      <c r="AC60" s="19">
        <v>15</v>
      </c>
      <c r="AD60" s="21">
        <v>11</v>
      </c>
      <c r="AE60">
        <v>9</v>
      </c>
      <c r="AF60">
        <v>7</v>
      </c>
      <c r="AG60">
        <v>7</v>
      </c>
      <c r="AH60" s="36">
        <f t="shared" si="8"/>
        <v>7.3375262054507324</v>
      </c>
      <c r="AI60" t="s">
        <v>26</v>
      </c>
      <c r="AJ60" t="s">
        <v>240</v>
      </c>
      <c r="AK60">
        <v>25</v>
      </c>
      <c r="AL60">
        <v>18</v>
      </c>
      <c r="AM60">
        <v>12</v>
      </c>
      <c r="AN60">
        <v>30</v>
      </c>
      <c r="AO60">
        <v>21</v>
      </c>
      <c r="AP60">
        <v>16</v>
      </c>
    </row>
    <row r="61" spans="1:42">
      <c r="A61" s="30" t="s">
        <v>108</v>
      </c>
      <c r="B61" s="9">
        <v>0.01</v>
      </c>
      <c r="C61" s="5">
        <v>7.9744816586921861</v>
      </c>
      <c r="D61" s="135"/>
      <c r="E61" s="23">
        <v>1114</v>
      </c>
      <c r="F61" s="24" t="s">
        <v>26</v>
      </c>
      <c r="G61" t="s">
        <v>241</v>
      </c>
      <c r="H61">
        <v>55</v>
      </c>
      <c r="I61">
        <v>6303</v>
      </c>
      <c r="J61" s="19">
        <v>55</v>
      </c>
      <c r="K61" s="19">
        <v>75</v>
      </c>
      <c r="L61" s="19">
        <v>59</v>
      </c>
      <c r="M61" s="27">
        <v>62</v>
      </c>
      <c r="N61" s="19">
        <v>56</v>
      </c>
      <c r="O61" s="19">
        <v>40</v>
      </c>
      <c r="P61" s="19">
        <v>49</v>
      </c>
      <c r="Q61" s="27">
        <v>47</v>
      </c>
      <c r="R61">
        <v>56</v>
      </c>
      <c r="S61">
        <v>58</v>
      </c>
      <c r="T61">
        <v>56</v>
      </c>
      <c r="U61" s="6">
        <v>56</v>
      </c>
      <c r="V61" s="37">
        <f t="shared" si="7"/>
        <v>5.5821371610845301</v>
      </c>
      <c r="W61" s="19">
        <v>37</v>
      </c>
      <c r="X61">
        <v>45</v>
      </c>
      <c r="Y61">
        <v>50</v>
      </c>
      <c r="Z61">
        <v>50</v>
      </c>
      <c r="AA61">
        <v>41</v>
      </c>
      <c r="AB61" s="19">
        <v>31</v>
      </c>
      <c r="AC61" s="19">
        <v>24</v>
      </c>
      <c r="AD61" s="19">
        <v>15</v>
      </c>
      <c r="AE61">
        <v>20</v>
      </c>
      <c r="AF61">
        <v>14</v>
      </c>
      <c r="AG61">
        <v>11</v>
      </c>
      <c r="AH61" s="36">
        <f t="shared" si="8"/>
        <v>5.5821371610845301</v>
      </c>
      <c r="AI61" t="s">
        <v>26</v>
      </c>
      <c r="AJ61" t="s">
        <v>241</v>
      </c>
      <c r="AK61">
        <v>43</v>
      </c>
      <c r="AL61">
        <v>37</v>
      </c>
      <c r="AM61">
        <v>31</v>
      </c>
      <c r="AN61">
        <v>50</v>
      </c>
      <c r="AO61">
        <v>50</v>
      </c>
      <c r="AP61">
        <v>41</v>
      </c>
    </row>
    <row r="62" spans="1:42">
      <c r="A62" s="29" t="s">
        <v>103</v>
      </c>
      <c r="B62" s="9">
        <v>0.26</v>
      </c>
      <c r="C62" s="5">
        <v>11.019283746556475</v>
      </c>
      <c r="D62" s="135"/>
      <c r="E62" s="23">
        <v>3494</v>
      </c>
      <c r="F62" s="24" t="s">
        <v>26</v>
      </c>
      <c r="G62" t="s">
        <v>242</v>
      </c>
      <c r="H62">
        <v>21</v>
      </c>
      <c r="I62">
        <v>67</v>
      </c>
      <c r="J62" s="19">
        <v>16</v>
      </c>
      <c r="K62" s="21">
        <v>15</v>
      </c>
      <c r="L62" s="21">
        <v>13</v>
      </c>
      <c r="M62" s="28">
        <v>15</v>
      </c>
      <c r="N62" s="21">
        <v>10</v>
      </c>
      <c r="O62" s="21">
        <v>8</v>
      </c>
      <c r="P62" s="21">
        <v>10</v>
      </c>
      <c r="Q62" s="28">
        <v>9</v>
      </c>
      <c r="R62">
        <v>13</v>
      </c>
      <c r="S62">
        <v>12</v>
      </c>
      <c r="T62">
        <v>11</v>
      </c>
      <c r="U62" s="6">
        <v>14</v>
      </c>
      <c r="V62" s="37">
        <f t="shared" si="7"/>
        <v>7.7134986225895323</v>
      </c>
      <c r="W62" s="21">
        <v>11</v>
      </c>
      <c r="X62">
        <v>13</v>
      </c>
      <c r="Y62">
        <v>14</v>
      </c>
      <c r="Z62">
        <v>13</v>
      </c>
      <c r="AA62">
        <v>11</v>
      </c>
      <c r="AB62" s="19">
        <v>59</v>
      </c>
      <c r="AC62" s="19">
        <v>59</v>
      </c>
      <c r="AD62" s="19">
        <v>46</v>
      </c>
      <c r="AE62">
        <v>34</v>
      </c>
      <c r="AF62">
        <v>31</v>
      </c>
      <c r="AG62">
        <v>29</v>
      </c>
      <c r="AH62" s="36">
        <f t="shared" si="8"/>
        <v>7.7134986225895323</v>
      </c>
      <c r="AI62" t="s">
        <v>26</v>
      </c>
      <c r="AJ62" t="s">
        <v>242</v>
      </c>
      <c r="AK62">
        <v>11</v>
      </c>
      <c r="AL62">
        <v>11</v>
      </c>
      <c r="AM62">
        <v>9</v>
      </c>
      <c r="AN62">
        <v>14</v>
      </c>
      <c r="AO62">
        <v>13</v>
      </c>
      <c r="AP62">
        <v>11</v>
      </c>
    </row>
    <row r="63" spans="1:42">
      <c r="A63" s="29" t="s">
        <v>104</v>
      </c>
      <c r="B63" s="9">
        <v>0.14000000000000001</v>
      </c>
      <c r="C63" s="5">
        <v>9.2336103416435815</v>
      </c>
      <c r="D63" s="135"/>
      <c r="E63" s="23">
        <v>3122</v>
      </c>
      <c r="F63" s="24" t="s">
        <v>26</v>
      </c>
      <c r="G63" t="s">
        <v>239</v>
      </c>
      <c r="H63">
        <v>29</v>
      </c>
      <c r="I63">
        <v>229</v>
      </c>
      <c r="J63" s="19">
        <v>26</v>
      </c>
      <c r="K63" s="19">
        <v>23</v>
      </c>
      <c r="L63" s="19">
        <v>14</v>
      </c>
      <c r="M63" s="27">
        <v>20</v>
      </c>
      <c r="N63" s="19">
        <v>17</v>
      </c>
      <c r="O63" s="21">
        <v>9</v>
      </c>
      <c r="P63" s="21">
        <v>12</v>
      </c>
      <c r="Q63" s="28">
        <v>12</v>
      </c>
      <c r="R63">
        <v>18</v>
      </c>
      <c r="S63">
        <v>12</v>
      </c>
      <c r="T63">
        <v>11</v>
      </c>
      <c r="U63" s="6">
        <v>15</v>
      </c>
      <c r="V63" s="37">
        <f t="shared" si="7"/>
        <v>6.4635272391505065</v>
      </c>
      <c r="W63" s="19">
        <v>16</v>
      </c>
      <c r="X63">
        <v>15</v>
      </c>
      <c r="Y63">
        <v>21</v>
      </c>
      <c r="Z63">
        <v>13</v>
      </c>
      <c r="AA63">
        <v>12</v>
      </c>
      <c r="AB63" s="21">
        <v>13</v>
      </c>
      <c r="AC63" s="19">
        <v>14</v>
      </c>
      <c r="AD63" s="21">
        <v>11</v>
      </c>
      <c r="AE63">
        <v>9</v>
      </c>
      <c r="AF63">
        <v>7</v>
      </c>
      <c r="AG63">
        <v>7</v>
      </c>
      <c r="AH63" s="36">
        <f t="shared" si="8"/>
        <v>6.4635272391505065</v>
      </c>
      <c r="AI63" t="s">
        <v>26</v>
      </c>
      <c r="AJ63" t="s">
        <v>239</v>
      </c>
      <c r="AK63">
        <v>18</v>
      </c>
      <c r="AL63">
        <v>12</v>
      </c>
      <c r="AM63">
        <v>8</v>
      </c>
      <c r="AN63">
        <v>21</v>
      </c>
      <c r="AO63">
        <v>13</v>
      </c>
      <c r="AP63">
        <v>12</v>
      </c>
    </row>
    <row r="64" spans="1:42">
      <c r="A64" s="29" t="s">
        <v>105</v>
      </c>
      <c r="B64" s="9">
        <v>0.05</v>
      </c>
      <c r="C64" s="5">
        <v>7.9459674215335703</v>
      </c>
      <c r="D64" s="135"/>
      <c r="E64" s="23">
        <v>2733</v>
      </c>
      <c r="F64" s="24" t="s">
        <v>26</v>
      </c>
      <c r="G64" t="s">
        <v>243</v>
      </c>
      <c r="H64">
        <v>35</v>
      </c>
      <c r="I64">
        <v>923</v>
      </c>
      <c r="J64" s="19">
        <v>34</v>
      </c>
      <c r="K64" s="19">
        <v>49</v>
      </c>
      <c r="L64" s="19">
        <v>49</v>
      </c>
      <c r="M64" s="27">
        <v>44</v>
      </c>
      <c r="N64" s="19">
        <v>42</v>
      </c>
      <c r="O64" s="19">
        <v>35</v>
      </c>
      <c r="P64" s="19">
        <v>44</v>
      </c>
      <c r="Q64" s="27">
        <v>39</v>
      </c>
      <c r="R64">
        <v>43</v>
      </c>
      <c r="S64">
        <v>45</v>
      </c>
      <c r="T64">
        <v>46</v>
      </c>
      <c r="U64" s="6">
        <v>48</v>
      </c>
      <c r="V64" s="37">
        <f t="shared" si="7"/>
        <v>5.5621771950734988</v>
      </c>
      <c r="W64" s="19">
        <v>33</v>
      </c>
      <c r="X64">
        <v>40</v>
      </c>
      <c r="Y64">
        <v>40</v>
      </c>
      <c r="Z64">
        <v>43</v>
      </c>
      <c r="AA64">
        <v>36</v>
      </c>
      <c r="AB64" s="19">
        <v>20</v>
      </c>
      <c r="AC64" s="19">
        <v>14</v>
      </c>
      <c r="AD64" s="21">
        <v>11</v>
      </c>
      <c r="AE64">
        <v>14</v>
      </c>
      <c r="AF64">
        <v>8</v>
      </c>
      <c r="AG64">
        <v>8</v>
      </c>
      <c r="AH64" s="36">
        <f t="shared" si="8"/>
        <v>5.5621771950734988</v>
      </c>
      <c r="AI64" t="s">
        <v>26</v>
      </c>
      <c r="AJ64" t="s">
        <v>243</v>
      </c>
      <c r="AK64">
        <v>32</v>
      </c>
      <c r="AL64">
        <v>32</v>
      </c>
      <c r="AM64">
        <v>25</v>
      </c>
      <c r="AN64">
        <v>40</v>
      </c>
      <c r="AO64">
        <v>43</v>
      </c>
      <c r="AP64">
        <v>36</v>
      </c>
    </row>
    <row r="65" spans="1:42">
      <c r="A65" s="29" t="s">
        <v>109</v>
      </c>
      <c r="B65" s="9">
        <v>1</v>
      </c>
      <c r="C65" s="5">
        <v>60.606060606060602</v>
      </c>
      <c r="D65" s="135" t="s">
        <v>211</v>
      </c>
      <c r="E65">
        <v>371</v>
      </c>
      <c r="F65" s="24" t="s">
        <v>200</v>
      </c>
      <c r="G65" t="s">
        <v>236</v>
      </c>
      <c r="H65">
        <v>248</v>
      </c>
      <c r="I65">
        <v>25</v>
      </c>
      <c r="J65" s="19">
        <v>23</v>
      </c>
      <c r="K65" s="20">
        <v>28</v>
      </c>
      <c r="L65" s="20">
        <v>25</v>
      </c>
      <c r="M65" s="31">
        <v>25</v>
      </c>
      <c r="N65" s="20">
        <v>22</v>
      </c>
      <c r="O65" s="20">
        <v>21</v>
      </c>
      <c r="P65" s="20">
        <v>22</v>
      </c>
      <c r="Q65" s="31">
        <v>22</v>
      </c>
      <c r="R65" s="20">
        <v>23</v>
      </c>
      <c r="S65" s="20">
        <v>22</v>
      </c>
      <c r="T65" s="20">
        <v>23</v>
      </c>
      <c r="U65" s="6">
        <v>26</v>
      </c>
      <c r="V65" s="36">
        <f>C65</f>
        <v>60.606060606060602</v>
      </c>
      <c r="W65" s="20">
        <v>39</v>
      </c>
      <c r="X65">
        <v>40</v>
      </c>
      <c r="Y65">
        <v>48</v>
      </c>
      <c r="Z65">
        <v>36</v>
      </c>
      <c r="AA65">
        <v>39</v>
      </c>
      <c r="AB65" s="20">
        <v>49</v>
      </c>
      <c r="AC65" s="20">
        <v>47</v>
      </c>
      <c r="AD65" s="20">
        <v>38</v>
      </c>
      <c r="AE65">
        <v>30</v>
      </c>
      <c r="AF65">
        <v>27</v>
      </c>
      <c r="AG65">
        <v>27</v>
      </c>
      <c r="AH65" s="80">
        <f t="shared" ref="AH65:AH71" si="9">C65*3</f>
        <v>181.81818181818181</v>
      </c>
      <c r="AI65" t="s">
        <v>200</v>
      </c>
      <c r="AJ65" t="s">
        <v>236</v>
      </c>
      <c r="AK65">
        <v>53</v>
      </c>
      <c r="AL65">
        <v>43</v>
      </c>
      <c r="AM65">
        <v>43</v>
      </c>
      <c r="AN65">
        <v>48</v>
      </c>
      <c r="AO65">
        <v>36</v>
      </c>
      <c r="AP65">
        <v>39</v>
      </c>
    </row>
    <row r="66" spans="1:42">
      <c r="A66" s="29" t="s">
        <v>292</v>
      </c>
      <c r="B66" s="9">
        <v>0.08</v>
      </c>
      <c r="C66" s="5">
        <v>20.964360587002094</v>
      </c>
      <c r="D66" s="135"/>
      <c r="E66">
        <v>1</v>
      </c>
      <c r="F66" s="24" t="s">
        <v>200</v>
      </c>
      <c r="G66" t="s">
        <v>238</v>
      </c>
      <c r="H66">
        <v>293</v>
      </c>
      <c r="I66">
        <v>2635</v>
      </c>
      <c r="J66" s="19">
        <v>264</v>
      </c>
      <c r="K66" s="19">
        <v>49</v>
      </c>
      <c r="L66" s="19">
        <v>392</v>
      </c>
      <c r="M66" s="27">
        <v>90</v>
      </c>
      <c r="N66" s="20">
        <v>5</v>
      </c>
      <c r="O66" s="20" t="s">
        <v>237</v>
      </c>
      <c r="P66" s="20">
        <v>5</v>
      </c>
      <c r="Q66" s="31">
        <v>5</v>
      </c>
      <c r="R66" s="20">
        <v>4</v>
      </c>
      <c r="S66" s="20" t="s">
        <v>237</v>
      </c>
      <c r="T66" s="20">
        <v>477</v>
      </c>
      <c r="U66" s="6">
        <v>82</v>
      </c>
      <c r="V66" s="36">
        <f t="shared" ref="V66:V71" si="10">C66</f>
        <v>20.964360587002094</v>
      </c>
      <c r="W66" s="20">
        <v>12</v>
      </c>
      <c r="X66">
        <v>50</v>
      </c>
      <c r="Y66">
        <v>43</v>
      </c>
      <c r="Z66">
        <v>41</v>
      </c>
      <c r="AA66">
        <v>92</v>
      </c>
      <c r="AB66" s="19">
        <v>42</v>
      </c>
      <c r="AC66" s="19">
        <v>66</v>
      </c>
      <c r="AD66" s="19">
        <v>42</v>
      </c>
      <c r="AE66">
        <v>45</v>
      </c>
      <c r="AF66">
        <v>36</v>
      </c>
      <c r="AG66">
        <v>34</v>
      </c>
      <c r="AH66" s="80">
        <f t="shared" si="9"/>
        <v>62.893081761006286</v>
      </c>
      <c r="AI66" t="s">
        <v>200</v>
      </c>
      <c r="AJ66" t="s">
        <v>238</v>
      </c>
      <c r="AK66">
        <v>27</v>
      </c>
      <c r="AL66">
        <v>9</v>
      </c>
      <c r="AM66">
        <v>38</v>
      </c>
      <c r="AN66">
        <v>43</v>
      </c>
      <c r="AO66">
        <v>41</v>
      </c>
      <c r="AP66">
        <v>92</v>
      </c>
    </row>
    <row r="67" spans="1:42">
      <c r="A67" s="29" t="s">
        <v>113</v>
      </c>
      <c r="B67" s="9">
        <v>0.2</v>
      </c>
      <c r="C67" s="5">
        <v>30.581039755351682</v>
      </c>
      <c r="D67" s="135"/>
      <c r="E67">
        <v>21</v>
      </c>
      <c r="F67" s="24" t="s">
        <v>200</v>
      </c>
      <c r="G67" t="s">
        <v>240</v>
      </c>
      <c r="H67">
        <v>23</v>
      </c>
      <c r="I67">
        <v>351</v>
      </c>
      <c r="J67" s="20">
        <v>21</v>
      </c>
      <c r="K67" s="21">
        <v>28</v>
      </c>
      <c r="L67" s="20">
        <v>15</v>
      </c>
      <c r="M67" s="31">
        <v>21</v>
      </c>
      <c r="N67" s="20">
        <v>22</v>
      </c>
      <c r="O67" s="19">
        <v>37</v>
      </c>
      <c r="P67" s="20">
        <v>12</v>
      </c>
      <c r="Q67" s="31">
        <v>19</v>
      </c>
      <c r="R67" s="20">
        <v>22</v>
      </c>
      <c r="S67" s="20">
        <v>16</v>
      </c>
      <c r="T67" s="20">
        <v>13</v>
      </c>
      <c r="U67" s="6">
        <v>15</v>
      </c>
      <c r="V67" s="36">
        <f t="shared" si="10"/>
        <v>30.581039755351682</v>
      </c>
      <c r="W67" s="21">
        <v>25</v>
      </c>
      <c r="X67">
        <v>23</v>
      </c>
      <c r="Y67">
        <v>28</v>
      </c>
      <c r="Z67">
        <v>20</v>
      </c>
      <c r="AA67">
        <v>16</v>
      </c>
      <c r="AB67" s="19">
        <v>96</v>
      </c>
      <c r="AC67" s="20">
        <v>16</v>
      </c>
      <c r="AD67" s="21">
        <v>36</v>
      </c>
      <c r="AE67">
        <v>21</v>
      </c>
      <c r="AF67">
        <v>91</v>
      </c>
      <c r="AG67">
        <v>45</v>
      </c>
      <c r="AH67" s="80">
        <f t="shared" si="9"/>
        <v>91.743119266055047</v>
      </c>
      <c r="AI67" t="s">
        <v>200</v>
      </c>
      <c r="AJ67" t="s">
        <v>240</v>
      </c>
      <c r="AK67">
        <v>34</v>
      </c>
      <c r="AL67">
        <v>25</v>
      </c>
      <c r="AM67">
        <v>21</v>
      </c>
      <c r="AN67">
        <v>28</v>
      </c>
      <c r="AO67">
        <v>20</v>
      </c>
      <c r="AP67">
        <v>16</v>
      </c>
    </row>
    <row r="68" spans="1:42">
      <c r="A68" s="29" t="s">
        <v>115</v>
      </c>
      <c r="B68" s="9">
        <v>0.01</v>
      </c>
      <c r="C68" s="5">
        <v>15.948963317384372</v>
      </c>
      <c r="D68" s="135"/>
      <c r="E68">
        <v>560</v>
      </c>
      <c r="F68" s="24" t="s">
        <v>200</v>
      </c>
      <c r="G68" t="s">
        <v>241</v>
      </c>
      <c r="H68">
        <v>21</v>
      </c>
      <c r="I68">
        <v>10101</v>
      </c>
      <c r="J68" s="19">
        <v>21</v>
      </c>
      <c r="K68" s="19">
        <v>25</v>
      </c>
      <c r="L68" s="19">
        <v>22</v>
      </c>
      <c r="M68" s="27">
        <v>22</v>
      </c>
      <c r="N68" s="21">
        <v>18</v>
      </c>
      <c r="O68" s="21">
        <v>18</v>
      </c>
      <c r="P68" s="21">
        <v>18</v>
      </c>
      <c r="Q68" s="28">
        <v>18</v>
      </c>
      <c r="R68">
        <v>19</v>
      </c>
      <c r="S68">
        <v>19</v>
      </c>
      <c r="T68">
        <v>20</v>
      </c>
      <c r="U68" s="6">
        <v>21</v>
      </c>
      <c r="V68" s="36">
        <f t="shared" si="10"/>
        <v>15.948963317384372</v>
      </c>
      <c r="W68" s="19">
        <v>27</v>
      </c>
      <c r="X68">
        <v>28</v>
      </c>
      <c r="Y68">
        <v>31</v>
      </c>
      <c r="Z68">
        <v>28</v>
      </c>
      <c r="AA68">
        <v>26</v>
      </c>
      <c r="AB68" s="19">
        <v>27</v>
      </c>
      <c r="AC68" s="19">
        <v>26</v>
      </c>
      <c r="AD68" s="21">
        <v>20</v>
      </c>
      <c r="AE68">
        <v>29</v>
      </c>
      <c r="AF68">
        <v>21</v>
      </c>
      <c r="AG68">
        <v>13</v>
      </c>
      <c r="AH68" s="80">
        <f t="shared" si="9"/>
        <v>47.84688995215312</v>
      </c>
      <c r="AI68" t="s">
        <v>200</v>
      </c>
      <c r="AJ68" t="s">
        <v>241</v>
      </c>
      <c r="AK68">
        <v>38</v>
      </c>
      <c r="AL68">
        <v>35</v>
      </c>
      <c r="AM68">
        <v>32</v>
      </c>
      <c r="AN68">
        <v>31</v>
      </c>
      <c r="AO68">
        <v>28</v>
      </c>
      <c r="AP68">
        <v>26</v>
      </c>
    </row>
    <row r="69" spans="1:42">
      <c r="A69" s="29" t="s">
        <v>110</v>
      </c>
      <c r="B69" s="9">
        <v>0.26</v>
      </c>
      <c r="C69" s="5">
        <v>22.03856749311295</v>
      </c>
      <c r="D69" s="135"/>
      <c r="E69">
        <v>0</v>
      </c>
      <c r="F69" s="24" t="s">
        <v>200</v>
      </c>
      <c r="G69" t="s">
        <v>242</v>
      </c>
      <c r="H69">
        <v>26</v>
      </c>
      <c r="I69" t="s">
        <v>234</v>
      </c>
      <c r="J69" s="21">
        <v>26</v>
      </c>
      <c r="K69" s="19">
        <v>67</v>
      </c>
      <c r="L69" s="20">
        <v>4</v>
      </c>
      <c r="M69" s="27">
        <v>35</v>
      </c>
      <c r="N69" s="20">
        <v>2</v>
      </c>
      <c r="O69" s="19" t="s">
        <v>237</v>
      </c>
      <c r="P69" s="19" t="s">
        <v>234</v>
      </c>
      <c r="Q69" s="27">
        <v>38</v>
      </c>
      <c r="R69">
        <v>3</v>
      </c>
      <c r="S69">
        <v>4</v>
      </c>
      <c r="T69">
        <v>11</v>
      </c>
      <c r="U69" s="6">
        <v>13</v>
      </c>
      <c r="V69" s="36">
        <f t="shared" si="10"/>
        <v>22.03856749311295</v>
      </c>
      <c r="W69" s="20">
        <v>8</v>
      </c>
      <c r="X69">
        <v>17</v>
      </c>
      <c r="Y69">
        <v>15</v>
      </c>
      <c r="Z69">
        <v>31</v>
      </c>
      <c r="AA69">
        <v>12</v>
      </c>
      <c r="AB69" s="19">
        <v>32</v>
      </c>
      <c r="AC69" s="19">
        <v>33</v>
      </c>
      <c r="AD69" s="19">
        <v>30</v>
      </c>
      <c r="AE69">
        <v>29</v>
      </c>
      <c r="AF69">
        <v>24</v>
      </c>
      <c r="AG69">
        <v>24</v>
      </c>
      <c r="AH69" s="80">
        <f t="shared" si="9"/>
        <v>66.11570247933885</v>
      </c>
      <c r="AI69" t="s">
        <v>200</v>
      </c>
      <c r="AJ69" t="s">
        <v>242</v>
      </c>
      <c r="AK69">
        <v>19</v>
      </c>
      <c r="AL69">
        <v>12</v>
      </c>
      <c r="AM69">
        <v>12</v>
      </c>
      <c r="AN69">
        <v>15</v>
      </c>
      <c r="AO69">
        <v>31</v>
      </c>
      <c r="AP69">
        <v>12</v>
      </c>
    </row>
    <row r="70" spans="1:42">
      <c r="A70" s="29" t="s">
        <v>111</v>
      </c>
      <c r="B70" s="9">
        <v>0.14000000000000001</v>
      </c>
      <c r="C70" s="5">
        <v>18.467220683287163</v>
      </c>
      <c r="D70" s="135"/>
      <c r="E70">
        <v>4</v>
      </c>
      <c r="F70" s="24" t="s">
        <v>200</v>
      </c>
      <c r="G70" t="s">
        <v>239</v>
      </c>
      <c r="H70">
        <v>11</v>
      </c>
      <c r="I70">
        <v>141</v>
      </c>
      <c r="J70" s="19">
        <v>11</v>
      </c>
      <c r="K70" s="21">
        <v>18</v>
      </c>
      <c r="L70" s="21">
        <v>16</v>
      </c>
      <c r="M70" s="28">
        <v>15</v>
      </c>
      <c r="N70" s="20">
        <v>11</v>
      </c>
      <c r="O70" s="20">
        <v>11</v>
      </c>
      <c r="P70" s="20">
        <v>6</v>
      </c>
      <c r="Q70" s="31">
        <v>9</v>
      </c>
      <c r="R70" s="20">
        <v>11</v>
      </c>
      <c r="S70" s="20">
        <v>13</v>
      </c>
      <c r="T70" s="20">
        <v>5</v>
      </c>
      <c r="U70" s="6">
        <v>10</v>
      </c>
      <c r="V70" s="36">
        <f t="shared" si="10"/>
        <v>18.467220683287163</v>
      </c>
      <c r="W70" s="21">
        <v>15</v>
      </c>
      <c r="X70">
        <v>12</v>
      </c>
      <c r="Y70">
        <v>16</v>
      </c>
      <c r="Z70">
        <v>14</v>
      </c>
      <c r="AA70">
        <v>8</v>
      </c>
      <c r="AB70" s="21">
        <v>18</v>
      </c>
      <c r="AC70" s="21">
        <v>14</v>
      </c>
      <c r="AD70" s="19">
        <v>25</v>
      </c>
      <c r="AE70">
        <v>9</v>
      </c>
      <c r="AF70">
        <v>23</v>
      </c>
      <c r="AG70">
        <v>39</v>
      </c>
      <c r="AH70" s="80">
        <f t="shared" si="9"/>
        <v>55.401662049861486</v>
      </c>
      <c r="AI70" t="s">
        <v>200</v>
      </c>
      <c r="AJ70" t="s">
        <v>239</v>
      </c>
      <c r="AK70">
        <v>21</v>
      </c>
      <c r="AL70">
        <v>23</v>
      </c>
      <c r="AM70">
        <v>22</v>
      </c>
      <c r="AN70">
        <v>16</v>
      </c>
      <c r="AO70">
        <v>14</v>
      </c>
      <c r="AP70">
        <v>8</v>
      </c>
    </row>
    <row r="71" spans="1:42">
      <c r="A71" s="29" t="s">
        <v>112</v>
      </c>
      <c r="B71" s="9">
        <v>0.05</v>
      </c>
      <c r="C71" s="5">
        <v>15.891934843067141</v>
      </c>
      <c r="D71" s="135"/>
      <c r="E71">
        <v>102</v>
      </c>
      <c r="F71" s="24" t="s">
        <v>200</v>
      </c>
      <c r="G71" t="s">
        <v>243</v>
      </c>
      <c r="H71">
        <v>21</v>
      </c>
      <c r="I71">
        <v>393</v>
      </c>
      <c r="J71" s="21">
        <v>20</v>
      </c>
      <c r="K71" s="19">
        <v>26</v>
      </c>
      <c r="L71" s="19">
        <v>23</v>
      </c>
      <c r="M71" s="27">
        <v>23</v>
      </c>
      <c r="N71" s="21">
        <v>18</v>
      </c>
      <c r="O71" s="21">
        <v>16</v>
      </c>
      <c r="P71" s="21">
        <v>17</v>
      </c>
      <c r="Q71" s="28">
        <v>17</v>
      </c>
      <c r="R71">
        <v>18</v>
      </c>
      <c r="S71">
        <v>24</v>
      </c>
      <c r="T71">
        <v>17</v>
      </c>
      <c r="U71" s="6">
        <v>22</v>
      </c>
      <c r="V71" s="36">
        <f t="shared" si="10"/>
        <v>15.891934843067141</v>
      </c>
      <c r="W71" s="19">
        <v>28</v>
      </c>
      <c r="X71">
        <v>32</v>
      </c>
      <c r="Y71">
        <v>35</v>
      </c>
      <c r="Z71">
        <v>30</v>
      </c>
      <c r="AA71">
        <v>31</v>
      </c>
      <c r="AB71" s="21">
        <v>19</v>
      </c>
      <c r="AC71" s="21">
        <v>15</v>
      </c>
      <c r="AD71" s="21">
        <v>12</v>
      </c>
      <c r="AE71">
        <v>16</v>
      </c>
      <c r="AF71">
        <v>13</v>
      </c>
      <c r="AG71">
        <v>7</v>
      </c>
      <c r="AH71" s="80">
        <f t="shared" si="9"/>
        <v>47.675804529201422</v>
      </c>
      <c r="AI71" t="s">
        <v>200</v>
      </c>
      <c r="AJ71" t="s">
        <v>243</v>
      </c>
      <c r="AK71">
        <v>37</v>
      </c>
      <c r="AL71">
        <v>37</v>
      </c>
      <c r="AM71">
        <v>34</v>
      </c>
      <c r="AN71">
        <v>35</v>
      </c>
      <c r="AO71">
        <v>30</v>
      </c>
      <c r="AP71">
        <v>31</v>
      </c>
    </row>
    <row r="72" spans="1:42">
      <c r="A72" s="7" t="s">
        <v>95</v>
      </c>
      <c r="B72" s="9">
        <v>0.01</v>
      </c>
      <c r="C72" s="10">
        <v>9.9009900990099009</v>
      </c>
      <c r="D72" s="135" t="s">
        <v>209</v>
      </c>
      <c r="E72">
        <v>4</v>
      </c>
      <c r="F72" t="s">
        <v>25</v>
      </c>
      <c r="G72" t="s">
        <v>236</v>
      </c>
      <c r="H72">
        <v>31</v>
      </c>
      <c r="I72" t="s">
        <v>234</v>
      </c>
      <c r="J72">
        <v>31</v>
      </c>
      <c r="K72">
        <v>59</v>
      </c>
      <c r="L72">
        <v>24</v>
      </c>
      <c r="M72" s="26">
        <v>33</v>
      </c>
      <c r="N72">
        <v>34</v>
      </c>
      <c r="O72">
        <v>40</v>
      </c>
      <c r="P72">
        <v>34</v>
      </c>
      <c r="Q72" s="26">
        <v>36</v>
      </c>
      <c r="R72">
        <v>49</v>
      </c>
      <c r="S72">
        <v>70</v>
      </c>
      <c r="T72">
        <v>87</v>
      </c>
      <c r="U72" s="6">
        <v>47</v>
      </c>
      <c r="V72" s="36">
        <f>C72</f>
        <v>9.9009900990099009</v>
      </c>
      <c r="W72">
        <v>32</v>
      </c>
      <c r="X72">
        <v>29</v>
      </c>
      <c r="Y72">
        <v>22</v>
      </c>
      <c r="Z72">
        <v>42</v>
      </c>
      <c r="AA72">
        <v>28</v>
      </c>
      <c r="AB72">
        <v>33</v>
      </c>
      <c r="AC72">
        <v>34</v>
      </c>
      <c r="AD72">
        <v>34</v>
      </c>
      <c r="AE72">
        <v>31</v>
      </c>
      <c r="AF72">
        <v>27</v>
      </c>
      <c r="AG72">
        <v>31</v>
      </c>
      <c r="AH72" s="36">
        <f t="shared" ref="AH72:AH78" si="11">C72</f>
        <v>9.9009900990099009</v>
      </c>
      <c r="AI72" t="s">
        <v>25</v>
      </c>
      <c r="AJ72" t="s">
        <v>236</v>
      </c>
      <c r="AK72">
        <v>58</v>
      </c>
      <c r="AL72">
        <v>28</v>
      </c>
      <c r="AM72">
        <v>27</v>
      </c>
      <c r="AN72">
        <v>22</v>
      </c>
      <c r="AO72">
        <v>42</v>
      </c>
      <c r="AP72">
        <v>28</v>
      </c>
    </row>
    <row r="73" spans="1:42">
      <c r="A73" s="7" t="s">
        <v>99</v>
      </c>
      <c r="B73" s="9">
        <v>0.5</v>
      </c>
      <c r="C73" s="10">
        <v>25</v>
      </c>
      <c r="D73" s="135"/>
      <c r="E73">
        <v>5</v>
      </c>
      <c r="F73" t="s">
        <v>25</v>
      </c>
      <c r="G73" t="s">
        <v>238</v>
      </c>
      <c r="H73">
        <v>57</v>
      </c>
      <c r="I73">
        <v>37</v>
      </c>
      <c r="J73">
        <v>23</v>
      </c>
      <c r="K73">
        <v>21</v>
      </c>
      <c r="L73">
        <v>16</v>
      </c>
      <c r="M73" s="26">
        <v>20</v>
      </c>
      <c r="N73">
        <v>10</v>
      </c>
      <c r="O73">
        <v>9</v>
      </c>
      <c r="P73">
        <v>11</v>
      </c>
      <c r="Q73" s="26">
        <v>10</v>
      </c>
      <c r="R73">
        <v>13</v>
      </c>
      <c r="S73">
        <v>13</v>
      </c>
      <c r="T73">
        <v>13</v>
      </c>
      <c r="U73" s="6">
        <v>14</v>
      </c>
      <c r="V73" s="36">
        <f t="shared" ref="V73:V78" si="12">C73</f>
        <v>25</v>
      </c>
      <c r="W73">
        <v>14</v>
      </c>
      <c r="X73">
        <v>13</v>
      </c>
      <c r="Y73">
        <v>15</v>
      </c>
      <c r="Z73">
        <v>12</v>
      </c>
      <c r="AA73">
        <v>12</v>
      </c>
      <c r="AB73">
        <v>40</v>
      </c>
      <c r="AC73">
        <v>33</v>
      </c>
      <c r="AD73">
        <v>28</v>
      </c>
      <c r="AE73">
        <v>45</v>
      </c>
      <c r="AF73">
        <v>34</v>
      </c>
      <c r="AG73">
        <v>38</v>
      </c>
      <c r="AH73" s="36">
        <f t="shared" si="11"/>
        <v>25</v>
      </c>
      <c r="AI73" t="s">
        <v>25</v>
      </c>
      <c r="AJ73" t="s">
        <v>238</v>
      </c>
      <c r="AK73">
        <v>9</v>
      </c>
      <c r="AL73">
        <v>14</v>
      </c>
      <c r="AM73">
        <v>15</v>
      </c>
      <c r="AN73">
        <v>15</v>
      </c>
      <c r="AO73">
        <v>12</v>
      </c>
      <c r="AP73">
        <v>12</v>
      </c>
    </row>
    <row r="74" spans="1:42">
      <c r="A74" s="7" t="s">
        <v>100</v>
      </c>
      <c r="B74" s="9">
        <v>0.18</v>
      </c>
      <c r="C74" s="10">
        <v>11.764705882352942</v>
      </c>
      <c r="D74" s="135"/>
      <c r="E74">
        <v>2</v>
      </c>
      <c r="F74" t="s">
        <v>25</v>
      </c>
      <c r="G74" t="s">
        <v>240</v>
      </c>
      <c r="H74">
        <v>65</v>
      </c>
      <c r="I74">
        <v>100</v>
      </c>
      <c r="J74">
        <v>39</v>
      </c>
      <c r="K74">
        <v>51</v>
      </c>
      <c r="L74">
        <v>32</v>
      </c>
      <c r="M74" s="26">
        <v>39</v>
      </c>
      <c r="N74">
        <v>26</v>
      </c>
      <c r="O74">
        <v>17</v>
      </c>
      <c r="P74">
        <v>20</v>
      </c>
      <c r="Q74" s="26">
        <v>20</v>
      </c>
      <c r="R74">
        <v>29</v>
      </c>
      <c r="S74">
        <v>27</v>
      </c>
      <c r="T74">
        <v>18</v>
      </c>
      <c r="U74" s="6">
        <v>22</v>
      </c>
      <c r="V74" s="36">
        <f t="shared" si="12"/>
        <v>11.764705882352942</v>
      </c>
      <c r="W74">
        <v>21</v>
      </c>
      <c r="X74">
        <v>30</v>
      </c>
      <c r="Y74">
        <v>26</v>
      </c>
      <c r="Z74">
        <v>32</v>
      </c>
      <c r="AA74">
        <v>33</v>
      </c>
      <c r="AB74">
        <v>17</v>
      </c>
      <c r="AC74">
        <v>13</v>
      </c>
      <c r="AD74">
        <v>16</v>
      </c>
      <c r="AE74">
        <v>13</v>
      </c>
      <c r="AF74">
        <v>10</v>
      </c>
      <c r="AG74">
        <v>9</v>
      </c>
      <c r="AH74" s="36">
        <f t="shared" si="11"/>
        <v>11.764705882352942</v>
      </c>
      <c r="AI74" t="s">
        <v>25</v>
      </c>
      <c r="AJ74" t="s">
        <v>240</v>
      </c>
      <c r="AK74">
        <v>27</v>
      </c>
      <c r="AL74">
        <v>22</v>
      </c>
      <c r="AM74">
        <v>15</v>
      </c>
      <c r="AN74">
        <v>26</v>
      </c>
      <c r="AO74">
        <v>32</v>
      </c>
      <c r="AP74">
        <v>33</v>
      </c>
    </row>
    <row r="75" spans="1:42">
      <c r="A75" s="7" t="s">
        <v>101</v>
      </c>
      <c r="B75" s="9">
        <v>0.08</v>
      </c>
      <c r="C75" s="5">
        <v>7.6923076923076916</v>
      </c>
      <c r="D75" s="135"/>
      <c r="E75">
        <v>0</v>
      </c>
      <c r="F75" t="s">
        <v>25</v>
      </c>
      <c r="G75" t="s">
        <v>241</v>
      </c>
      <c r="H75">
        <v>174</v>
      </c>
      <c r="I75">
        <v>348</v>
      </c>
      <c r="J75">
        <v>116</v>
      </c>
      <c r="K75">
        <v>131</v>
      </c>
      <c r="L75">
        <v>99</v>
      </c>
      <c r="M75" s="26">
        <v>110</v>
      </c>
      <c r="N75">
        <v>29</v>
      </c>
      <c r="O75">
        <v>38</v>
      </c>
      <c r="P75">
        <v>67</v>
      </c>
      <c r="Q75" s="26">
        <v>43</v>
      </c>
      <c r="R75">
        <v>32</v>
      </c>
      <c r="S75">
        <v>26</v>
      </c>
      <c r="T75">
        <v>60</v>
      </c>
      <c r="U75" s="6">
        <v>57</v>
      </c>
      <c r="V75" s="36">
        <f t="shared" si="12"/>
        <v>7.6923076923076916</v>
      </c>
      <c r="W75">
        <v>26</v>
      </c>
      <c r="X75">
        <v>57</v>
      </c>
      <c r="Y75">
        <v>33</v>
      </c>
      <c r="Z75">
        <v>65</v>
      </c>
      <c r="AA75">
        <v>103</v>
      </c>
      <c r="AB75">
        <v>37</v>
      </c>
      <c r="AC75">
        <v>27</v>
      </c>
      <c r="AD75">
        <v>22</v>
      </c>
      <c r="AE75">
        <v>36</v>
      </c>
      <c r="AF75">
        <v>21</v>
      </c>
      <c r="AG75">
        <v>16</v>
      </c>
      <c r="AH75" s="36">
        <f t="shared" si="11"/>
        <v>7.6923076923076916</v>
      </c>
      <c r="AI75" t="s">
        <v>25</v>
      </c>
      <c r="AJ75" t="s">
        <v>241</v>
      </c>
      <c r="AK75">
        <v>51</v>
      </c>
      <c r="AL75">
        <v>50</v>
      </c>
      <c r="AM75">
        <v>51</v>
      </c>
      <c r="AN75">
        <v>33</v>
      </c>
      <c r="AO75">
        <v>65</v>
      </c>
      <c r="AP75">
        <v>103</v>
      </c>
    </row>
    <row r="76" spans="1:42">
      <c r="A76" s="7" t="s">
        <v>96</v>
      </c>
      <c r="B76" s="9">
        <v>7.0000000000000007E-2</v>
      </c>
      <c r="C76" s="5">
        <v>11.627906976744185</v>
      </c>
      <c r="D76" s="135"/>
      <c r="E76">
        <v>3</v>
      </c>
      <c r="F76" t="s">
        <v>25</v>
      </c>
      <c r="G76" t="s">
        <v>242</v>
      </c>
      <c r="H76">
        <v>27</v>
      </c>
      <c r="I76">
        <v>4988</v>
      </c>
      <c r="J76">
        <v>27</v>
      </c>
      <c r="K76">
        <v>21</v>
      </c>
      <c r="L76">
        <v>20</v>
      </c>
      <c r="M76" s="26">
        <v>23</v>
      </c>
      <c r="N76">
        <v>16</v>
      </c>
      <c r="O76">
        <v>17</v>
      </c>
      <c r="P76">
        <v>16</v>
      </c>
      <c r="Q76" s="26">
        <v>16</v>
      </c>
      <c r="R76">
        <v>27</v>
      </c>
      <c r="S76">
        <v>34</v>
      </c>
      <c r="T76">
        <v>18</v>
      </c>
      <c r="U76" s="6">
        <v>22</v>
      </c>
      <c r="V76" s="36">
        <f t="shared" si="12"/>
        <v>11.627906976744185</v>
      </c>
      <c r="W76">
        <v>24</v>
      </c>
      <c r="X76">
        <v>23</v>
      </c>
      <c r="Y76">
        <v>29</v>
      </c>
      <c r="Z76">
        <v>21</v>
      </c>
      <c r="AA76">
        <v>21</v>
      </c>
      <c r="AB76">
        <v>44</v>
      </c>
      <c r="AC76">
        <v>72</v>
      </c>
      <c r="AD76">
        <v>44</v>
      </c>
      <c r="AE76">
        <v>46</v>
      </c>
      <c r="AF76">
        <v>47</v>
      </c>
      <c r="AG76">
        <v>31</v>
      </c>
      <c r="AH76" s="36">
        <f t="shared" si="11"/>
        <v>11.627906976744185</v>
      </c>
      <c r="AI76" t="s">
        <v>25</v>
      </c>
      <c r="AJ76" t="s">
        <v>242</v>
      </c>
      <c r="AK76">
        <v>19</v>
      </c>
      <c r="AL76">
        <v>16</v>
      </c>
      <c r="AM76">
        <v>14</v>
      </c>
      <c r="AN76">
        <v>29</v>
      </c>
      <c r="AO76">
        <v>21</v>
      </c>
      <c r="AP76">
        <v>21</v>
      </c>
    </row>
    <row r="77" spans="1:42">
      <c r="A77" s="7" t="s">
        <v>97</v>
      </c>
      <c r="B77" s="9">
        <v>0.06</v>
      </c>
      <c r="C77" s="5">
        <v>10.471204188481675</v>
      </c>
      <c r="D77" s="135"/>
      <c r="E77">
        <v>4</v>
      </c>
      <c r="F77" t="s">
        <v>25</v>
      </c>
      <c r="G77" t="s">
        <v>239</v>
      </c>
      <c r="H77">
        <v>23</v>
      </c>
      <c r="I77">
        <v>1190</v>
      </c>
      <c r="J77">
        <v>23</v>
      </c>
      <c r="K77">
        <v>33</v>
      </c>
      <c r="L77">
        <v>31</v>
      </c>
      <c r="M77" s="26">
        <v>26</v>
      </c>
      <c r="N77">
        <v>18</v>
      </c>
      <c r="O77">
        <v>16</v>
      </c>
      <c r="P77">
        <v>22</v>
      </c>
      <c r="Q77" s="26">
        <v>18</v>
      </c>
      <c r="R77">
        <v>20</v>
      </c>
      <c r="S77">
        <v>37</v>
      </c>
      <c r="T77">
        <v>16</v>
      </c>
      <c r="U77" s="6">
        <v>22</v>
      </c>
      <c r="V77" s="36">
        <f t="shared" si="12"/>
        <v>10.471204188481675</v>
      </c>
      <c r="W77">
        <v>18</v>
      </c>
      <c r="X77">
        <v>22</v>
      </c>
      <c r="Y77">
        <v>18</v>
      </c>
      <c r="Z77">
        <v>27</v>
      </c>
      <c r="AA77">
        <v>23</v>
      </c>
      <c r="AB77">
        <v>35</v>
      </c>
      <c r="AC77">
        <v>22</v>
      </c>
      <c r="AD77">
        <v>19</v>
      </c>
      <c r="AE77">
        <v>24</v>
      </c>
      <c r="AF77">
        <v>20</v>
      </c>
      <c r="AG77">
        <v>17</v>
      </c>
      <c r="AH77" s="36">
        <f t="shared" si="11"/>
        <v>10.471204188481675</v>
      </c>
      <c r="AI77" t="s">
        <v>25</v>
      </c>
      <c r="AJ77" t="s">
        <v>239</v>
      </c>
      <c r="AK77">
        <v>22</v>
      </c>
      <c r="AL77">
        <v>19</v>
      </c>
      <c r="AM77">
        <v>16</v>
      </c>
      <c r="AN77">
        <v>18</v>
      </c>
      <c r="AO77">
        <v>27</v>
      </c>
      <c r="AP77">
        <v>23</v>
      </c>
    </row>
    <row r="78" spans="1:42">
      <c r="A78" s="7" t="s">
        <v>98</v>
      </c>
      <c r="B78" s="9">
        <v>0.05</v>
      </c>
      <c r="C78" s="5">
        <v>9.5238095238095237</v>
      </c>
      <c r="D78" s="135"/>
      <c r="E78" t="s">
        <v>237</v>
      </c>
      <c r="F78" t="s">
        <v>25</v>
      </c>
      <c r="G78" t="s">
        <v>243</v>
      </c>
      <c r="H78" t="s">
        <v>237</v>
      </c>
      <c r="I78" t="s">
        <v>237</v>
      </c>
      <c r="J78" t="s">
        <v>237</v>
      </c>
      <c r="K78" t="s">
        <v>237</v>
      </c>
      <c r="L78" t="s">
        <v>237</v>
      </c>
      <c r="M78" s="26" t="s">
        <v>237</v>
      </c>
      <c r="N78" t="s">
        <v>237</v>
      </c>
      <c r="O78" t="s">
        <v>237</v>
      </c>
      <c r="P78" t="s">
        <v>237</v>
      </c>
      <c r="Q78" s="26" t="s">
        <v>237</v>
      </c>
      <c r="R78" t="s">
        <v>237</v>
      </c>
      <c r="S78" t="s">
        <v>237</v>
      </c>
      <c r="T78" t="s">
        <v>237</v>
      </c>
      <c r="U78" s="6" t="s">
        <v>237</v>
      </c>
      <c r="V78" s="36">
        <f t="shared" si="12"/>
        <v>9.5238095238095237</v>
      </c>
      <c r="W78" t="s">
        <v>237</v>
      </c>
      <c r="X78" t="s">
        <v>237</v>
      </c>
      <c r="AB78">
        <v>39</v>
      </c>
      <c r="AC78">
        <v>21</v>
      </c>
      <c r="AD78">
        <v>28</v>
      </c>
      <c r="AE78">
        <v>20</v>
      </c>
      <c r="AF78">
        <v>15</v>
      </c>
      <c r="AG78">
        <v>20</v>
      </c>
      <c r="AH78" s="36">
        <f t="shared" si="11"/>
        <v>9.5238095238095237</v>
      </c>
    </row>
    <row r="79" spans="1:42">
      <c r="A79" s="29" t="s">
        <v>116</v>
      </c>
      <c r="B79" s="9">
        <v>1</v>
      </c>
      <c r="C79" s="10">
        <v>58.479532897563949</v>
      </c>
      <c r="D79" s="134" t="s">
        <v>213</v>
      </c>
      <c r="E79" s="23">
        <v>3431</v>
      </c>
      <c r="F79" s="24" t="s">
        <v>29</v>
      </c>
      <c r="G79" t="s">
        <v>236</v>
      </c>
      <c r="H79">
        <v>249</v>
      </c>
      <c r="I79">
        <v>60</v>
      </c>
      <c r="J79" s="21">
        <v>48</v>
      </c>
      <c r="K79" s="20">
        <v>42</v>
      </c>
      <c r="L79" s="20">
        <v>35</v>
      </c>
      <c r="M79" s="31">
        <v>41</v>
      </c>
      <c r="N79" s="20">
        <v>36</v>
      </c>
      <c r="O79" s="20">
        <v>33</v>
      </c>
      <c r="P79" s="20">
        <v>41</v>
      </c>
      <c r="Q79" s="31">
        <v>36</v>
      </c>
      <c r="R79" s="20">
        <v>43</v>
      </c>
      <c r="S79" s="20">
        <v>39</v>
      </c>
      <c r="T79" s="20">
        <v>34</v>
      </c>
      <c r="U79" s="6">
        <v>42</v>
      </c>
      <c r="V79" s="37">
        <f>C79*2</f>
        <v>116.9590657951279</v>
      </c>
      <c r="W79" s="21">
        <v>53</v>
      </c>
      <c r="X79">
        <v>50</v>
      </c>
      <c r="Y79">
        <v>52</v>
      </c>
      <c r="Z79">
        <v>52</v>
      </c>
      <c r="AA79">
        <v>46</v>
      </c>
      <c r="AB79" s="19">
        <v>159</v>
      </c>
      <c r="AC79" s="19">
        <v>131</v>
      </c>
      <c r="AD79" s="19">
        <v>106</v>
      </c>
      <c r="AE79">
        <v>87</v>
      </c>
      <c r="AF79">
        <v>68</v>
      </c>
      <c r="AG79">
        <v>63</v>
      </c>
      <c r="AH79" s="80">
        <f t="shared" ref="AH79:AH85" si="13">C79*4</f>
        <v>233.9181315902558</v>
      </c>
      <c r="AI79" t="s">
        <v>29</v>
      </c>
      <c r="AJ79" t="s">
        <v>236</v>
      </c>
      <c r="AK79">
        <v>73</v>
      </c>
      <c r="AL79">
        <v>72</v>
      </c>
      <c r="AM79">
        <v>46</v>
      </c>
      <c r="AN79">
        <v>52</v>
      </c>
      <c r="AO79">
        <v>52</v>
      </c>
      <c r="AP79">
        <v>46</v>
      </c>
    </row>
    <row r="80" spans="1:42">
      <c r="A80" s="29" t="s">
        <v>120</v>
      </c>
      <c r="B80" s="9">
        <v>0.41</v>
      </c>
      <c r="C80" s="10">
        <v>51.773232525849011</v>
      </c>
      <c r="D80" s="134"/>
      <c r="E80" s="23">
        <v>1208</v>
      </c>
      <c r="F80" s="24" t="s">
        <v>29</v>
      </c>
      <c r="G80" t="s">
        <v>238</v>
      </c>
      <c r="H80">
        <v>24</v>
      </c>
      <c r="I80">
        <v>50</v>
      </c>
      <c r="J80" s="20">
        <v>16</v>
      </c>
      <c r="K80" s="20">
        <v>16</v>
      </c>
      <c r="L80" s="20">
        <v>15</v>
      </c>
      <c r="M80" s="31">
        <v>16</v>
      </c>
      <c r="N80" s="20">
        <v>15</v>
      </c>
      <c r="O80" s="20">
        <v>13</v>
      </c>
      <c r="P80" s="20">
        <v>15</v>
      </c>
      <c r="Q80" s="31">
        <v>15</v>
      </c>
      <c r="R80" s="20">
        <v>15</v>
      </c>
      <c r="S80" s="20">
        <v>15</v>
      </c>
      <c r="T80" s="20">
        <v>13</v>
      </c>
      <c r="U80" s="6">
        <v>16</v>
      </c>
      <c r="V80" s="37">
        <f t="shared" ref="V80:V99" si="14">C80*2</f>
        <v>103.54646505169802</v>
      </c>
      <c r="W80" s="20">
        <v>19</v>
      </c>
      <c r="X80">
        <v>19</v>
      </c>
      <c r="Y80">
        <v>19</v>
      </c>
      <c r="Z80">
        <v>19</v>
      </c>
      <c r="AA80">
        <v>18</v>
      </c>
      <c r="AB80" s="20">
        <v>23</v>
      </c>
      <c r="AC80" s="20">
        <v>22</v>
      </c>
      <c r="AD80" s="20">
        <v>24</v>
      </c>
      <c r="AE80">
        <v>20</v>
      </c>
      <c r="AF80">
        <v>21</v>
      </c>
      <c r="AG80">
        <v>20</v>
      </c>
      <c r="AH80" s="80">
        <f t="shared" si="13"/>
        <v>207.09293010339604</v>
      </c>
      <c r="AI80" t="s">
        <v>29</v>
      </c>
      <c r="AJ80" t="s">
        <v>238</v>
      </c>
      <c r="AK80">
        <v>31</v>
      </c>
      <c r="AL80">
        <v>26</v>
      </c>
      <c r="AM80">
        <v>22</v>
      </c>
      <c r="AN80">
        <v>19</v>
      </c>
      <c r="AO80">
        <v>19</v>
      </c>
      <c r="AP80">
        <v>18</v>
      </c>
    </row>
    <row r="81" spans="1:42">
      <c r="A81" s="29" t="s">
        <v>121</v>
      </c>
      <c r="B81" s="9">
        <v>0.16</v>
      </c>
      <c r="C81" s="10">
        <v>31.743511566187323</v>
      </c>
      <c r="D81" s="134"/>
      <c r="E81">
        <v>64</v>
      </c>
      <c r="F81" s="24" t="s">
        <v>29</v>
      </c>
      <c r="G81" t="s">
        <v>240</v>
      </c>
      <c r="H81">
        <v>26</v>
      </c>
      <c r="I81">
        <v>183</v>
      </c>
      <c r="J81" s="20">
        <v>22</v>
      </c>
      <c r="K81" s="20">
        <v>25</v>
      </c>
      <c r="L81" s="20">
        <v>17</v>
      </c>
      <c r="M81" s="31">
        <v>20</v>
      </c>
      <c r="N81" s="20">
        <v>20</v>
      </c>
      <c r="O81" s="20">
        <v>18</v>
      </c>
      <c r="P81" s="20">
        <v>20</v>
      </c>
      <c r="Q81" s="31">
        <v>19</v>
      </c>
      <c r="R81" s="20">
        <v>20</v>
      </c>
      <c r="S81" s="20">
        <v>19</v>
      </c>
      <c r="T81" s="20">
        <v>22</v>
      </c>
      <c r="U81" s="6">
        <v>21</v>
      </c>
      <c r="V81" s="37">
        <f t="shared" si="14"/>
        <v>63.487023132374645</v>
      </c>
      <c r="W81" s="20">
        <v>25</v>
      </c>
      <c r="X81">
        <v>20</v>
      </c>
      <c r="Y81">
        <v>20</v>
      </c>
      <c r="Z81">
        <v>23</v>
      </c>
      <c r="AA81">
        <v>19</v>
      </c>
      <c r="AB81" s="21">
        <v>29</v>
      </c>
      <c r="AC81" s="21">
        <v>29</v>
      </c>
      <c r="AD81" s="20">
        <v>24</v>
      </c>
      <c r="AE81">
        <v>25</v>
      </c>
      <c r="AF81">
        <v>20</v>
      </c>
      <c r="AG81">
        <v>21</v>
      </c>
      <c r="AH81" s="80">
        <f t="shared" si="13"/>
        <v>126.97404626474929</v>
      </c>
      <c r="AI81" t="s">
        <v>29</v>
      </c>
      <c r="AJ81" t="s">
        <v>240</v>
      </c>
      <c r="AK81">
        <v>30</v>
      </c>
      <c r="AL81">
        <v>17</v>
      </c>
      <c r="AM81">
        <v>19</v>
      </c>
      <c r="AN81">
        <v>20</v>
      </c>
      <c r="AO81">
        <v>23</v>
      </c>
      <c r="AP81">
        <v>19</v>
      </c>
    </row>
    <row r="82" spans="1:42">
      <c r="A82" s="29" t="s">
        <v>122</v>
      </c>
      <c r="B82" s="9">
        <v>0.05</v>
      </c>
      <c r="C82" s="10">
        <v>22.888532096870257</v>
      </c>
      <c r="D82" s="134"/>
      <c r="E82">
        <v>68</v>
      </c>
      <c r="F82" s="24" t="s">
        <v>29</v>
      </c>
      <c r="G82" t="s">
        <v>241</v>
      </c>
      <c r="H82">
        <v>49</v>
      </c>
      <c r="I82">
        <v>1421</v>
      </c>
      <c r="J82" s="19">
        <v>47</v>
      </c>
      <c r="K82" s="19">
        <v>44</v>
      </c>
      <c r="L82" s="19">
        <v>30</v>
      </c>
      <c r="M82" s="27">
        <v>36</v>
      </c>
      <c r="N82" s="21">
        <v>26</v>
      </c>
      <c r="O82" s="19">
        <v>36</v>
      </c>
      <c r="P82" s="19">
        <v>35</v>
      </c>
      <c r="Q82" s="27">
        <v>33</v>
      </c>
      <c r="R82">
        <v>32</v>
      </c>
      <c r="S82">
        <v>43</v>
      </c>
      <c r="T82">
        <v>33</v>
      </c>
      <c r="U82" s="6">
        <v>38</v>
      </c>
      <c r="V82" s="37">
        <f t="shared" si="14"/>
        <v>45.777064193740514</v>
      </c>
      <c r="W82" s="19">
        <v>41</v>
      </c>
      <c r="X82">
        <v>46</v>
      </c>
      <c r="Y82">
        <v>50</v>
      </c>
      <c r="Z82">
        <v>56</v>
      </c>
      <c r="AA82">
        <v>39</v>
      </c>
      <c r="AB82" s="19">
        <v>52</v>
      </c>
      <c r="AC82" s="19">
        <v>68</v>
      </c>
      <c r="AD82" s="19">
        <v>53</v>
      </c>
      <c r="AE82">
        <v>40</v>
      </c>
      <c r="AF82">
        <v>49</v>
      </c>
      <c r="AG82">
        <v>35</v>
      </c>
      <c r="AH82" s="80">
        <f t="shared" si="13"/>
        <v>91.554128387481029</v>
      </c>
      <c r="AI82" t="s">
        <v>29</v>
      </c>
      <c r="AJ82" t="s">
        <v>241</v>
      </c>
      <c r="AK82">
        <v>73</v>
      </c>
      <c r="AL82">
        <v>75</v>
      </c>
      <c r="AM82">
        <v>41</v>
      </c>
      <c r="AN82">
        <v>50</v>
      </c>
      <c r="AO82">
        <v>56</v>
      </c>
      <c r="AP82">
        <v>39</v>
      </c>
    </row>
    <row r="83" spans="1:42">
      <c r="A83" s="29" t="s">
        <v>117</v>
      </c>
      <c r="B83" s="9">
        <v>0.35</v>
      </c>
      <c r="C83" s="10">
        <v>55.020631856732429</v>
      </c>
      <c r="D83" s="134"/>
      <c r="E83" s="23">
        <v>3415</v>
      </c>
      <c r="F83" s="24" t="s">
        <v>29</v>
      </c>
      <c r="G83" t="s">
        <v>242</v>
      </c>
      <c r="H83">
        <v>26</v>
      </c>
      <c r="I83">
        <v>72</v>
      </c>
      <c r="J83" s="20">
        <v>19</v>
      </c>
      <c r="K83" s="20">
        <v>19</v>
      </c>
      <c r="L83" s="20">
        <v>15</v>
      </c>
      <c r="M83" s="31">
        <v>18</v>
      </c>
      <c r="N83" s="20">
        <v>15</v>
      </c>
      <c r="O83" s="20">
        <v>15</v>
      </c>
      <c r="P83" s="20">
        <v>16</v>
      </c>
      <c r="Q83" s="31">
        <v>15</v>
      </c>
      <c r="R83" s="20">
        <v>16</v>
      </c>
      <c r="S83" s="20">
        <v>17</v>
      </c>
      <c r="T83" s="20">
        <v>13</v>
      </c>
      <c r="U83" s="6">
        <v>17</v>
      </c>
      <c r="V83" s="37">
        <f t="shared" si="14"/>
        <v>110.04126371346486</v>
      </c>
      <c r="W83" s="20">
        <v>32</v>
      </c>
      <c r="X83">
        <v>31</v>
      </c>
      <c r="Y83">
        <v>31</v>
      </c>
      <c r="Z83">
        <v>34</v>
      </c>
      <c r="AA83">
        <v>30</v>
      </c>
      <c r="AB83" s="19">
        <v>62</v>
      </c>
      <c r="AC83" s="21">
        <v>59</v>
      </c>
      <c r="AD83" s="19">
        <v>62</v>
      </c>
      <c r="AE83">
        <v>43</v>
      </c>
      <c r="AF83">
        <v>38</v>
      </c>
      <c r="AG83">
        <v>40</v>
      </c>
      <c r="AH83" s="80">
        <f t="shared" si="13"/>
        <v>220.08252742692972</v>
      </c>
      <c r="AI83" t="s">
        <v>29</v>
      </c>
      <c r="AJ83" t="s">
        <v>242</v>
      </c>
      <c r="AK83">
        <v>45</v>
      </c>
      <c r="AL83">
        <v>45</v>
      </c>
      <c r="AM83">
        <v>37</v>
      </c>
      <c r="AN83">
        <v>31</v>
      </c>
      <c r="AO83">
        <v>34</v>
      </c>
      <c r="AP83">
        <v>30</v>
      </c>
    </row>
    <row r="84" spans="1:42">
      <c r="A84" s="29" t="s">
        <v>118</v>
      </c>
      <c r="B84" s="9">
        <v>0.17</v>
      </c>
      <c r="C84" s="10">
        <v>34.322978361784628</v>
      </c>
      <c r="D84" s="134"/>
      <c r="E84">
        <v>308</v>
      </c>
      <c r="F84" s="24" t="s">
        <v>29</v>
      </c>
      <c r="G84" t="s">
        <v>239</v>
      </c>
      <c r="H84">
        <v>44</v>
      </c>
      <c r="I84">
        <v>264</v>
      </c>
      <c r="J84" s="21">
        <v>38</v>
      </c>
      <c r="K84" s="21">
        <v>38</v>
      </c>
      <c r="L84" s="20">
        <v>21</v>
      </c>
      <c r="M84" s="28">
        <v>27</v>
      </c>
      <c r="N84" s="20">
        <v>22</v>
      </c>
      <c r="O84" s="20">
        <v>21</v>
      </c>
      <c r="P84" s="20">
        <v>23</v>
      </c>
      <c r="Q84" s="31">
        <v>22</v>
      </c>
      <c r="R84" s="20">
        <v>26</v>
      </c>
      <c r="S84" s="20">
        <v>24</v>
      </c>
      <c r="T84" s="20">
        <v>20</v>
      </c>
      <c r="U84" s="6">
        <v>23</v>
      </c>
      <c r="V84" s="37">
        <f t="shared" si="14"/>
        <v>68.645956723569256</v>
      </c>
      <c r="W84" s="19">
        <v>45</v>
      </c>
      <c r="X84">
        <v>34</v>
      </c>
      <c r="Y84">
        <v>44</v>
      </c>
      <c r="Z84">
        <v>39</v>
      </c>
      <c r="AA84">
        <v>27</v>
      </c>
      <c r="AB84" s="19">
        <v>62</v>
      </c>
      <c r="AC84" s="19">
        <v>54</v>
      </c>
      <c r="AD84" s="21">
        <v>32</v>
      </c>
      <c r="AE84">
        <v>43</v>
      </c>
      <c r="AF84">
        <v>27</v>
      </c>
      <c r="AG84">
        <v>24</v>
      </c>
      <c r="AH84" s="80">
        <f t="shared" si="13"/>
        <v>137.29191344713851</v>
      </c>
      <c r="AI84" t="s">
        <v>29</v>
      </c>
      <c r="AJ84" t="s">
        <v>239</v>
      </c>
      <c r="AK84">
        <v>70</v>
      </c>
      <c r="AL84">
        <v>46</v>
      </c>
      <c r="AM84">
        <v>38</v>
      </c>
      <c r="AN84">
        <v>44</v>
      </c>
      <c r="AO84">
        <v>39</v>
      </c>
      <c r="AP84">
        <v>27</v>
      </c>
    </row>
    <row r="85" spans="1:42">
      <c r="A85" s="29" t="s">
        <v>119</v>
      </c>
      <c r="B85" s="9">
        <v>0.09</v>
      </c>
      <c r="C85" s="10">
        <v>24.940764940716385</v>
      </c>
      <c r="D85" s="134"/>
      <c r="E85">
        <v>68</v>
      </c>
      <c r="F85" s="24" t="s">
        <v>29</v>
      </c>
      <c r="G85" t="s">
        <v>243</v>
      </c>
      <c r="H85">
        <v>61</v>
      </c>
      <c r="I85">
        <v>720</v>
      </c>
      <c r="J85" s="19">
        <v>56</v>
      </c>
      <c r="K85" s="19">
        <v>49</v>
      </c>
      <c r="L85" s="19">
        <v>39</v>
      </c>
      <c r="M85" s="27">
        <v>42</v>
      </c>
      <c r="N85" s="21">
        <v>27</v>
      </c>
      <c r="O85" s="19">
        <v>41</v>
      </c>
      <c r="P85" s="19">
        <v>40</v>
      </c>
      <c r="Q85" s="27">
        <v>37</v>
      </c>
      <c r="R85">
        <v>36</v>
      </c>
      <c r="S85">
        <v>46</v>
      </c>
      <c r="T85">
        <v>32</v>
      </c>
      <c r="U85" s="6">
        <v>45</v>
      </c>
      <c r="V85" s="15">
        <f t="shared" si="14"/>
        <v>49.881529881432769</v>
      </c>
      <c r="W85" s="19">
        <v>54</v>
      </c>
      <c r="X85">
        <v>60</v>
      </c>
      <c r="Y85">
        <v>77</v>
      </c>
      <c r="Z85">
        <v>73</v>
      </c>
      <c r="AA85">
        <v>51</v>
      </c>
      <c r="AB85" s="19">
        <v>92</v>
      </c>
      <c r="AC85" s="19">
        <v>115</v>
      </c>
      <c r="AD85" s="19">
        <v>89</v>
      </c>
      <c r="AE85">
        <v>64</v>
      </c>
      <c r="AF85">
        <v>65</v>
      </c>
      <c r="AG85">
        <v>50</v>
      </c>
      <c r="AH85" s="80">
        <f t="shared" si="13"/>
        <v>99.763059762865538</v>
      </c>
      <c r="AI85" t="s">
        <v>29</v>
      </c>
      <c r="AJ85" t="s">
        <v>243</v>
      </c>
      <c r="AK85">
        <v>123</v>
      </c>
      <c r="AL85">
        <v>126</v>
      </c>
      <c r="AM85">
        <v>69</v>
      </c>
      <c r="AN85">
        <v>77</v>
      </c>
      <c r="AO85">
        <v>73</v>
      </c>
      <c r="AP85">
        <v>51</v>
      </c>
    </row>
    <row r="86" spans="1:42">
      <c r="A86" s="7" t="s">
        <v>123</v>
      </c>
      <c r="B86" s="9">
        <v>1</v>
      </c>
      <c r="C86" s="10">
        <v>116.9590657951279</v>
      </c>
      <c r="D86" s="135" t="s">
        <v>214</v>
      </c>
      <c r="E86">
        <v>221</v>
      </c>
      <c r="F86" t="s">
        <v>30</v>
      </c>
      <c r="G86" t="s">
        <v>236</v>
      </c>
      <c r="H86">
        <v>173</v>
      </c>
      <c r="I86">
        <v>31</v>
      </c>
      <c r="J86">
        <v>27</v>
      </c>
      <c r="K86">
        <v>29</v>
      </c>
      <c r="L86">
        <v>24</v>
      </c>
      <c r="M86" s="26">
        <v>26</v>
      </c>
      <c r="N86">
        <v>25</v>
      </c>
      <c r="O86">
        <v>26</v>
      </c>
      <c r="P86">
        <v>30</v>
      </c>
      <c r="Q86" s="26">
        <v>27</v>
      </c>
      <c r="R86">
        <v>27</v>
      </c>
      <c r="S86">
        <v>28</v>
      </c>
      <c r="T86">
        <v>26</v>
      </c>
      <c r="U86" s="6">
        <v>29</v>
      </c>
      <c r="V86" s="15">
        <f t="shared" si="14"/>
        <v>233.9181315902558</v>
      </c>
      <c r="W86">
        <v>35</v>
      </c>
      <c r="X86">
        <v>41</v>
      </c>
      <c r="Y86">
        <v>39</v>
      </c>
      <c r="Z86">
        <v>44</v>
      </c>
      <c r="AA86">
        <v>40</v>
      </c>
      <c r="AB86">
        <v>67</v>
      </c>
      <c r="AC86">
        <v>71</v>
      </c>
      <c r="AD86">
        <v>68</v>
      </c>
      <c r="AE86">
        <v>55</v>
      </c>
      <c r="AF86">
        <v>47</v>
      </c>
      <c r="AG86">
        <v>39</v>
      </c>
      <c r="AH86" s="80">
        <f t="shared" ref="AH86:AH92" si="15">C86*8</f>
        <v>935.67252636102319</v>
      </c>
      <c r="AI86" t="s">
        <v>30</v>
      </c>
      <c r="AJ86" t="s">
        <v>236</v>
      </c>
      <c r="AK86">
        <v>95</v>
      </c>
      <c r="AL86">
        <v>69</v>
      </c>
      <c r="AM86">
        <v>46</v>
      </c>
      <c r="AN86">
        <v>39</v>
      </c>
      <c r="AO86">
        <v>44</v>
      </c>
      <c r="AP86">
        <v>40</v>
      </c>
    </row>
    <row r="87" spans="1:42">
      <c r="A87" s="7" t="s">
        <v>127</v>
      </c>
      <c r="B87" s="9">
        <v>0.41</v>
      </c>
      <c r="C87" s="10">
        <v>103.54646505169802</v>
      </c>
      <c r="D87" s="135"/>
      <c r="E87">
        <v>1</v>
      </c>
      <c r="F87" t="s">
        <v>30</v>
      </c>
      <c r="G87" t="s">
        <v>238</v>
      </c>
      <c r="H87">
        <v>27</v>
      </c>
      <c r="I87">
        <v>34</v>
      </c>
      <c r="J87">
        <v>15</v>
      </c>
      <c r="K87">
        <v>17</v>
      </c>
      <c r="L87">
        <v>13</v>
      </c>
      <c r="M87" s="26">
        <v>15</v>
      </c>
      <c r="N87">
        <v>11</v>
      </c>
      <c r="O87">
        <v>12</v>
      </c>
      <c r="P87">
        <v>7</v>
      </c>
      <c r="Q87" s="26">
        <v>8</v>
      </c>
      <c r="R87">
        <v>11</v>
      </c>
      <c r="S87">
        <v>12</v>
      </c>
      <c r="T87">
        <v>10</v>
      </c>
      <c r="U87" s="6">
        <v>15</v>
      </c>
      <c r="V87" s="15">
        <f t="shared" si="14"/>
        <v>207.09293010339604</v>
      </c>
      <c r="W87">
        <v>20</v>
      </c>
      <c r="X87">
        <v>21</v>
      </c>
      <c r="Y87">
        <v>21</v>
      </c>
      <c r="Z87">
        <v>22</v>
      </c>
      <c r="AA87">
        <v>20</v>
      </c>
      <c r="AB87">
        <v>35</v>
      </c>
      <c r="AC87">
        <v>37</v>
      </c>
      <c r="AD87">
        <v>36</v>
      </c>
      <c r="AE87">
        <v>51</v>
      </c>
      <c r="AF87">
        <v>32</v>
      </c>
      <c r="AG87">
        <v>39</v>
      </c>
      <c r="AH87" s="80">
        <f t="shared" si="15"/>
        <v>828.37172041358417</v>
      </c>
      <c r="AI87" t="s">
        <v>30</v>
      </c>
      <c r="AJ87" t="s">
        <v>238</v>
      </c>
      <c r="AK87">
        <v>78</v>
      </c>
      <c r="AL87">
        <v>41</v>
      </c>
      <c r="AM87">
        <v>34</v>
      </c>
      <c r="AN87">
        <v>21</v>
      </c>
      <c r="AO87">
        <v>22</v>
      </c>
      <c r="AP87">
        <v>20</v>
      </c>
    </row>
    <row r="88" spans="1:42">
      <c r="A88" s="7" t="s">
        <v>128</v>
      </c>
      <c r="B88" s="9">
        <v>0.16</v>
      </c>
      <c r="C88" s="10">
        <v>63.487023132374645</v>
      </c>
      <c r="D88" s="135"/>
      <c r="E88">
        <v>11</v>
      </c>
      <c r="F88" t="s">
        <v>30</v>
      </c>
      <c r="G88" t="s">
        <v>240</v>
      </c>
      <c r="H88">
        <v>23</v>
      </c>
      <c r="I88">
        <v>94</v>
      </c>
      <c r="J88">
        <v>19</v>
      </c>
      <c r="K88">
        <v>21</v>
      </c>
      <c r="L88">
        <v>16</v>
      </c>
      <c r="M88" s="26">
        <v>19</v>
      </c>
      <c r="N88">
        <v>19</v>
      </c>
      <c r="O88">
        <v>14</v>
      </c>
      <c r="P88">
        <v>17</v>
      </c>
      <c r="Q88" s="26">
        <v>17</v>
      </c>
      <c r="R88">
        <v>17</v>
      </c>
      <c r="S88">
        <v>20</v>
      </c>
      <c r="T88">
        <v>12</v>
      </c>
      <c r="U88" s="6">
        <v>21</v>
      </c>
      <c r="V88" s="15">
        <f t="shared" si="14"/>
        <v>126.97404626474929</v>
      </c>
      <c r="W88">
        <v>21</v>
      </c>
      <c r="X88">
        <v>25</v>
      </c>
      <c r="Y88">
        <v>23</v>
      </c>
      <c r="Z88">
        <v>31</v>
      </c>
      <c r="AA88">
        <v>22</v>
      </c>
      <c r="AB88">
        <v>33</v>
      </c>
      <c r="AC88">
        <v>27</v>
      </c>
      <c r="AD88">
        <v>34</v>
      </c>
      <c r="AE88">
        <v>31</v>
      </c>
      <c r="AF88">
        <v>24</v>
      </c>
      <c r="AG88">
        <v>28</v>
      </c>
      <c r="AH88" s="80">
        <f t="shared" si="15"/>
        <v>507.89618505899716</v>
      </c>
      <c r="AI88" t="s">
        <v>30</v>
      </c>
      <c r="AJ88" t="s">
        <v>240</v>
      </c>
      <c r="AK88">
        <v>59</v>
      </c>
      <c r="AL88">
        <v>55</v>
      </c>
      <c r="AM88">
        <v>38</v>
      </c>
      <c r="AN88">
        <v>23</v>
      </c>
      <c r="AO88">
        <v>31</v>
      </c>
      <c r="AP88">
        <v>22</v>
      </c>
    </row>
    <row r="89" spans="1:42">
      <c r="A89" s="7" t="s">
        <v>129</v>
      </c>
      <c r="B89" s="9">
        <v>0.05</v>
      </c>
      <c r="C89" s="10">
        <v>45.777064193740514</v>
      </c>
      <c r="D89" s="135"/>
      <c r="E89">
        <v>54</v>
      </c>
      <c r="F89" t="s">
        <v>30</v>
      </c>
      <c r="G89" t="s">
        <v>241</v>
      </c>
      <c r="H89">
        <v>23</v>
      </c>
      <c r="I89">
        <v>852</v>
      </c>
      <c r="J89">
        <v>22</v>
      </c>
      <c r="K89">
        <v>32</v>
      </c>
      <c r="L89">
        <v>22</v>
      </c>
      <c r="M89" s="26">
        <v>24</v>
      </c>
      <c r="N89">
        <v>21</v>
      </c>
      <c r="O89">
        <v>18</v>
      </c>
      <c r="P89">
        <v>30</v>
      </c>
      <c r="Q89" s="26">
        <v>21</v>
      </c>
      <c r="R89">
        <v>23</v>
      </c>
      <c r="S89">
        <v>29</v>
      </c>
      <c r="T89">
        <v>22</v>
      </c>
      <c r="U89" s="6">
        <v>24</v>
      </c>
      <c r="V89" s="15">
        <f t="shared" si="14"/>
        <v>91.554128387481029</v>
      </c>
      <c r="W89">
        <v>26</v>
      </c>
      <c r="X89">
        <v>29</v>
      </c>
      <c r="Y89">
        <v>29</v>
      </c>
      <c r="Z89">
        <v>37</v>
      </c>
      <c r="AA89">
        <v>25</v>
      </c>
      <c r="AB89">
        <v>40</v>
      </c>
      <c r="AC89">
        <v>26</v>
      </c>
      <c r="AD89">
        <v>41</v>
      </c>
      <c r="AE89">
        <v>28</v>
      </c>
      <c r="AF89">
        <v>29</v>
      </c>
      <c r="AG89">
        <v>21</v>
      </c>
      <c r="AH89" s="80">
        <f t="shared" si="15"/>
        <v>366.21651354992412</v>
      </c>
      <c r="AI89" t="s">
        <v>30</v>
      </c>
      <c r="AJ89" t="s">
        <v>241</v>
      </c>
      <c r="AK89">
        <v>48</v>
      </c>
      <c r="AL89">
        <v>65</v>
      </c>
      <c r="AM89">
        <v>46</v>
      </c>
      <c r="AN89">
        <v>29</v>
      </c>
      <c r="AO89">
        <v>37</v>
      </c>
      <c r="AP89">
        <v>25</v>
      </c>
    </row>
    <row r="90" spans="1:42">
      <c r="A90" s="7" t="s">
        <v>124</v>
      </c>
      <c r="B90" s="9">
        <v>0.35</v>
      </c>
      <c r="C90" s="10">
        <v>110.04126371346486</v>
      </c>
      <c r="D90" s="135"/>
      <c r="E90" t="s">
        <v>237</v>
      </c>
      <c r="F90" t="s">
        <v>30</v>
      </c>
      <c r="G90" t="s">
        <v>242</v>
      </c>
      <c r="H90" t="s">
        <v>237</v>
      </c>
      <c r="I90" t="s">
        <v>237</v>
      </c>
      <c r="J90" t="s">
        <v>237</v>
      </c>
      <c r="K90" t="s">
        <v>237</v>
      </c>
      <c r="L90" t="s">
        <v>237</v>
      </c>
      <c r="M90" s="26" t="s">
        <v>237</v>
      </c>
      <c r="N90" t="s">
        <v>237</v>
      </c>
      <c r="O90" t="s">
        <v>237</v>
      </c>
      <c r="P90" t="s">
        <v>234</v>
      </c>
      <c r="Q90" s="26" t="s">
        <v>234</v>
      </c>
      <c r="R90" t="s">
        <v>237</v>
      </c>
      <c r="S90" t="s">
        <v>237</v>
      </c>
      <c r="T90" t="s">
        <v>237</v>
      </c>
      <c r="U90" s="6" t="s">
        <v>234</v>
      </c>
      <c r="V90" s="15">
        <f t="shared" si="14"/>
        <v>220.08252742692972</v>
      </c>
      <c r="W90" t="s">
        <v>234</v>
      </c>
      <c r="X90">
        <v>17</v>
      </c>
      <c r="Y90">
        <v>11</v>
      </c>
      <c r="Z90">
        <v>5</v>
      </c>
      <c r="AA90">
        <v>32</v>
      </c>
      <c r="AB90">
        <v>80</v>
      </c>
      <c r="AC90">
        <v>45</v>
      </c>
      <c r="AD90">
        <v>45</v>
      </c>
      <c r="AE90">
        <v>12</v>
      </c>
      <c r="AF90">
        <v>84</v>
      </c>
      <c r="AG90">
        <v>49</v>
      </c>
      <c r="AH90" s="80">
        <f t="shared" si="15"/>
        <v>880.33010970771886</v>
      </c>
      <c r="AI90" t="s">
        <v>30</v>
      </c>
      <c r="AJ90" t="s">
        <v>242</v>
      </c>
      <c r="AK90">
        <v>438</v>
      </c>
      <c r="AL90">
        <v>139</v>
      </c>
      <c r="AM90">
        <v>39</v>
      </c>
      <c r="AN90">
        <v>11</v>
      </c>
      <c r="AO90">
        <v>5</v>
      </c>
      <c r="AP90">
        <v>32</v>
      </c>
    </row>
    <row r="91" spans="1:42">
      <c r="A91" s="7" t="s">
        <v>125</v>
      </c>
      <c r="B91" s="9">
        <v>0.17</v>
      </c>
      <c r="C91" s="10">
        <v>68.645956723569256</v>
      </c>
      <c r="D91" s="135"/>
      <c r="E91">
        <v>0</v>
      </c>
      <c r="F91" t="s">
        <v>30</v>
      </c>
      <c r="G91" t="s">
        <v>239</v>
      </c>
      <c r="H91">
        <v>23</v>
      </c>
      <c r="I91" t="s">
        <v>234</v>
      </c>
      <c r="J91">
        <v>23</v>
      </c>
      <c r="K91">
        <v>18</v>
      </c>
      <c r="L91">
        <v>9</v>
      </c>
      <c r="M91" s="26">
        <v>14</v>
      </c>
      <c r="N91" t="s">
        <v>237</v>
      </c>
      <c r="O91">
        <v>2</v>
      </c>
      <c r="P91">
        <v>12</v>
      </c>
      <c r="Q91" s="26">
        <v>9</v>
      </c>
      <c r="R91" t="s">
        <v>237</v>
      </c>
      <c r="S91">
        <v>17</v>
      </c>
      <c r="T91">
        <v>10</v>
      </c>
      <c r="U91" s="6">
        <v>11</v>
      </c>
      <c r="V91" s="15">
        <f t="shared" si="14"/>
        <v>137.29191344713851</v>
      </c>
      <c r="W91">
        <v>18</v>
      </c>
      <c r="X91">
        <v>17</v>
      </c>
      <c r="Y91">
        <v>19</v>
      </c>
      <c r="Z91">
        <v>25</v>
      </c>
      <c r="AA91">
        <v>12</v>
      </c>
      <c r="AB91">
        <v>26</v>
      </c>
      <c r="AC91">
        <v>44</v>
      </c>
      <c r="AD91">
        <v>24</v>
      </c>
      <c r="AE91">
        <v>58</v>
      </c>
      <c r="AF91">
        <v>48</v>
      </c>
      <c r="AG91">
        <v>36</v>
      </c>
      <c r="AH91" s="80">
        <f t="shared" si="15"/>
        <v>549.16765378855405</v>
      </c>
      <c r="AI91" t="s">
        <v>30</v>
      </c>
      <c r="AJ91" t="s">
        <v>239</v>
      </c>
      <c r="AK91">
        <v>85</v>
      </c>
      <c r="AL91">
        <v>63</v>
      </c>
      <c r="AM91">
        <v>32</v>
      </c>
      <c r="AN91">
        <v>19</v>
      </c>
      <c r="AO91">
        <v>25</v>
      </c>
      <c r="AP91">
        <v>12</v>
      </c>
    </row>
    <row r="92" spans="1:42">
      <c r="A92" s="7" t="s">
        <v>126</v>
      </c>
      <c r="B92" s="9">
        <v>0.09</v>
      </c>
      <c r="C92" s="10">
        <v>49.881529881432769</v>
      </c>
      <c r="D92" s="135"/>
      <c r="E92">
        <v>6</v>
      </c>
      <c r="F92" t="s">
        <v>30</v>
      </c>
      <c r="G92" t="s">
        <v>243</v>
      </c>
      <c r="H92">
        <v>33</v>
      </c>
      <c r="I92">
        <v>1104</v>
      </c>
      <c r="J92">
        <v>32</v>
      </c>
      <c r="K92">
        <v>23</v>
      </c>
      <c r="L92">
        <v>13</v>
      </c>
      <c r="M92" s="26">
        <v>21</v>
      </c>
      <c r="N92">
        <v>19</v>
      </c>
      <c r="O92">
        <v>15</v>
      </c>
      <c r="P92">
        <v>21</v>
      </c>
      <c r="Q92" s="26">
        <v>19</v>
      </c>
      <c r="R92">
        <v>15</v>
      </c>
      <c r="S92">
        <v>21</v>
      </c>
      <c r="T92">
        <v>20</v>
      </c>
      <c r="U92" s="6">
        <v>15</v>
      </c>
      <c r="V92" s="15">
        <f t="shared" si="14"/>
        <v>99.763059762865538</v>
      </c>
      <c r="W92">
        <v>19</v>
      </c>
      <c r="X92">
        <v>25</v>
      </c>
      <c r="Y92">
        <v>23</v>
      </c>
      <c r="Z92">
        <v>28</v>
      </c>
      <c r="AA92">
        <v>25</v>
      </c>
      <c r="AB92">
        <v>39</v>
      </c>
      <c r="AC92">
        <v>20</v>
      </c>
      <c r="AD92">
        <v>27</v>
      </c>
      <c r="AE92">
        <v>28</v>
      </c>
      <c r="AF92">
        <v>23</v>
      </c>
      <c r="AG92">
        <v>21</v>
      </c>
      <c r="AH92" s="80">
        <f t="shared" si="15"/>
        <v>399.05223905146215</v>
      </c>
      <c r="AI92" t="s">
        <v>30</v>
      </c>
      <c r="AJ92" t="s">
        <v>243</v>
      </c>
      <c r="AK92">
        <v>101</v>
      </c>
      <c r="AL92">
        <v>70</v>
      </c>
      <c r="AM92">
        <v>66</v>
      </c>
      <c r="AN92">
        <v>23</v>
      </c>
      <c r="AO92">
        <v>28</v>
      </c>
      <c r="AP92">
        <v>25</v>
      </c>
    </row>
    <row r="93" spans="1:42">
      <c r="A93" s="29" t="s">
        <v>130</v>
      </c>
      <c r="B93" s="9">
        <v>1</v>
      </c>
      <c r="C93" s="10">
        <v>50</v>
      </c>
      <c r="D93" s="134" t="s">
        <v>215</v>
      </c>
      <c r="E93" s="23">
        <v>4751</v>
      </c>
      <c r="F93" s="24" t="s">
        <v>31</v>
      </c>
      <c r="G93" t="s">
        <v>236</v>
      </c>
      <c r="H93">
        <v>478</v>
      </c>
      <c r="I93">
        <v>34</v>
      </c>
      <c r="J93" s="20">
        <v>32</v>
      </c>
      <c r="K93" s="20">
        <v>32</v>
      </c>
      <c r="L93" s="20">
        <v>27</v>
      </c>
      <c r="M93" s="31">
        <v>30</v>
      </c>
      <c r="N93" s="20">
        <v>29</v>
      </c>
      <c r="O93" s="20">
        <v>28</v>
      </c>
      <c r="P93" s="20">
        <v>31</v>
      </c>
      <c r="Q93" s="31">
        <v>29</v>
      </c>
      <c r="R93" s="20">
        <v>30</v>
      </c>
      <c r="S93" s="20">
        <v>29</v>
      </c>
      <c r="T93" s="20">
        <v>27</v>
      </c>
      <c r="U93" s="6">
        <v>31</v>
      </c>
      <c r="V93" s="37">
        <f t="shared" si="14"/>
        <v>100</v>
      </c>
      <c r="W93" s="20">
        <v>39</v>
      </c>
      <c r="X93">
        <v>37</v>
      </c>
      <c r="Y93">
        <v>36</v>
      </c>
      <c r="Z93">
        <v>41</v>
      </c>
      <c r="AA93">
        <v>35</v>
      </c>
      <c r="AB93" s="19">
        <v>88</v>
      </c>
      <c r="AC93" s="19">
        <v>75</v>
      </c>
      <c r="AD93" s="19">
        <v>69</v>
      </c>
      <c r="AE93">
        <v>57</v>
      </c>
      <c r="AF93">
        <v>49</v>
      </c>
      <c r="AG93">
        <v>51</v>
      </c>
      <c r="AH93" s="80">
        <f t="shared" ref="AH93:AH104" si="16">C93*3</f>
        <v>150</v>
      </c>
      <c r="AI93" t="s">
        <v>31</v>
      </c>
      <c r="AJ93" t="s">
        <v>236</v>
      </c>
      <c r="AK93">
        <v>42</v>
      </c>
      <c r="AL93">
        <v>49</v>
      </c>
      <c r="AM93">
        <v>30</v>
      </c>
      <c r="AN93">
        <v>36</v>
      </c>
      <c r="AO93">
        <v>41</v>
      </c>
      <c r="AP93">
        <v>35</v>
      </c>
    </row>
    <row r="94" spans="1:42">
      <c r="A94" s="29" t="s">
        <v>134</v>
      </c>
      <c r="B94" s="9">
        <v>0.38</v>
      </c>
      <c r="C94" s="10">
        <v>73.529411764705898</v>
      </c>
      <c r="D94" s="134"/>
      <c r="E94" s="23">
        <v>353</v>
      </c>
      <c r="F94" s="24" t="s">
        <v>31</v>
      </c>
      <c r="G94" t="s">
        <v>238</v>
      </c>
      <c r="H94">
        <v>27</v>
      </c>
      <c r="I94">
        <v>48</v>
      </c>
      <c r="J94" s="20">
        <v>17</v>
      </c>
      <c r="K94" s="20">
        <v>16</v>
      </c>
      <c r="L94" s="20">
        <v>14</v>
      </c>
      <c r="M94" s="31">
        <v>16</v>
      </c>
      <c r="N94" s="20">
        <v>14</v>
      </c>
      <c r="O94" s="20">
        <v>14</v>
      </c>
      <c r="P94" s="20">
        <v>15</v>
      </c>
      <c r="Q94" s="31">
        <v>15</v>
      </c>
      <c r="R94" s="20">
        <v>15</v>
      </c>
      <c r="S94" s="20">
        <v>15</v>
      </c>
      <c r="T94" s="20">
        <v>14</v>
      </c>
      <c r="U94" s="6">
        <v>16</v>
      </c>
      <c r="V94" s="37">
        <f t="shared" si="14"/>
        <v>147.0588235294118</v>
      </c>
      <c r="W94" s="20">
        <v>20</v>
      </c>
      <c r="X94">
        <v>21</v>
      </c>
      <c r="Y94">
        <v>21</v>
      </c>
      <c r="Z94">
        <v>22</v>
      </c>
      <c r="AA94">
        <v>19</v>
      </c>
      <c r="AB94" s="20">
        <v>30</v>
      </c>
      <c r="AC94" s="20">
        <v>30</v>
      </c>
      <c r="AD94" s="20">
        <v>30</v>
      </c>
      <c r="AE94">
        <v>30</v>
      </c>
      <c r="AF94">
        <v>29</v>
      </c>
      <c r="AG94">
        <v>28</v>
      </c>
      <c r="AH94" s="80">
        <f t="shared" si="16"/>
        <v>220.58823529411768</v>
      </c>
      <c r="AI94" t="s">
        <v>31</v>
      </c>
      <c r="AJ94" t="s">
        <v>238</v>
      </c>
      <c r="AK94">
        <v>27</v>
      </c>
      <c r="AL94">
        <v>26</v>
      </c>
      <c r="AM94">
        <v>23</v>
      </c>
      <c r="AN94">
        <v>21</v>
      </c>
      <c r="AO94">
        <v>22</v>
      </c>
      <c r="AP94">
        <v>19</v>
      </c>
    </row>
    <row r="95" spans="1:42">
      <c r="A95" s="29" t="s">
        <v>135</v>
      </c>
      <c r="B95" s="9">
        <v>0.19</v>
      </c>
      <c r="C95" s="10">
        <v>54.644808743169399</v>
      </c>
      <c r="D95" s="134"/>
      <c r="E95" s="23">
        <v>523</v>
      </c>
      <c r="F95" s="24" t="s">
        <v>31</v>
      </c>
      <c r="G95" t="s">
        <v>240</v>
      </c>
      <c r="H95">
        <v>22</v>
      </c>
      <c r="I95">
        <v>118</v>
      </c>
      <c r="J95" s="20">
        <v>18</v>
      </c>
      <c r="K95" s="20">
        <v>19</v>
      </c>
      <c r="L95" s="20">
        <v>17</v>
      </c>
      <c r="M95" s="31">
        <v>18</v>
      </c>
      <c r="N95" s="20">
        <v>16</v>
      </c>
      <c r="O95" s="20">
        <v>17</v>
      </c>
      <c r="P95" s="20">
        <v>21</v>
      </c>
      <c r="Q95" s="31">
        <v>18</v>
      </c>
      <c r="R95" s="20">
        <v>19</v>
      </c>
      <c r="S95" s="20">
        <v>18</v>
      </c>
      <c r="T95" s="20">
        <v>16</v>
      </c>
      <c r="U95" s="6">
        <v>19</v>
      </c>
      <c r="V95" s="37">
        <f t="shared" si="14"/>
        <v>109.2896174863388</v>
      </c>
      <c r="W95" s="20">
        <v>24</v>
      </c>
      <c r="X95">
        <v>23</v>
      </c>
      <c r="Y95">
        <v>22</v>
      </c>
      <c r="Z95">
        <v>26</v>
      </c>
      <c r="AA95">
        <v>21</v>
      </c>
      <c r="AB95" s="20">
        <v>34</v>
      </c>
      <c r="AC95" s="20">
        <v>32</v>
      </c>
      <c r="AD95" s="20">
        <v>30</v>
      </c>
      <c r="AE95">
        <v>27</v>
      </c>
      <c r="AF95">
        <v>27</v>
      </c>
      <c r="AG95">
        <v>26</v>
      </c>
      <c r="AH95" s="80">
        <f t="shared" si="16"/>
        <v>163.9344262295082</v>
      </c>
      <c r="AI95" t="s">
        <v>31</v>
      </c>
      <c r="AJ95" t="s">
        <v>240</v>
      </c>
      <c r="AK95">
        <v>25</v>
      </c>
      <c r="AL95">
        <v>29</v>
      </c>
      <c r="AM95">
        <v>16</v>
      </c>
      <c r="AN95">
        <v>22</v>
      </c>
      <c r="AO95">
        <v>26</v>
      </c>
      <c r="AP95">
        <v>21</v>
      </c>
    </row>
    <row r="96" spans="1:42">
      <c r="A96" s="29" t="s">
        <v>136</v>
      </c>
      <c r="B96" s="9">
        <v>0.09</v>
      </c>
      <c r="C96" s="10">
        <v>43.478260869565219</v>
      </c>
      <c r="D96" s="134"/>
      <c r="E96" s="23">
        <v>529</v>
      </c>
      <c r="F96" s="24" t="s">
        <v>31</v>
      </c>
      <c r="G96" t="s">
        <v>241</v>
      </c>
      <c r="H96">
        <v>23</v>
      </c>
      <c r="I96">
        <v>632</v>
      </c>
      <c r="J96" s="20">
        <v>22</v>
      </c>
      <c r="K96" s="20">
        <v>21</v>
      </c>
      <c r="L96" s="20">
        <v>21</v>
      </c>
      <c r="M96" s="31">
        <v>21</v>
      </c>
      <c r="N96" s="20">
        <v>18</v>
      </c>
      <c r="O96" s="20">
        <v>20</v>
      </c>
      <c r="P96" s="20">
        <v>24</v>
      </c>
      <c r="Q96" s="31">
        <v>21</v>
      </c>
      <c r="R96" s="20">
        <v>22</v>
      </c>
      <c r="S96" s="20">
        <v>22</v>
      </c>
      <c r="T96" s="20">
        <v>19</v>
      </c>
      <c r="U96" s="6">
        <v>22</v>
      </c>
      <c r="V96" s="37">
        <f t="shared" si="14"/>
        <v>86.956521739130437</v>
      </c>
      <c r="W96" s="20">
        <v>28</v>
      </c>
      <c r="X96">
        <v>26</v>
      </c>
      <c r="Y96">
        <v>26</v>
      </c>
      <c r="Z96">
        <v>32</v>
      </c>
      <c r="AA96">
        <v>24</v>
      </c>
      <c r="AB96" s="21">
        <v>39</v>
      </c>
      <c r="AC96">
        <v>36</v>
      </c>
      <c r="AD96" s="21">
        <v>37</v>
      </c>
      <c r="AE96">
        <v>29</v>
      </c>
      <c r="AF96">
        <v>27</v>
      </c>
      <c r="AG96">
        <v>25</v>
      </c>
      <c r="AH96" s="80">
        <f t="shared" si="16"/>
        <v>130.43478260869566</v>
      </c>
      <c r="AI96" t="s">
        <v>31</v>
      </c>
      <c r="AJ96" t="s">
        <v>241</v>
      </c>
      <c r="AK96">
        <v>31</v>
      </c>
      <c r="AL96">
        <v>39</v>
      </c>
      <c r="AM96">
        <v>23</v>
      </c>
      <c r="AN96">
        <v>26</v>
      </c>
      <c r="AO96">
        <v>32</v>
      </c>
      <c r="AP96">
        <v>24</v>
      </c>
    </row>
    <row r="97" spans="1:42">
      <c r="A97" s="29" t="s">
        <v>131</v>
      </c>
      <c r="B97" s="9">
        <v>0.5</v>
      </c>
      <c r="C97" s="10">
        <v>94.339622641509436</v>
      </c>
      <c r="D97" s="134"/>
      <c r="E97">
        <v>5</v>
      </c>
      <c r="F97" s="24" t="s">
        <v>31</v>
      </c>
      <c r="G97" t="s">
        <v>242</v>
      </c>
      <c r="H97">
        <v>28</v>
      </c>
      <c r="I97">
        <v>32</v>
      </c>
      <c r="J97" s="20">
        <v>15</v>
      </c>
      <c r="K97" s="20">
        <v>14</v>
      </c>
      <c r="L97" s="20">
        <v>10</v>
      </c>
      <c r="M97" s="31">
        <v>12</v>
      </c>
      <c r="N97" s="20">
        <v>11</v>
      </c>
      <c r="O97" s="20">
        <v>13</v>
      </c>
      <c r="P97" s="20">
        <v>10</v>
      </c>
      <c r="Q97" s="31">
        <v>11</v>
      </c>
      <c r="R97" s="20">
        <v>11</v>
      </c>
      <c r="S97" s="20">
        <v>12</v>
      </c>
      <c r="T97" s="20">
        <v>16</v>
      </c>
      <c r="U97" s="6">
        <v>12</v>
      </c>
      <c r="V97" s="37">
        <f t="shared" si="14"/>
        <v>188.67924528301887</v>
      </c>
      <c r="W97" s="20">
        <v>22</v>
      </c>
      <c r="X97">
        <v>31</v>
      </c>
      <c r="Y97">
        <v>31</v>
      </c>
      <c r="Z97">
        <v>26</v>
      </c>
      <c r="AA97">
        <v>37</v>
      </c>
      <c r="AB97" s="20">
        <v>48</v>
      </c>
      <c r="AC97" s="20">
        <v>55</v>
      </c>
      <c r="AD97" s="20">
        <v>64</v>
      </c>
      <c r="AE97">
        <v>44</v>
      </c>
      <c r="AF97">
        <v>48</v>
      </c>
      <c r="AG97">
        <v>51</v>
      </c>
      <c r="AH97" s="80">
        <f t="shared" si="16"/>
        <v>283.01886792452831</v>
      </c>
      <c r="AI97" t="s">
        <v>31</v>
      </c>
      <c r="AJ97" t="s">
        <v>242</v>
      </c>
      <c r="AK97">
        <v>68</v>
      </c>
      <c r="AL97">
        <v>61</v>
      </c>
      <c r="AM97">
        <v>36</v>
      </c>
      <c r="AN97">
        <v>31</v>
      </c>
      <c r="AO97">
        <v>26</v>
      </c>
      <c r="AP97">
        <v>37</v>
      </c>
    </row>
    <row r="98" spans="1:42">
      <c r="A98" s="29" t="s">
        <v>132</v>
      </c>
      <c r="B98" s="9">
        <v>0.25</v>
      </c>
      <c r="C98" s="10">
        <v>65.359477124183002</v>
      </c>
      <c r="D98" s="134"/>
      <c r="E98">
        <v>151</v>
      </c>
      <c r="F98" s="24" t="s">
        <v>31</v>
      </c>
      <c r="G98" t="s">
        <v>239</v>
      </c>
      <c r="H98">
        <v>20</v>
      </c>
      <c r="I98">
        <v>57</v>
      </c>
      <c r="J98" s="20">
        <v>15</v>
      </c>
      <c r="K98" s="20">
        <v>17</v>
      </c>
      <c r="L98" s="20">
        <v>14</v>
      </c>
      <c r="M98" s="31">
        <v>15</v>
      </c>
      <c r="N98" s="20">
        <v>13</v>
      </c>
      <c r="O98" s="20">
        <v>12</v>
      </c>
      <c r="P98" s="20">
        <v>14</v>
      </c>
      <c r="Q98" s="31">
        <v>13</v>
      </c>
      <c r="R98" s="20">
        <v>15</v>
      </c>
      <c r="S98" s="20">
        <v>15</v>
      </c>
      <c r="T98" s="20">
        <v>14</v>
      </c>
      <c r="U98" s="6">
        <v>15</v>
      </c>
      <c r="V98" s="37">
        <f t="shared" si="14"/>
        <v>130.718954248366</v>
      </c>
      <c r="W98" s="20">
        <v>24</v>
      </c>
      <c r="X98">
        <v>28</v>
      </c>
      <c r="Y98">
        <v>29</v>
      </c>
      <c r="Z98">
        <v>28</v>
      </c>
      <c r="AA98">
        <v>25</v>
      </c>
      <c r="AB98" s="20">
        <v>40</v>
      </c>
      <c r="AC98" s="20">
        <v>46</v>
      </c>
      <c r="AD98" s="20">
        <v>53</v>
      </c>
      <c r="AE98">
        <v>35</v>
      </c>
      <c r="AF98">
        <v>36</v>
      </c>
      <c r="AG98">
        <v>40</v>
      </c>
      <c r="AH98" s="80">
        <f t="shared" si="16"/>
        <v>196.07843137254901</v>
      </c>
      <c r="AI98" t="s">
        <v>31</v>
      </c>
      <c r="AJ98" t="s">
        <v>239</v>
      </c>
      <c r="AK98">
        <v>40</v>
      </c>
      <c r="AL98">
        <v>36</v>
      </c>
      <c r="AM98">
        <v>39</v>
      </c>
      <c r="AN98">
        <v>29</v>
      </c>
      <c r="AO98">
        <v>28</v>
      </c>
      <c r="AP98">
        <v>25</v>
      </c>
    </row>
    <row r="99" spans="1:42">
      <c r="A99" s="29" t="s">
        <v>133</v>
      </c>
      <c r="B99" s="9">
        <v>0.13</v>
      </c>
      <c r="C99" s="10">
        <v>50.000000000000007</v>
      </c>
      <c r="D99" s="134"/>
      <c r="E99" s="23">
        <v>1181</v>
      </c>
      <c r="F99" s="24" t="s">
        <v>31</v>
      </c>
      <c r="G99" t="s">
        <v>243</v>
      </c>
      <c r="H99">
        <v>20</v>
      </c>
      <c r="I99">
        <v>211</v>
      </c>
      <c r="J99" s="20">
        <v>18</v>
      </c>
      <c r="K99" s="20">
        <v>20</v>
      </c>
      <c r="L99" s="20">
        <v>18</v>
      </c>
      <c r="M99" s="31">
        <v>19</v>
      </c>
      <c r="N99" s="20">
        <v>16</v>
      </c>
      <c r="O99" s="20">
        <v>18</v>
      </c>
      <c r="P99" s="20">
        <v>20</v>
      </c>
      <c r="Q99" s="31">
        <v>18</v>
      </c>
      <c r="R99" s="20">
        <v>18</v>
      </c>
      <c r="S99" s="20">
        <v>18</v>
      </c>
      <c r="T99" s="20">
        <v>18</v>
      </c>
      <c r="U99" s="6">
        <v>20</v>
      </c>
      <c r="V99" s="37">
        <f t="shared" si="14"/>
        <v>100.00000000000001</v>
      </c>
      <c r="W99" s="20">
        <v>28</v>
      </c>
      <c r="X99">
        <v>33</v>
      </c>
      <c r="Y99">
        <v>33</v>
      </c>
      <c r="Z99">
        <v>34</v>
      </c>
      <c r="AA99">
        <v>32</v>
      </c>
      <c r="AB99" s="21">
        <v>52</v>
      </c>
      <c r="AC99" s="21">
        <v>53</v>
      </c>
      <c r="AD99" s="19">
        <v>58</v>
      </c>
      <c r="AE99">
        <v>41</v>
      </c>
      <c r="AF99">
        <v>39</v>
      </c>
      <c r="AG99">
        <v>41</v>
      </c>
      <c r="AH99" s="80">
        <f t="shared" si="16"/>
        <v>150.00000000000003</v>
      </c>
      <c r="AI99" t="s">
        <v>31</v>
      </c>
      <c r="AJ99" t="s">
        <v>243</v>
      </c>
      <c r="AK99">
        <v>42</v>
      </c>
      <c r="AL99">
        <v>41</v>
      </c>
      <c r="AM99">
        <v>32</v>
      </c>
      <c r="AN99">
        <v>33</v>
      </c>
      <c r="AO99">
        <v>34</v>
      </c>
      <c r="AP99">
        <v>32</v>
      </c>
    </row>
    <row r="100" spans="1:42">
      <c r="A100" s="17" t="s">
        <v>62</v>
      </c>
      <c r="B100" s="9">
        <v>1</v>
      </c>
      <c r="C100" s="10">
        <v>58.479532897563949</v>
      </c>
      <c r="D100" s="135" t="s">
        <v>212</v>
      </c>
      <c r="E100">
        <v>4</v>
      </c>
      <c r="F100" t="s">
        <v>28</v>
      </c>
      <c r="G100" t="s">
        <v>244</v>
      </c>
      <c r="H100" t="s">
        <v>234</v>
      </c>
      <c r="I100">
        <v>78</v>
      </c>
      <c r="J100">
        <v>78</v>
      </c>
      <c r="K100">
        <v>50</v>
      </c>
      <c r="L100">
        <v>56</v>
      </c>
      <c r="M100" s="26">
        <v>59</v>
      </c>
      <c r="N100">
        <v>62</v>
      </c>
      <c r="O100">
        <v>158</v>
      </c>
      <c r="P100">
        <v>130</v>
      </c>
      <c r="Q100" s="26">
        <v>96</v>
      </c>
      <c r="R100">
        <v>48</v>
      </c>
      <c r="S100">
        <v>105</v>
      </c>
      <c r="T100">
        <v>34</v>
      </c>
      <c r="U100" s="6">
        <v>91</v>
      </c>
      <c r="V100" s="36">
        <f t="shared" ref="V100:V105" si="17">C100</f>
        <v>58.479532897563949</v>
      </c>
      <c r="W100">
        <v>85</v>
      </c>
      <c r="X100">
        <v>81</v>
      </c>
      <c r="Y100">
        <v>58</v>
      </c>
      <c r="Z100">
        <v>117</v>
      </c>
      <c r="AA100">
        <v>94</v>
      </c>
      <c r="AB100">
        <v>842</v>
      </c>
      <c r="AC100">
        <v>3573</v>
      </c>
      <c r="AD100">
        <v>394</v>
      </c>
      <c r="AE100">
        <v>255</v>
      </c>
      <c r="AF100">
        <v>401</v>
      </c>
      <c r="AG100">
        <v>304</v>
      </c>
      <c r="AH100" s="80">
        <f t="shared" si="16"/>
        <v>175.43859869269184</v>
      </c>
      <c r="AI100" t="s">
        <v>28</v>
      </c>
      <c r="AJ100" t="s">
        <v>244</v>
      </c>
      <c r="AK100">
        <v>540</v>
      </c>
      <c r="AL100">
        <v>244</v>
      </c>
      <c r="AM100">
        <v>86</v>
      </c>
      <c r="AN100">
        <v>58</v>
      </c>
      <c r="AO100">
        <v>117</v>
      </c>
      <c r="AP100">
        <v>94</v>
      </c>
    </row>
    <row r="101" spans="1:42">
      <c r="A101" s="17" t="s">
        <v>66</v>
      </c>
      <c r="B101" s="9">
        <v>0.16</v>
      </c>
      <c r="C101" s="10">
        <v>31.743511566187323</v>
      </c>
      <c r="D101" s="135"/>
      <c r="E101">
        <v>3</v>
      </c>
      <c r="F101" t="s">
        <v>28</v>
      </c>
      <c r="G101" t="s">
        <v>238</v>
      </c>
      <c r="H101">
        <v>26</v>
      </c>
      <c r="I101">
        <v>34</v>
      </c>
      <c r="J101">
        <v>15</v>
      </c>
      <c r="K101">
        <v>15</v>
      </c>
      <c r="L101">
        <v>11</v>
      </c>
      <c r="M101" s="26">
        <v>14</v>
      </c>
      <c r="N101">
        <v>13</v>
      </c>
      <c r="O101">
        <v>12</v>
      </c>
      <c r="P101">
        <v>9</v>
      </c>
      <c r="Q101" s="26">
        <v>11</v>
      </c>
      <c r="R101">
        <v>21</v>
      </c>
      <c r="S101">
        <v>14</v>
      </c>
      <c r="T101">
        <v>10</v>
      </c>
      <c r="U101" s="6">
        <v>16</v>
      </c>
      <c r="V101" s="36">
        <f t="shared" si="17"/>
        <v>31.743511566187323</v>
      </c>
      <c r="W101">
        <v>14</v>
      </c>
      <c r="X101">
        <v>16</v>
      </c>
      <c r="Y101">
        <v>16</v>
      </c>
      <c r="Z101">
        <v>15</v>
      </c>
      <c r="AA101">
        <v>19</v>
      </c>
      <c r="AB101">
        <v>26</v>
      </c>
      <c r="AC101">
        <v>21</v>
      </c>
      <c r="AD101">
        <v>18</v>
      </c>
      <c r="AE101">
        <v>27</v>
      </c>
      <c r="AF101">
        <v>24</v>
      </c>
      <c r="AG101">
        <v>18</v>
      </c>
      <c r="AH101" s="80">
        <f t="shared" si="16"/>
        <v>95.230534698561968</v>
      </c>
      <c r="AI101" t="s">
        <v>28</v>
      </c>
      <c r="AJ101" t="s">
        <v>238</v>
      </c>
      <c r="AK101">
        <v>23</v>
      </c>
      <c r="AL101">
        <v>23</v>
      </c>
      <c r="AM101">
        <v>18</v>
      </c>
      <c r="AN101">
        <v>16</v>
      </c>
      <c r="AO101">
        <v>15</v>
      </c>
      <c r="AP101">
        <v>19</v>
      </c>
    </row>
    <row r="102" spans="1:42">
      <c r="A102" s="17" t="s">
        <v>65</v>
      </c>
      <c r="B102" s="9">
        <v>0.41</v>
      </c>
      <c r="C102" s="10">
        <v>51.773232525849011</v>
      </c>
      <c r="D102" s="135"/>
      <c r="E102">
        <v>2</v>
      </c>
      <c r="F102" t="s">
        <v>28</v>
      </c>
      <c r="G102" t="s">
        <v>245</v>
      </c>
      <c r="H102">
        <v>25</v>
      </c>
      <c r="I102">
        <v>128</v>
      </c>
      <c r="J102">
        <v>21</v>
      </c>
      <c r="K102">
        <v>20</v>
      </c>
      <c r="L102">
        <v>20</v>
      </c>
      <c r="M102" s="26">
        <v>20</v>
      </c>
      <c r="N102">
        <v>18</v>
      </c>
      <c r="O102">
        <v>21</v>
      </c>
      <c r="P102">
        <v>17</v>
      </c>
      <c r="Q102" s="26">
        <v>18</v>
      </c>
      <c r="R102">
        <v>25</v>
      </c>
      <c r="S102">
        <v>20</v>
      </c>
      <c r="T102">
        <v>15</v>
      </c>
      <c r="U102" s="6">
        <v>22</v>
      </c>
      <c r="V102" s="36">
        <f t="shared" si="17"/>
        <v>51.773232525849011</v>
      </c>
      <c r="W102">
        <v>23</v>
      </c>
      <c r="X102">
        <v>22</v>
      </c>
      <c r="Y102">
        <v>16</v>
      </c>
      <c r="Z102">
        <v>27</v>
      </c>
      <c r="AA102">
        <v>23</v>
      </c>
      <c r="AB102">
        <v>33</v>
      </c>
      <c r="AC102">
        <v>39</v>
      </c>
      <c r="AD102">
        <v>31</v>
      </c>
      <c r="AE102">
        <v>34</v>
      </c>
      <c r="AF102">
        <v>35</v>
      </c>
      <c r="AG102">
        <v>23</v>
      </c>
      <c r="AH102" s="80">
        <f t="shared" si="16"/>
        <v>155.31969757754703</v>
      </c>
      <c r="AI102" t="s">
        <v>28</v>
      </c>
      <c r="AJ102" t="s">
        <v>245</v>
      </c>
      <c r="AK102">
        <v>24</v>
      </c>
      <c r="AL102">
        <v>30</v>
      </c>
      <c r="AM102">
        <v>19</v>
      </c>
      <c r="AN102">
        <v>16</v>
      </c>
      <c r="AO102">
        <v>27</v>
      </c>
      <c r="AP102">
        <v>23</v>
      </c>
    </row>
    <row r="103" spans="1:42">
      <c r="A103" s="17" t="s">
        <v>64</v>
      </c>
      <c r="B103" s="9">
        <v>0.17</v>
      </c>
      <c r="C103" s="10">
        <v>34.322978361784628</v>
      </c>
      <c r="D103" s="135"/>
      <c r="E103">
        <v>11</v>
      </c>
      <c r="F103" t="s">
        <v>28</v>
      </c>
      <c r="G103" t="s">
        <v>246</v>
      </c>
      <c r="H103">
        <v>51</v>
      </c>
      <c r="I103">
        <v>62</v>
      </c>
      <c r="J103">
        <v>28</v>
      </c>
      <c r="K103">
        <v>22</v>
      </c>
      <c r="L103">
        <v>22</v>
      </c>
      <c r="M103" s="26">
        <v>24</v>
      </c>
      <c r="N103">
        <v>22</v>
      </c>
      <c r="O103">
        <v>28</v>
      </c>
      <c r="P103">
        <v>26</v>
      </c>
      <c r="Q103" s="26">
        <v>25</v>
      </c>
      <c r="R103">
        <v>23</v>
      </c>
      <c r="S103">
        <v>22</v>
      </c>
      <c r="T103">
        <v>24</v>
      </c>
      <c r="U103" s="6">
        <v>26</v>
      </c>
      <c r="V103" s="36">
        <f t="shared" si="17"/>
        <v>34.322978361784628</v>
      </c>
      <c r="W103">
        <v>37</v>
      </c>
      <c r="X103">
        <v>33</v>
      </c>
      <c r="Y103">
        <v>26</v>
      </c>
      <c r="Z103">
        <v>34</v>
      </c>
      <c r="AA103">
        <v>43</v>
      </c>
      <c r="AB103">
        <v>62</v>
      </c>
      <c r="AC103">
        <v>53</v>
      </c>
      <c r="AD103">
        <v>40</v>
      </c>
      <c r="AE103">
        <v>44</v>
      </c>
      <c r="AF103">
        <v>39</v>
      </c>
      <c r="AG103">
        <v>39</v>
      </c>
      <c r="AH103" s="80">
        <f t="shared" si="16"/>
        <v>102.96893508535388</v>
      </c>
      <c r="AI103" t="s">
        <v>28</v>
      </c>
      <c r="AJ103" t="s">
        <v>246</v>
      </c>
      <c r="AK103">
        <v>32</v>
      </c>
      <c r="AL103">
        <v>49</v>
      </c>
      <c r="AM103">
        <v>25</v>
      </c>
      <c r="AN103">
        <v>26</v>
      </c>
      <c r="AO103">
        <v>34</v>
      </c>
      <c r="AP103">
        <v>43</v>
      </c>
    </row>
    <row r="104" spans="1:42">
      <c r="A104" s="17" t="s">
        <v>63</v>
      </c>
      <c r="B104" s="9">
        <v>0.35</v>
      </c>
      <c r="C104" s="10">
        <v>55.020631856732429</v>
      </c>
      <c r="D104" s="135"/>
      <c r="E104">
        <v>12</v>
      </c>
      <c r="F104" t="s">
        <v>28</v>
      </c>
      <c r="G104" t="s">
        <v>247</v>
      </c>
      <c r="H104">
        <v>23</v>
      </c>
      <c r="I104">
        <v>155</v>
      </c>
      <c r="J104">
        <v>20</v>
      </c>
      <c r="K104">
        <v>18</v>
      </c>
      <c r="L104">
        <v>17</v>
      </c>
      <c r="M104" s="26">
        <v>18</v>
      </c>
      <c r="N104">
        <v>14</v>
      </c>
      <c r="O104">
        <v>18</v>
      </c>
      <c r="P104">
        <v>16</v>
      </c>
      <c r="Q104" s="26">
        <v>16</v>
      </c>
      <c r="R104">
        <v>23</v>
      </c>
      <c r="S104">
        <v>19</v>
      </c>
      <c r="T104">
        <v>18</v>
      </c>
      <c r="U104" s="6">
        <v>18</v>
      </c>
      <c r="V104" s="36">
        <f t="shared" si="17"/>
        <v>55.020631856732429</v>
      </c>
      <c r="W104">
        <v>23</v>
      </c>
      <c r="X104">
        <v>21</v>
      </c>
      <c r="Y104">
        <v>24</v>
      </c>
      <c r="Z104">
        <v>21</v>
      </c>
      <c r="AA104">
        <v>18</v>
      </c>
      <c r="AB104">
        <v>29</v>
      </c>
      <c r="AC104">
        <v>33</v>
      </c>
      <c r="AD104">
        <v>24</v>
      </c>
      <c r="AE104">
        <v>22</v>
      </c>
      <c r="AF104">
        <v>20</v>
      </c>
      <c r="AG104">
        <v>20</v>
      </c>
      <c r="AH104" s="80">
        <f t="shared" si="16"/>
        <v>165.06189557019729</v>
      </c>
      <c r="AI104" t="s">
        <v>28</v>
      </c>
      <c r="AJ104" t="s">
        <v>247</v>
      </c>
      <c r="AK104">
        <v>30</v>
      </c>
      <c r="AL104">
        <v>28</v>
      </c>
      <c r="AM104">
        <v>18</v>
      </c>
      <c r="AN104">
        <v>24</v>
      </c>
      <c r="AO104">
        <v>21</v>
      </c>
      <c r="AP104">
        <v>18</v>
      </c>
    </row>
    <row r="105" spans="1:42">
      <c r="A105" s="29" t="s">
        <v>144</v>
      </c>
      <c r="B105" s="9">
        <v>1</v>
      </c>
      <c r="C105" s="10">
        <v>44.444444444444443</v>
      </c>
      <c r="D105" s="134" t="s">
        <v>220</v>
      </c>
      <c r="E105" s="23">
        <v>10610</v>
      </c>
      <c r="F105" s="24" t="s">
        <v>36</v>
      </c>
      <c r="G105" t="s">
        <v>236</v>
      </c>
      <c r="H105">
        <v>141</v>
      </c>
      <c r="I105">
        <v>54</v>
      </c>
      <c r="J105" s="21">
        <v>39</v>
      </c>
      <c r="K105" s="21">
        <v>48</v>
      </c>
      <c r="L105" s="21">
        <v>48</v>
      </c>
      <c r="M105" s="28">
        <v>44</v>
      </c>
      <c r="N105" s="20">
        <v>30</v>
      </c>
      <c r="O105" s="21">
        <v>44</v>
      </c>
      <c r="P105" s="19">
        <v>66</v>
      </c>
      <c r="Q105" s="28">
        <v>41</v>
      </c>
      <c r="R105" s="20">
        <v>38</v>
      </c>
      <c r="S105" s="21">
        <v>50</v>
      </c>
      <c r="T105" s="19">
        <v>67</v>
      </c>
      <c r="U105" s="6">
        <v>64</v>
      </c>
      <c r="V105" s="36">
        <f t="shared" si="17"/>
        <v>44.444444444444443</v>
      </c>
      <c r="W105" s="20">
        <v>36</v>
      </c>
      <c r="X105">
        <v>49</v>
      </c>
      <c r="Y105">
        <v>38</v>
      </c>
      <c r="Z105">
        <v>51</v>
      </c>
      <c r="AA105">
        <v>67</v>
      </c>
      <c r="AB105" s="19">
        <v>62</v>
      </c>
      <c r="AC105" s="19">
        <v>100</v>
      </c>
      <c r="AD105" s="19">
        <v>149</v>
      </c>
      <c r="AE105" s="21">
        <v>49</v>
      </c>
      <c r="AF105" s="19">
        <v>70</v>
      </c>
      <c r="AG105" s="19">
        <v>113</v>
      </c>
      <c r="AH105" s="80">
        <f t="shared" ref="AH105:AH111" si="18">C105*1.5</f>
        <v>66.666666666666657</v>
      </c>
      <c r="AI105" t="s">
        <v>36</v>
      </c>
      <c r="AJ105" t="s">
        <v>236</v>
      </c>
      <c r="AK105">
        <v>44</v>
      </c>
      <c r="AL105">
        <v>49</v>
      </c>
      <c r="AM105">
        <v>63</v>
      </c>
      <c r="AN105">
        <v>38</v>
      </c>
      <c r="AO105">
        <v>51</v>
      </c>
      <c r="AP105">
        <v>67</v>
      </c>
    </row>
    <row r="106" spans="1:42">
      <c r="A106" s="29" t="s">
        <v>148</v>
      </c>
      <c r="B106" s="9">
        <v>0.37</v>
      </c>
      <c r="C106" s="10">
        <v>34.482758620689651</v>
      </c>
      <c r="D106" s="134"/>
      <c r="E106" s="23">
        <v>8060</v>
      </c>
      <c r="F106" s="24" t="s">
        <v>36</v>
      </c>
      <c r="G106" t="s">
        <v>238</v>
      </c>
      <c r="H106">
        <v>20</v>
      </c>
      <c r="I106">
        <v>58</v>
      </c>
      <c r="J106" s="20">
        <v>15</v>
      </c>
      <c r="K106" s="20">
        <v>14</v>
      </c>
      <c r="L106" s="20">
        <v>10</v>
      </c>
      <c r="M106" s="31">
        <v>13</v>
      </c>
      <c r="N106" s="20">
        <v>9</v>
      </c>
      <c r="O106" s="20">
        <v>7</v>
      </c>
      <c r="P106" s="20">
        <v>10</v>
      </c>
      <c r="Q106" s="31">
        <v>9</v>
      </c>
      <c r="R106" s="20">
        <v>11</v>
      </c>
      <c r="S106" s="20">
        <v>10</v>
      </c>
      <c r="T106" s="20">
        <v>9</v>
      </c>
      <c r="U106" s="6">
        <v>12</v>
      </c>
      <c r="V106" s="36">
        <f t="shared" ref="V106:V111" si="19">C106</f>
        <v>34.482758620689651</v>
      </c>
      <c r="W106" s="20">
        <v>11</v>
      </c>
      <c r="X106">
        <v>11</v>
      </c>
      <c r="Y106">
        <v>11</v>
      </c>
      <c r="Z106">
        <v>12</v>
      </c>
      <c r="AA106">
        <v>9</v>
      </c>
      <c r="AB106" s="20">
        <v>11</v>
      </c>
      <c r="AC106" s="20">
        <v>12</v>
      </c>
      <c r="AD106" s="20">
        <v>9</v>
      </c>
      <c r="AE106" s="20">
        <v>8</v>
      </c>
      <c r="AF106" s="20">
        <v>7</v>
      </c>
      <c r="AG106" s="20">
        <v>8</v>
      </c>
      <c r="AH106" s="80">
        <f t="shared" si="18"/>
        <v>51.724137931034477</v>
      </c>
      <c r="AI106" t="s">
        <v>36</v>
      </c>
      <c r="AJ106" t="s">
        <v>238</v>
      </c>
      <c r="AK106">
        <v>12</v>
      </c>
      <c r="AL106">
        <v>10</v>
      </c>
      <c r="AM106">
        <v>9</v>
      </c>
      <c r="AN106">
        <v>11</v>
      </c>
      <c r="AO106">
        <v>12</v>
      </c>
      <c r="AP106">
        <v>9</v>
      </c>
    </row>
    <row r="107" spans="1:42">
      <c r="A107" s="29" t="s">
        <v>149</v>
      </c>
      <c r="B107" s="9">
        <v>0.14000000000000001</v>
      </c>
      <c r="C107" s="10">
        <v>13.25381047051027</v>
      </c>
      <c r="D107" s="134"/>
      <c r="E107" s="23">
        <v>6571</v>
      </c>
      <c r="F107" s="24" t="s">
        <v>36</v>
      </c>
      <c r="G107" t="s">
        <v>240</v>
      </c>
      <c r="H107">
        <v>25</v>
      </c>
      <c r="I107">
        <v>231</v>
      </c>
      <c r="J107" s="19">
        <v>22</v>
      </c>
      <c r="K107" s="20">
        <v>19</v>
      </c>
      <c r="L107" s="21">
        <v>13</v>
      </c>
      <c r="M107" s="28">
        <v>17</v>
      </c>
      <c r="N107" s="21">
        <v>13</v>
      </c>
      <c r="O107" s="21">
        <v>10</v>
      </c>
      <c r="P107" s="21">
        <v>11</v>
      </c>
      <c r="Q107" s="28">
        <v>11</v>
      </c>
      <c r="R107" s="21">
        <v>16</v>
      </c>
      <c r="S107" s="21">
        <v>13</v>
      </c>
      <c r="T107" s="21">
        <v>9</v>
      </c>
      <c r="U107" s="21">
        <v>13</v>
      </c>
      <c r="V107" s="36">
        <f t="shared" si="19"/>
        <v>13.25381047051027</v>
      </c>
      <c r="W107" s="21">
        <v>16</v>
      </c>
      <c r="X107">
        <v>14</v>
      </c>
      <c r="Y107">
        <v>17</v>
      </c>
      <c r="Z107">
        <v>14</v>
      </c>
      <c r="AA107">
        <v>10</v>
      </c>
      <c r="AB107" s="19">
        <v>17</v>
      </c>
      <c r="AC107" s="21">
        <v>15</v>
      </c>
      <c r="AD107" s="21">
        <v>10</v>
      </c>
      <c r="AE107" s="21">
        <v>14</v>
      </c>
      <c r="AF107" s="21">
        <v>9</v>
      </c>
      <c r="AG107" s="20">
        <v>7</v>
      </c>
      <c r="AH107" s="80">
        <f t="shared" si="18"/>
        <v>19.880715705765404</v>
      </c>
      <c r="AI107" t="s">
        <v>36</v>
      </c>
      <c r="AJ107" t="s">
        <v>240</v>
      </c>
      <c r="AK107">
        <v>17</v>
      </c>
      <c r="AL107">
        <v>13</v>
      </c>
      <c r="AM107">
        <v>10</v>
      </c>
      <c r="AN107">
        <v>17</v>
      </c>
      <c r="AO107">
        <v>14</v>
      </c>
      <c r="AP107">
        <v>10</v>
      </c>
    </row>
    <row r="108" spans="1:42">
      <c r="A108" s="29" t="s">
        <v>150</v>
      </c>
      <c r="B108" s="9">
        <v>0.08</v>
      </c>
      <c r="C108" s="10">
        <v>8.2034454470877769</v>
      </c>
      <c r="D108" s="134"/>
      <c r="E108" s="23">
        <v>3699</v>
      </c>
      <c r="F108" s="24" t="s">
        <v>36</v>
      </c>
      <c r="G108" t="s">
        <v>241</v>
      </c>
      <c r="H108">
        <v>30</v>
      </c>
      <c r="I108">
        <v>492</v>
      </c>
      <c r="J108" s="19">
        <v>28</v>
      </c>
      <c r="K108" s="19">
        <v>32</v>
      </c>
      <c r="L108" s="19">
        <v>25</v>
      </c>
      <c r="M108" s="27">
        <v>27</v>
      </c>
      <c r="N108" s="19">
        <v>22</v>
      </c>
      <c r="O108" s="19">
        <v>20</v>
      </c>
      <c r="P108" s="19">
        <v>24</v>
      </c>
      <c r="Q108" s="27">
        <v>22</v>
      </c>
      <c r="R108" s="19">
        <v>25</v>
      </c>
      <c r="S108" s="19">
        <v>25</v>
      </c>
      <c r="T108" s="19">
        <v>26</v>
      </c>
      <c r="U108" s="6">
        <v>28</v>
      </c>
      <c r="V108" s="36">
        <f t="shared" si="19"/>
        <v>8.2034454470877769</v>
      </c>
      <c r="W108" s="19">
        <v>24</v>
      </c>
      <c r="X108">
        <v>24</v>
      </c>
      <c r="Y108">
        <v>25</v>
      </c>
      <c r="Z108">
        <v>25</v>
      </c>
      <c r="AA108">
        <v>23</v>
      </c>
      <c r="AB108" s="19">
        <v>27</v>
      </c>
      <c r="AC108" s="19">
        <v>29</v>
      </c>
      <c r="AD108" s="19">
        <v>24</v>
      </c>
      <c r="AE108" s="20">
        <v>22</v>
      </c>
      <c r="AF108" s="20">
        <v>20</v>
      </c>
      <c r="AG108" s="20">
        <v>18</v>
      </c>
      <c r="AH108" s="80">
        <f t="shared" si="18"/>
        <v>12.305168170631665</v>
      </c>
      <c r="AI108" t="s">
        <v>36</v>
      </c>
      <c r="AJ108" t="s">
        <v>241</v>
      </c>
      <c r="AK108">
        <v>27</v>
      </c>
      <c r="AL108">
        <v>22</v>
      </c>
      <c r="AM108">
        <v>20</v>
      </c>
      <c r="AN108">
        <v>25</v>
      </c>
      <c r="AO108">
        <v>25</v>
      </c>
      <c r="AP108">
        <v>23</v>
      </c>
    </row>
    <row r="109" spans="1:42">
      <c r="A109" s="29" t="s">
        <v>145</v>
      </c>
      <c r="B109" s="9">
        <v>0.23</v>
      </c>
      <c r="C109" s="10">
        <v>19.417475728155342</v>
      </c>
      <c r="D109" s="134"/>
      <c r="E109" s="23">
        <v>11597</v>
      </c>
      <c r="F109" s="24" t="s">
        <v>36</v>
      </c>
      <c r="G109" t="s">
        <v>242</v>
      </c>
      <c r="H109">
        <v>17</v>
      </c>
      <c r="I109">
        <v>82</v>
      </c>
      <c r="J109" s="21">
        <v>14</v>
      </c>
      <c r="K109" s="20">
        <v>12</v>
      </c>
      <c r="L109" s="20">
        <v>10</v>
      </c>
      <c r="M109" s="31">
        <v>12</v>
      </c>
      <c r="N109" s="20">
        <v>8</v>
      </c>
      <c r="O109" s="20">
        <v>7</v>
      </c>
      <c r="P109" s="20">
        <v>9</v>
      </c>
      <c r="Q109" s="31">
        <v>8</v>
      </c>
      <c r="R109" s="20">
        <v>10</v>
      </c>
      <c r="S109" s="20">
        <v>10</v>
      </c>
      <c r="T109" s="20">
        <v>9</v>
      </c>
      <c r="U109" s="6">
        <v>11</v>
      </c>
      <c r="V109" s="36">
        <f t="shared" si="19"/>
        <v>19.417475728155342</v>
      </c>
      <c r="W109" s="20">
        <v>10</v>
      </c>
      <c r="X109">
        <v>10</v>
      </c>
      <c r="Y109">
        <v>11</v>
      </c>
      <c r="Z109">
        <v>12</v>
      </c>
      <c r="AA109">
        <v>9</v>
      </c>
      <c r="AB109" s="20">
        <v>11</v>
      </c>
      <c r="AC109" s="20">
        <v>11</v>
      </c>
      <c r="AD109" s="20">
        <v>9</v>
      </c>
      <c r="AE109" s="20">
        <v>8</v>
      </c>
      <c r="AF109" s="20">
        <v>7</v>
      </c>
      <c r="AG109" s="20">
        <v>8</v>
      </c>
      <c r="AH109" s="80">
        <f t="shared" si="18"/>
        <v>29.126213592233015</v>
      </c>
      <c r="AI109" t="s">
        <v>36</v>
      </c>
      <c r="AJ109" t="s">
        <v>242</v>
      </c>
      <c r="AK109">
        <v>12</v>
      </c>
      <c r="AL109">
        <v>11</v>
      </c>
      <c r="AM109">
        <v>10</v>
      </c>
      <c r="AN109">
        <v>11</v>
      </c>
      <c r="AO109">
        <v>12</v>
      </c>
      <c r="AP109">
        <v>9</v>
      </c>
    </row>
    <row r="110" spans="1:42">
      <c r="A110" s="29" t="s">
        <v>146</v>
      </c>
      <c r="B110" s="9">
        <v>0.17</v>
      </c>
      <c r="C110" s="10">
        <v>13.440860215053764</v>
      </c>
      <c r="D110" s="134"/>
      <c r="E110" s="23">
        <v>8647</v>
      </c>
      <c r="F110" s="24" t="s">
        <v>36</v>
      </c>
      <c r="G110" t="s">
        <v>239</v>
      </c>
      <c r="H110">
        <v>23</v>
      </c>
      <c r="I110">
        <v>165</v>
      </c>
      <c r="J110" s="19">
        <v>20</v>
      </c>
      <c r="K110" s="21">
        <v>16</v>
      </c>
      <c r="L110" s="21">
        <v>10</v>
      </c>
      <c r="M110" s="28">
        <v>15</v>
      </c>
      <c r="N110" s="21">
        <v>11</v>
      </c>
      <c r="O110" s="20">
        <v>7</v>
      </c>
      <c r="P110" s="21">
        <v>10</v>
      </c>
      <c r="Q110" s="28">
        <v>9</v>
      </c>
      <c r="R110" s="21">
        <v>14</v>
      </c>
      <c r="S110" s="21">
        <v>9</v>
      </c>
      <c r="T110" s="20">
        <v>8</v>
      </c>
      <c r="U110" s="21">
        <v>12</v>
      </c>
      <c r="V110" s="36">
        <f t="shared" si="19"/>
        <v>13.440860215053764</v>
      </c>
      <c r="W110" s="21">
        <v>14</v>
      </c>
      <c r="X110">
        <v>12</v>
      </c>
      <c r="Y110">
        <v>14</v>
      </c>
      <c r="Z110">
        <v>11</v>
      </c>
      <c r="AA110">
        <v>9</v>
      </c>
      <c r="AB110" s="21">
        <v>14</v>
      </c>
      <c r="AC110" s="21">
        <v>11</v>
      </c>
      <c r="AD110" s="21">
        <v>9</v>
      </c>
      <c r="AE110" s="21">
        <v>12</v>
      </c>
      <c r="AF110" s="20">
        <v>6</v>
      </c>
      <c r="AG110" s="20">
        <v>7</v>
      </c>
      <c r="AH110" s="80">
        <f t="shared" si="18"/>
        <v>20.161290322580648</v>
      </c>
      <c r="AI110" t="s">
        <v>36</v>
      </c>
      <c r="AJ110" t="s">
        <v>239</v>
      </c>
      <c r="AK110">
        <v>15</v>
      </c>
      <c r="AL110">
        <v>10</v>
      </c>
      <c r="AM110">
        <v>9</v>
      </c>
      <c r="AN110">
        <v>14</v>
      </c>
      <c r="AO110">
        <v>11</v>
      </c>
      <c r="AP110">
        <v>9</v>
      </c>
    </row>
    <row r="111" spans="1:42">
      <c r="A111" s="29" t="s">
        <v>147</v>
      </c>
      <c r="B111" s="9">
        <v>0.14000000000000001</v>
      </c>
      <c r="C111" s="10">
        <v>10.277492291880781</v>
      </c>
      <c r="D111" s="134"/>
      <c r="E111" s="23">
        <v>8669</v>
      </c>
      <c r="F111" s="24" t="s">
        <v>36</v>
      </c>
      <c r="G111" t="s">
        <v>243</v>
      </c>
      <c r="H111">
        <v>27</v>
      </c>
      <c r="I111">
        <v>229</v>
      </c>
      <c r="J111" s="19">
        <v>24</v>
      </c>
      <c r="K111" s="20">
        <v>29</v>
      </c>
      <c r="L111" s="20">
        <v>23</v>
      </c>
      <c r="M111" s="31">
        <v>25</v>
      </c>
      <c r="N111" s="19">
        <v>21</v>
      </c>
      <c r="O111" s="19">
        <v>19</v>
      </c>
      <c r="P111" s="19">
        <v>22</v>
      </c>
      <c r="Q111" s="27">
        <v>21</v>
      </c>
      <c r="R111" s="19">
        <v>23</v>
      </c>
      <c r="S111" s="19">
        <v>25</v>
      </c>
      <c r="T111" s="19">
        <v>23</v>
      </c>
      <c r="U111" s="6">
        <v>26</v>
      </c>
      <c r="V111" s="36">
        <f t="shared" si="19"/>
        <v>10.277492291880781</v>
      </c>
      <c r="W111" s="19">
        <v>23</v>
      </c>
      <c r="X111">
        <v>23</v>
      </c>
      <c r="Y111">
        <v>25</v>
      </c>
      <c r="Z111">
        <v>23</v>
      </c>
      <c r="AA111">
        <v>22</v>
      </c>
      <c r="AB111" s="19">
        <v>25</v>
      </c>
      <c r="AC111" s="19">
        <v>27</v>
      </c>
      <c r="AD111" s="19">
        <v>22</v>
      </c>
      <c r="AE111" s="19">
        <v>21</v>
      </c>
      <c r="AF111" s="19">
        <v>18</v>
      </c>
      <c r="AG111" s="19">
        <v>18</v>
      </c>
      <c r="AH111" s="80">
        <f t="shared" si="18"/>
        <v>15.416238437821171</v>
      </c>
      <c r="AI111" t="s">
        <v>36</v>
      </c>
      <c r="AJ111" t="s">
        <v>243</v>
      </c>
      <c r="AK111">
        <v>24</v>
      </c>
      <c r="AL111">
        <v>21</v>
      </c>
      <c r="AM111">
        <v>19</v>
      </c>
      <c r="AN111">
        <v>25</v>
      </c>
      <c r="AO111">
        <v>23</v>
      </c>
      <c r="AP111">
        <v>22</v>
      </c>
    </row>
    <row r="112" spans="1:42">
      <c r="A112" s="29" t="s">
        <v>151</v>
      </c>
      <c r="B112" s="9">
        <v>1</v>
      </c>
      <c r="C112" s="10">
        <v>88.888888888888886</v>
      </c>
      <c r="D112" s="135" t="s">
        <v>221</v>
      </c>
      <c r="E112" s="23">
        <v>3521</v>
      </c>
      <c r="F112" s="24" t="s">
        <v>37</v>
      </c>
      <c r="G112" t="s">
        <v>236</v>
      </c>
      <c r="H112">
        <v>227</v>
      </c>
      <c r="I112">
        <v>31</v>
      </c>
      <c r="J112" s="20">
        <v>27</v>
      </c>
      <c r="K112" s="20">
        <v>31</v>
      </c>
      <c r="L112" s="20">
        <v>27</v>
      </c>
      <c r="M112" s="31">
        <v>28</v>
      </c>
      <c r="N112" s="20">
        <v>24</v>
      </c>
      <c r="O112" s="20">
        <v>23</v>
      </c>
      <c r="P112" s="20">
        <v>25</v>
      </c>
      <c r="Q112" s="31">
        <v>24</v>
      </c>
      <c r="R112" s="20">
        <v>27</v>
      </c>
      <c r="S112" s="20">
        <v>26</v>
      </c>
      <c r="T112" s="20">
        <v>27</v>
      </c>
      <c r="U112" s="6">
        <v>28</v>
      </c>
      <c r="V112" s="15">
        <f t="shared" ref="V112:V117" si="20">C112*2</f>
        <v>177.77777777777777</v>
      </c>
      <c r="W112" s="20">
        <v>41</v>
      </c>
      <c r="X112">
        <v>44</v>
      </c>
      <c r="Y112">
        <v>47</v>
      </c>
      <c r="Z112">
        <v>45</v>
      </c>
      <c r="AA112">
        <v>39</v>
      </c>
      <c r="AB112" s="20">
        <v>70</v>
      </c>
      <c r="AC112" s="20">
        <v>65</v>
      </c>
      <c r="AD112" s="20">
        <v>61</v>
      </c>
      <c r="AE112">
        <v>59</v>
      </c>
      <c r="AF112">
        <v>55</v>
      </c>
      <c r="AG112">
        <v>55</v>
      </c>
      <c r="AH112" s="80">
        <f t="shared" ref="AH112:AH118" si="21">C112*3</f>
        <v>266.66666666666663</v>
      </c>
      <c r="AI112" t="s">
        <v>37</v>
      </c>
      <c r="AJ112" t="s">
        <v>236</v>
      </c>
      <c r="AK112">
        <v>45</v>
      </c>
      <c r="AL112">
        <v>41</v>
      </c>
      <c r="AM112">
        <v>41</v>
      </c>
      <c r="AN112">
        <v>47</v>
      </c>
      <c r="AO112">
        <v>45</v>
      </c>
      <c r="AP112">
        <v>39</v>
      </c>
    </row>
    <row r="113" spans="1:42">
      <c r="A113" s="29" t="s">
        <v>155</v>
      </c>
      <c r="B113" s="9">
        <v>0.37</v>
      </c>
      <c r="C113" s="10">
        <v>68.965517241379303</v>
      </c>
      <c r="D113" s="135"/>
      <c r="E113">
        <v>19</v>
      </c>
      <c r="F113" s="24" t="s">
        <v>37</v>
      </c>
      <c r="G113" t="s">
        <v>238</v>
      </c>
      <c r="H113">
        <v>23</v>
      </c>
      <c r="I113">
        <v>42</v>
      </c>
      <c r="J113" s="20">
        <v>15</v>
      </c>
      <c r="K113" s="20">
        <v>16</v>
      </c>
      <c r="L113" s="20">
        <v>15</v>
      </c>
      <c r="M113" s="31">
        <v>16</v>
      </c>
      <c r="N113" s="20">
        <v>8</v>
      </c>
      <c r="O113" s="20">
        <v>7</v>
      </c>
      <c r="P113" s="20">
        <v>8</v>
      </c>
      <c r="Q113" s="31">
        <v>8</v>
      </c>
      <c r="R113" s="20">
        <v>18</v>
      </c>
      <c r="S113" s="20">
        <v>8</v>
      </c>
      <c r="T113" s="20">
        <v>14</v>
      </c>
      <c r="U113" s="6">
        <v>9</v>
      </c>
      <c r="V113" s="15">
        <f t="shared" si="20"/>
        <v>137.93103448275861</v>
      </c>
      <c r="W113" s="20">
        <v>16</v>
      </c>
      <c r="X113">
        <v>20</v>
      </c>
      <c r="Y113">
        <v>21</v>
      </c>
      <c r="Z113">
        <v>21</v>
      </c>
      <c r="AA113">
        <v>16</v>
      </c>
      <c r="AB113" s="20">
        <v>29</v>
      </c>
      <c r="AC113" s="20">
        <v>27</v>
      </c>
      <c r="AD113" s="20">
        <v>27</v>
      </c>
      <c r="AE113">
        <v>30</v>
      </c>
      <c r="AF113">
        <v>33</v>
      </c>
      <c r="AG113">
        <v>30</v>
      </c>
      <c r="AH113" s="80">
        <f t="shared" si="21"/>
        <v>206.89655172413791</v>
      </c>
      <c r="AI113" t="s">
        <v>37</v>
      </c>
      <c r="AJ113" t="s">
        <v>238</v>
      </c>
      <c r="AK113">
        <v>16</v>
      </c>
      <c r="AL113">
        <v>13</v>
      </c>
      <c r="AM113">
        <v>11</v>
      </c>
      <c r="AN113">
        <v>21</v>
      </c>
      <c r="AO113">
        <v>21</v>
      </c>
      <c r="AP113">
        <v>16</v>
      </c>
    </row>
    <row r="114" spans="1:42">
      <c r="A114" s="29" t="s">
        <v>156</v>
      </c>
      <c r="B114" s="9">
        <v>0.14000000000000001</v>
      </c>
      <c r="C114" s="10">
        <v>26.507620941020541</v>
      </c>
      <c r="D114" s="135"/>
      <c r="E114">
        <v>126</v>
      </c>
      <c r="F114" s="24" t="s">
        <v>37</v>
      </c>
      <c r="G114" t="s">
        <v>240</v>
      </c>
      <c r="H114">
        <v>22</v>
      </c>
      <c r="I114">
        <v>138</v>
      </c>
      <c r="J114" s="20">
        <v>19</v>
      </c>
      <c r="K114" s="20">
        <v>19</v>
      </c>
      <c r="L114" s="20">
        <v>12</v>
      </c>
      <c r="M114" s="31">
        <v>17</v>
      </c>
      <c r="N114" s="20">
        <v>14</v>
      </c>
      <c r="O114" s="20">
        <v>11</v>
      </c>
      <c r="P114" s="20">
        <v>11</v>
      </c>
      <c r="Q114" s="31">
        <v>12</v>
      </c>
      <c r="R114" s="20">
        <v>18</v>
      </c>
      <c r="S114" s="20">
        <v>11</v>
      </c>
      <c r="T114" s="20">
        <v>9</v>
      </c>
      <c r="U114" s="6">
        <v>12</v>
      </c>
      <c r="V114" s="15">
        <f t="shared" si="20"/>
        <v>53.015241882041082</v>
      </c>
      <c r="W114" s="20">
        <v>21</v>
      </c>
      <c r="X114">
        <v>19</v>
      </c>
      <c r="Y114">
        <v>26</v>
      </c>
      <c r="Z114">
        <v>19</v>
      </c>
      <c r="AA114">
        <v>13</v>
      </c>
      <c r="AB114" s="21">
        <v>33</v>
      </c>
      <c r="AC114" s="20">
        <v>22</v>
      </c>
      <c r="AD114" s="20">
        <v>11</v>
      </c>
      <c r="AE114">
        <v>30</v>
      </c>
      <c r="AF114">
        <v>19</v>
      </c>
      <c r="AG114">
        <v>14</v>
      </c>
      <c r="AH114" s="80">
        <f t="shared" si="21"/>
        <v>79.522862823061615</v>
      </c>
      <c r="AI114" t="s">
        <v>37</v>
      </c>
      <c r="AJ114" t="s">
        <v>240</v>
      </c>
      <c r="AK114">
        <v>22</v>
      </c>
      <c r="AL114">
        <v>16</v>
      </c>
      <c r="AM114">
        <v>11</v>
      </c>
      <c r="AN114">
        <v>26</v>
      </c>
      <c r="AO114">
        <v>19</v>
      </c>
      <c r="AP114">
        <v>13</v>
      </c>
    </row>
    <row r="115" spans="1:42">
      <c r="A115" s="29" t="s">
        <v>157</v>
      </c>
      <c r="B115" s="9">
        <v>0.08</v>
      </c>
      <c r="C115" s="10">
        <v>16.406890894175554</v>
      </c>
      <c r="D115" s="135"/>
      <c r="E115" s="23">
        <v>369</v>
      </c>
      <c r="F115" s="24" t="s">
        <v>37</v>
      </c>
      <c r="G115" t="s">
        <v>241</v>
      </c>
      <c r="H115">
        <v>25</v>
      </c>
      <c r="I115">
        <v>335</v>
      </c>
      <c r="J115" s="20">
        <v>24</v>
      </c>
      <c r="K115" s="20">
        <v>28</v>
      </c>
      <c r="L115" s="20">
        <v>27</v>
      </c>
      <c r="M115" s="31">
        <v>26</v>
      </c>
      <c r="N115" s="19">
        <v>19</v>
      </c>
      <c r="O115" s="19">
        <v>17</v>
      </c>
      <c r="P115" s="19">
        <v>21</v>
      </c>
      <c r="Q115" s="27">
        <v>19</v>
      </c>
      <c r="R115" s="21">
        <v>30</v>
      </c>
      <c r="S115" s="21">
        <v>22</v>
      </c>
      <c r="T115" s="21">
        <v>22</v>
      </c>
      <c r="U115" s="6">
        <v>23</v>
      </c>
      <c r="V115" s="15">
        <f t="shared" si="20"/>
        <v>32.813781788351108</v>
      </c>
      <c r="W115" s="19">
        <v>27</v>
      </c>
      <c r="X115">
        <v>25</v>
      </c>
      <c r="Y115">
        <v>31</v>
      </c>
      <c r="Z115">
        <v>24</v>
      </c>
      <c r="AA115">
        <v>24</v>
      </c>
      <c r="AB115" s="20">
        <v>39</v>
      </c>
      <c r="AC115" s="20">
        <v>36</v>
      </c>
      <c r="AD115" s="20">
        <v>26</v>
      </c>
      <c r="AE115">
        <v>31</v>
      </c>
      <c r="AF115">
        <v>21</v>
      </c>
      <c r="AG115">
        <v>22</v>
      </c>
      <c r="AH115" s="80">
        <f t="shared" si="21"/>
        <v>49.220672682526661</v>
      </c>
      <c r="AI115" t="s">
        <v>37</v>
      </c>
      <c r="AJ115" t="s">
        <v>241</v>
      </c>
      <c r="AK115">
        <v>30</v>
      </c>
      <c r="AL115">
        <v>28</v>
      </c>
      <c r="AM115">
        <v>20</v>
      </c>
      <c r="AN115">
        <v>31</v>
      </c>
      <c r="AO115">
        <v>24</v>
      </c>
      <c r="AP115">
        <v>24</v>
      </c>
    </row>
    <row r="116" spans="1:42">
      <c r="A116" s="29" t="s">
        <v>152</v>
      </c>
      <c r="B116" s="9">
        <v>0.23</v>
      </c>
      <c r="C116" s="10">
        <v>38.834951456310684</v>
      </c>
      <c r="D116" s="135"/>
      <c r="E116">
        <v>0</v>
      </c>
      <c r="F116" s="24" t="s">
        <v>37</v>
      </c>
      <c r="G116" t="s">
        <v>242</v>
      </c>
      <c r="H116">
        <v>47</v>
      </c>
      <c r="I116">
        <v>235</v>
      </c>
      <c r="J116" s="19">
        <v>39</v>
      </c>
      <c r="K116" s="20">
        <v>5</v>
      </c>
      <c r="L116" s="20" t="s">
        <v>237</v>
      </c>
      <c r="M116" s="31">
        <v>6</v>
      </c>
      <c r="N116" s="20">
        <v>8</v>
      </c>
      <c r="O116" s="20" t="s">
        <v>234</v>
      </c>
      <c r="P116" s="20">
        <v>8</v>
      </c>
      <c r="Q116" s="31">
        <v>13</v>
      </c>
      <c r="R116" s="20">
        <v>5</v>
      </c>
      <c r="S116" s="20">
        <v>8</v>
      </c>
      <c r="T116" s="20" t="s">
        <v>237</v>
      </c>
      <c r="U116" s="6">
        <v>12</v>
      </c>
      <c r="V116" s="15">
        <f t="shared" si="20"/>
        <v>77.669902912621367</v>
      </c>
      <c r="W116" s="20">
        <v>16</v>
      </c>
      <c r="X116">
        <v>14</v>
      </c>
      <c r="Y116">
        <v>15</v>
      </c>
      <c r="Z116">
        <v>13</v>
      </c>
      <c r="AA116">
        <v>12</v>
      </c>
      <c r="AB116" s="21">
        <v>34</v>
      </c>
      <c r="AC116" s="21">
        <v>38</v>
      </c>
      <c r="AD116" s="21">
        <v>42</v>
      </c>
      <c r="AE116">
        <v>40</v>
      </c>
      <c r="AF116">
        <v>69</v>
      </c>
      <c r="AG116">
        <v>57</v>
      </c>
      <c r="AH116" s="80">
        <f t="shared" si="21"/>
        <v>116.50485436893206</v>
      </c>
      <c r="AI116" t="s">
        <v>37</v>
      </c>
      <c r="AJ116" t="s">
        <v>242</v>
      </c>
      <c r="AK116">
        <v>24</v>
      </c>
      <c r="AL116">
        <v>17</v>
      </c>
      <c r="AM116">
        <v>21</v>
      </c>
      <c r="AN116">
        <v>15</v>
      </c>
      <c r="AO116">
        <v>13</v>
      </c>
      <c r="AP116">
        <v>12</v>
      </c>
    </row>
    <row r="117" spans="1:42">
      <c r="A117" s="29" t="s">
        <v>153</v>
      </c>
      <c r="B117" s="9">
        <v>0.17</v>
      </c>
      <c r="C117" s="10">
        <v>26.881720430107528</v>
      </c>
      <c r="D117" s="135"/>
      <c r="E117">
        <v>2</v>
      </c>
      <c r="F117" s="24" t="s">
        <v>37</v>
      </c>
      <c r="G117" t="s">
        <v>239</v>
      </c>
      <c r="H117">
        <v>18</v>
      </c>
      <c r="I117">
        <v>142</v>
      </c>
      <c r="J117" s="20">
        <v>16</v>
      </c>
      <c r="K117" s="21">
        <v>26</v>
      </c>
      <c r="L117" s="20">
        <v>14</v>
      </c>
      <c r="M117" s="31">
        <v>22</v>
      </c>
      <c r="N117" s="20">
        <v>10</v>
      </c>
      <c r="O117" s="20">
        <v>1</v>
      </c>
      <c r="P117" s="20">
        <v>6</v>
      </c>
      <c r="Q117" s="31">
        <v>5</v>
      </c>
      <c r="R117" s="20">
        <v>7</v>
      </c>
      <c r="S117" s="20">
        <v>16</v>
      </c>
      <c r="T117" s="20">
        <v>8</v>
      </c>
      <c r="U117" s="6">
        <v>9</v>
      </c>
      <c r="V117" s="15">
        <f t="shared" si="20"/>
        <v>53.763440860215056</v>
      </c>
      <c r="W117" s="20">
        <v>18</v>
      </c>
      <c r="X117">
        <v>15</v>
      </c>
      <c r="Y117">
        <v>20</v>
      </c>
      <c r="Z117">
        <v>16</v>
      </c>
      <c r="AA117">
        <v>10</v>
      </c>
      <c r="AB117" s="21">
        <v>25</v>
      </c>
      <c r="AC117" s="20">
        <v>20</v>
      </c>
      <c r="AD117" s="20">
        <v>17</v>
      </c>
      <c r="AE117">
        <v>28</v>
      </c>
      <c r="AF117">
        <v>26</v>
      </c>
      <c r="AG117">
        <v>20</v>
      </c>
      <c r="AH117" s="80">
        <f t="shared" si="21"/>
        <v>80.645161290322591</v>
      </c>
      <c r="AI117" t="s">
        <v>37</v>
      </c>
      <c r="AJ117" t="s">
        <v>239</v>
      </c>
      <c r="AK117">
        <v>28</v>
      </c>
      <c r="AL117">
        <v>24</v>
      </c>
      <c r="AM117">
        <v>23</v>
      </c>
      <c r="AN117">
        <v>20</v>
      </c>
      <c r="AO117">
        <v>16</v>
      </c>
      <c r="AP117">
        <v>10</v>
      </c>
    </row>
    <row r="118" spans="1:42">
      <c r="A118" s="29" t="s">
        <v>154</v>
      </c>
      <c r="B118" s="9">
        <v>0.14000000000000001</v>
      </c>
      <c r="C118" s="10">
        <v>20.554984583761563</v>
      </c>
      <c r="D118" s="135"/>
      <c r="E118">
        <v>86</v>
      </c>
      <c r="F118" s="24" t="s">
        <v>37</v>
      </c>
      <c r="G118" t="s">
        <v>243</v>
      </c>
      <c r="H118">
        <v>33</v>
      </c>
      <c r="I118">
        <v>101</v>
      </c>
      <c r="J118" s="19">
        <v>25</v>
      </c>
      <c r="K118" s="20">
        <v>26</v>
      </c>
      <c r="L118" s="21">
        <v>21</v>
      </c>
      <c r="M118" s="28">
        <v>24</v>
      </c>
      <c r="N118" s="21">
        <v>20</v>
      </c>
      <c r="O118" s="21">
        <v>17</v>
      </c>
      <c r="P118" s="21">
        <v>20</v>
      </c>
      <c r="Q118" s="28">
        <v>19</v>
      </c>
      <c r="R118" s="21">
        <v>20</v>
      </c>
      <c r="S118" s="21">
        <v>19</v>
      </c>
      <c r="T118" s="21">
        <v>17</v>
      </c>
      <c r="U118" s="21">
        <v>20</v>
      </c>
      <c r="V118" s="36">
        <f>C118</f>
        <v>20.554984583761563</v>
      </c>
      <c r="W118" s="19">
        <v>30</v>
      </c>
      <c r="X118">
        <v>31</v>
      </c>
      <c r="Y118">
        <v>33</v>
      </c>
      <c r="Z118">
        <v>31</v>
      </c>
      <c r="AA118">
        <v>29</v>
      </c>
      <c r="AB118" s="19">
        <v>35</v>
      </c>
      <c r="AC118" s="19">
        <v>37</v>
      </c>
      <c r="AD118" s="19">
        <v>35</v>
      </c>
      <c r="AE118">
        <v>35</v>
      </c>
      <c r="AF118">
        <v>30</v>
      </c>
      <c r="AG118">
        <v>30</v>
      </c>
      <c r="AH118" s="80">
        <f t="shared" si="21"/>
        <v>61.664953751284685</v>
      </c>
      <c r="AI118" t="s">
        <v>37</v>
      </c>
      <c r="AJ118" t="s">
        <v>243</v>
      </c>
      <c r="AK118">
        <v>43</v>
      </c>
      <c r="AL118">
        <v>38</v>
      </c>
      <c r="AM118">
        <v>36</v>
      </c>
      <c r="AN118">
        <v>33</v>
      </c>
      <c r="AO118">
        <v>31</v>
      </c>
      <c r="AP118">
        <v>29</v>
      </c>
    </row>
    <row r="119" spans="1:42">
      <c r="A119" s="29" t="s">
        <v>158</v>
      </c>
      <c r="B119" s="9">
        <v>1</v>
      </c>
      <c r="C119" s="10">
        <v>31.645569620253163</v>
      </c>
      <c r="D119" s="134" t="s">
        <v>222</v>
      </c>
      <c r="E119" s="23">
        <v>22353</v>
      </c>
      <c r="F119" s="24" t="s">
        <v>38</v>
      </c>
      <c r="G119" t="s">
        <v>236</v>
      </c>
      <c r="H119">
        <v>258</v>
      </c>
      <c r="I119">
        <v>32</v>
      </c>
      <c r="J119" s="21">
        <v>28</v>
      </c>
      <c r="K119" s="21">
        <v>31</v>
      </c>
      <c r="L119" s="21">
        <v>29</v>
      </c>
      <c r="M119" s="28">
        <v>29</v>
      </c>
      <c r="N119" s="20">
        <v>24</v>
      </c>
      <c r="O119" s="20">
        <v>24</v>
      </c>
      <c r="P119" s="21">
        <v>28</v>
      </c>
      <c r="Q119" s="31">
        <v>25</v>
      </c>
      <c r="R119" s="21">
        <v>27</v>
      </c>
      <c r="S119" s="21">
        <v>29</v>
      </c>
      <c r="T119" s="21">
        <v>28</v>
      </c>
      <c r="U119" s="21">
        <v>31</v>
      </c>
      <c r="V119" s="36">
        <f t="shared" ref="V119:V125" si="22">C119</f>
        <v>31.645569620253163</v>
      </c>
      <c r="W119" s="20">
        <v>26</v>
      </c>
      <c r="X119">
        <v>28</v>
      </c>
      <c r="Y119">
        <v>28</v>
      </c>
      <c r="Z119">
        <v>29</v>
      </c>
      <c r="AA119">
        <v>27</v>
      </c>
      <c r="AB119" s="21">
        <v>35</v>
      </c>
      <c r="AC119" s="19">
        <v>39</v>
      </c>
      <c r="AD119" s="21">
        <v>35</v>
      </c>
      <c r="AE119" s="21">
        <v>29</v>
      </c>
      <c r="AF119" s="21">
        <v>27</v>
      </c>
      <c r="AG119" s="21">
        <v>29</v>
      </c>
      <c r="AH119" s="36">
        <f t="shared" ref="AH119:AH125" si="23">C119</f>
        <v>31.645569620253163</v>
      </c>
      <c r="AI119" t="s">
        <v>38</v>
      </c>
      <c r="AJ119" t="s">
        <v>236</v>
      </c>
      <c r="AK119">
        <v>25</v>
      </c>
      <c r="AL119">
        <v>23</v>
      </c>
      <c r="AM119">
        <v>21</v>
      </c>
      <c r="AN119">
        <v>28</v>
      </c>
      <c r="AO119">
        <v>29</v>
      </c>
      <c r="AP119">
        <v>27</v>
      </c>
    </row>
    <row r="120" spans="1:42">
      <c r="A120" s="29" t="s">
        <v>162</v>
      </c>
      <c r="B120" s="9">
        <v>0.25</v>
      </c>
      <c r="C120" s="10">
        <v>16.366612111292962</v>
      </c>
      <c r="D120" s="134"/>
      <c r="E120" s="23">
        <v>2812</v>
      </c>
      <c r="F120" s="24" t="s">
        <v>38</v>
      </c>
      <c r="G120" t="s">
        <v>238</v>
      </c>
      <c r="H120">
        <v>20</v>
      </c>
      <c r="I120">
        <v>74</v>
      </c>
      <c r="J120" s="21">
        <v>16</v>
      </c>
      <c r="K120" s="21">
        <v>16</v>
      </c>
      <c r="L120" s="20">
        <v>9</v>
      </c>
      <c r="M120" s="28">
        <v>14</v>
      </c>
      <c r="N120" s="20">
        <v>9</v>
      </c>
      <c r="O120" s="20">
        <v>7</v>
      </c>
      <c r="P120" s="20">
        <v>9</v>
      </c>
      <c r="Q120" s="31">
        <v>8</v>
      </c>
      <c r="R120" s="20">
        <v>10</v>
      </c>
      <c r="S120" s="20">
        <v>9</v>
      </c>
      <c r="T120" s="20">
        <v>8</v>
      </c>
      <c r="U120" s="21">
        <v>12</v>
      </c>
      <c r="V120" s="36">
        <f t="shared" si="22"/>
        <v>16.366612111292962</v>
      </c>
      <c r="W120" s="19">
        <v>10</v>
      </c>
      <c r="X120">
        <v>11</v>
      </c>
      <c r="Y120">
        <v>11</v>
      </c>
      <c r="Z120">
        <v>11</v>
      </c>
      <c r="AA120">
        <v>9</v>
      </c>
      <c r="AB120" s="21">
        <v>12</v>
      </c>
      <c r="AC120" s="21">
        <v>14</v>
      </c>
      <c r="AD120" s="20">
        <v>8</v>
      </c>
      <c r="AE120" s="20">
        <v>9</v>
      </c>
      <c r="AF120" s="20">
        <v>8</v>
      </c>
      <c r="AG120" s="20">
        <v>9</v>
      </c>
      <c r="AH120" s="36">
        <f t="shared" si="23"/>
        <v>16.366612111292962</v>
      </c>
      <c r="AI120" t="s">
        <v>38</v>
      </c>
      <c r="AJ120" t="s">
        <v>238</v>
      </c>
      <c r="AK120">
        <v>11</v>
      </c>
      <c r="AL120">
        <v>9</v>
      </c>
      <c r="AM120">
        <v>8</v>
      </c>
      <c r="AN120">
        <v>11</v>
      </c>
      <c r="AO120">
        <v>11</v>
      </c>
      <c r="AP120">
        <v>9</v>
      </c>
    </row>
    <row r="121" spans="1:42">
      <c r="A121" s="29" t="s">
        <v>163</v>
      </c>
      <c r="B121" s="9">
        <v>0.11</v>
      </c>
      <c r="C121" s="10">
        <v>10.368066355624677</v>
      </c>
      <c r="D121" s="134"/>
      <c r="E121" s="23">
        <v>4772</v>
      </c>
      <c r="F121" s="24" t="s">
        <v>38</v>
      </c>
      <c r="G121" t="s">
        <v>240</v>
      </c>
      <c r="H121">
        <v>24</v>
      </c>
      <c r="I121">
        <v>217</v>
      </c>
      <c r="J121" s="19">
        <v>21</v>
      </c>
      <c r="K121" s="19">
        <v>18</v>
      </c>
      <c r="L121" s="21">
        <v>12</v>
      </c>
      <c r="M121" s="27">
        <v>17</v>
      </c>
      <c r="N121" s="19">
        <v>14</v>
      </c>
      <c r="O121" s="21">
        <v>8</v>
      </c>
      <c r="P121" s="21">
        <v>9</v>
      </c>
      <c r="Q121" s="28">
        <v>10</v>
      </c>
      <c r="R121" s="19">
        <v>15</v>
      </c>
      <c r="S121" s="21">
        <v>11</v>
      </c>
      <c r="T121" s="21">
        <v>8</v>
      </c>
      <c r="U121" s="21">
        <v>12</v>
      </c>
      <c r="V121" s="36">
        <f t="shared" si="22"/>
        <v>10.368066355624677</v>
      </c>
      <c r="W121" s="21">
        <v>15</v>
      </c>
      <c r="X121">
        <v>13</v>
      </c>
      <c r="Y121">
        <v>17</v>
      </c>
      <c r="Z121">
        <v>13</v>
      </c>
      <c r="AA121">
        <v>9</v>
      </c>
      <c r="AB121" s="19">
        <v>17</v>
      </c>
      <c r="AC121" s="21">
        <v>13</v>
      </c>
      <c r="AD121" s="21">
        <v>9</v>
      </c>
      <c r="AE121" s="21">
        <v>14</v>
      </c>
      <c r="AF121" s="21">
        <v>8</v>
      </c>
      <c r="AG121" s="21">
        <v>7</v>
      </c>
      <c r="AH121" s="36">
        <f t="shared" si="23"/>
        <v>10.368066355624677</v>
      </c>
      <c r="AI121" t="s">
        <v>38</v>
      </c>
      <c r="AJ121" t="s">
        <v>240</v>
      </c>
      <c r="AK121">
        <v>15</v>
      </c>
      <c r="AL121">
        <v>11</v>
      </c>
      <c r="AM121">
        <v>8</v>
      </c>
      <c r="AN121">
        <v>17</v>
      </c>
      <c r="AO121">
        <v>13</v>
      </c>
      <c r="AP121">
        <v>9</v>
      </c>
    </row>
    <row r="122" spans="1:42">
      <c r="A122" s="29" t="s">
        <v>164</v>
      </c>
      <c r="B122" s="9">
        <v>0.05</v>
      </c>
      <c r="C122" s="10">
        <v>7.587253414264036</v>
      </c>
      <c r="D122" s="134"/>
      <c r="E122" s="23">
        <v>5339</v>
      </c>
      <c r="F122" s="24" t="s">
        <v>38</v>
      </c>
      <c r="G122" t="s">
        <v>241</v>
      </c>
      <c r="H122">
        <v>28</v>
      </c>
      <c r="I122">
        <v>663</v>
      </c>
      <c r="J122" s="19">
        <v>27</v>
      </c>
      <c r="K122" s="19">
        <v>36</v>
      </c>
      <c r="L122" s="19">
        <v>27</v>
      </c>
      <c r="M122" s="27">
        <v>29</v>
      </c>
      <c r="N122" s="19">
        <v>23</v>
      </c>
      <c r="O122" s="19">
        <v>22</v>
      </c>
      <c r="P122" s="19">
        <v>27</v>
      </c>
      <c r="Q122" s="27">
        <v>24</v>
      </c>
      <c r="R122" s="19">
        <v>28</v>
      </c>
      <c r="S122" s="19">
        <v>28</v>
      </c>
      <c r="T122" s="19">
        <v>26</v>
      </c>
      <c r="U122" s="6">
        <v>30</v>
      </c>
      <c r="V122" s="36">
        <f t="shared" si="22"/>
        <v>7.587253414264036</v>
      </c>
      <c r="W122" s="19">
        <v>25</v>
      </c>
      <c r="X122">
        <v>27</v>
      </c>
      <c r="Y122">
        <v>29</v>
      </c>
      <c r="Z122">
        <v>28</v>
      </c>
      <c r="AA122">
        <v>25</v>
      </c>
      <c r="AB122" s="19">
        <v>33</v>
      </c>
      <c r="AC122" s="19">
        <v>32</v>
      </c>
      <c r="AD122" s="19">
        <v>26</v>
      </c>
      <c r="AE122" s="19">
        <v>27</v>
      </c>
      <c r="AF122" s="19">
        <v>21</v>
      </c>
      <c r="AG122" s="19">
        <v>23</v>
      </c>
      <c r="AH122" s="36">
        <f t="shared" si="23"/>
        <v>7.587253414264036</v>
      </c>
      <c r="AI122" t="s">
        <v>38</v>
      </c>
      <c r="AJ122" t="s">
        <v>241</v>
      </c>
      <c r="AK122">
        <v>29</v>
      </c>
      <c r="AL122">
        <v>24</v>
      </c>
      <c r="AM122">
        <v>20</v>
      </c>
      <c r="AN122">
        <v>29</v>
      </c>
      <c r="AO122">
        <v>28</v>
      </c>
      <c r="AP122">
        <v>25</v>
      </c>
    </row>
    <row r="123" spans="1:42">
      <c r="A123" s="29" t="s">
        <v>159</v>
      </c>
      <c r="B123" s="9">
        <v>0.48</v>
      </c>
      <c r="C123" s="10">
        <v>11.013215859030838</v>
      </c>
      <c r="D123" s="134"/>
      <c r="E123">
        <v>66</v>
      </c>
      <c r="F123" s="24" t="s">
        <v>38</v>
      </c>
      <c r="G123" t="s">
        <v>242</v>
      </c>
      <c r="H123">
        <v>30</v>
      </c>
      <c r="I123">
        <v>39</v>
      </c>
      <c r="J123" s="19">
        <v>17</v>
      </c>
      <c r="K123" s="19">
        <v>18</v>
      </c>
      <c r="L123" s="21">
        <v>8</v>
      </c>
      <c r="M123" s="28">
        <v>15</v>
      </c>
      <c r="N123" s="21">
        <v>11</v>
      </c>
      <c r="O123" s="21">
        <v>8</v>
      </c>
      <c r="P123" s="21">
        <v>14</v>
      </c>
      <c r="Q123" s="28">
        <v>12</v>
      </c>
      <c r="R123" s="21">
        <v>11</v>
      </c>
      <c r="S123" s="21">
        <v>10</v>
      </c>
      <c r="T123" s="21">
        <v>11</v>
      </c>
      <c r="U123" s="21">
        <v>11</v>
      </c>
      <c r="V123" s="36">
        <f t="shared" si="22"/>
        <v>11.013215859030838</v>
      </c>
      <c r="W123" s="21">
        <v>11</v>
      </c>
      <c r="X123">
        <v>12</v>
      </c>
      <c r="Y123">
        <v>15</v>
      </c>
      <c r="Z123">
        <v>13</v>
      </c>
      <c r="AA123">
        <v>9</v>
      </c>
      <c r="AB123" s="21">
        <v>13</v>
      </c>
      <c r="AC123" s="21">
        <v>14</v>
      </c>
      <c r="AD123" s="21">
        <v>10</v>
      </c>
      <c r="AE123" s="21">
        <v>13</v>
      </c>
      <c r="AF123" s="21">
        <v>13</v>
      </c>
      <c r="AG123" s="21">
        <v>12</v>
      </c>
      <c r="AH123" s="36">
        <f t="shared" si="23"/>
        <v>11.013215859030838</v>
      </c>
      <c r="AI123" t="s">
        <v>38</v>
      </c>
      <c r="AJ123" t="s">
        <v>242</v>
      </c>
      <c r="AK123">
        <v>13</v>
      </c>
      <c r="AL123">
        <v>11</v>
      </c>
      <c r="AM123">
        <v>7</v>
      </c>
      <c r="AN123">
        <v>15</v>
      </c>
      <c r="AO123">
        <v>13</v>
      </c>
      <c r="AP123">
        <v>9</v>
      </c>
    </row>
    <row r="124" spans="1:42">
      <c r="A124" s="29" t="s">
        <v>160</v>
      </c>
      <c r="B124" s="9">
        <v>0.26</v>
      </c>
      <c r="C124" s="10">
        <v>9.8039215686274499</v>
      </c>
      <c r="D124" s="134"/>
      <c r="E124" s="23">
        <v>1659</v>
      </c>
      <c r="F124" s="24" t="s">
        <v>38</v>
      </c>
      <c r="G124" t="s">
        <v>239</v>
      </c>
      <c r="H124">
        <v>25</v>
      </c>
      <c r="I124">
        <v>88</v>
      </c>
      <c r="J124" s="19">
        <v>19</v>
      </c>
      <c r="K124" s="19">
        <v>23</v>
      </c>
      <c r="L124" s="19">
        <v>18</v>
      </c>
      <c r="M124" s="27">
        <v>20</v>
      </c>
      <c r="N124" s="19">
        <v>17</v>
      </c>
      <c r="O124" s="19">
        <v>15</v>
      </c>
      <c r="P124" s="19">
        <v>17</v>
      </c>
      <c r="Q124" s="27">
        <v>16</v>
      </c>
      <c r="R124" s="19">
        <v>17</v>
      </c>
      <c r="S124" s="19">
        <v>17</v>
      </c>
      <c r="T124" s="19">
        <v>19</v>
      </c>
      <c r="U124" s="6">
        <v>19</v>
      </c>
      <c r="V124" s="36">
        <f t="shared" si="22"/>
        <v>9.8039215686274499</v>
      </c>
      <c r="W124" s="19">
        <v>17</v>
      </c>
      <c r="X124">
        <v>19</v>
      </c>
      <c r="Y124">
        <v>20</v>
      </c>
      <c r="Z124">
        <v>18</v>
      </c>
      <c r="AA124">
        <v>17</v>
      </c>
      <c r="AB124" s="19">
        <v>20</v>
      </c>
      <c r="AC124" s="19">
        <v>22</v>
      </c>
      <c r="AD124" s="19">
        <v>18</v>
      </c>
      <c r="AE124" s="19">
        <v>18</v>
      </c>
      <c r="AF124" s="19">
        <v>17</v>
      </c>
      <c r="AG124" s="19">
        <v>17</v>
      </c>
      <c r="AH124" s="36">
        <f t="shared" si="23"/>
        <v>9.8039215686274499</v>
      </c>
      <c r="AI124" t="s">
        <v>38</v>
      </c>
      <c r="AJ124" t="s">
        <v>239</v>
      </c>
      <c r="AK124">
        <v>17</v>
      </c>
      <c r="AL124">
        <v>16</v>
      </c>
      <c r="AM124">
        <v>14</v>
      </c>
      <c r="AN124">
        <v>20</v>
      </c>
      <c r="AO124">
        <v>18</v>
      </c>
      <c r="AP124">
        <v>17</v>
      </c>
    </row>
    <row r="125" spans="1:42">
      <c r="A125" s="29" t="s">
        <v>161</v>
      </c>
      <c r="B125" s="9">
        <v>0.09</v>
      </c>
      <c r="C125" s="10">
        <v>8.8339222614840995</v>
      </c>
      <c r="D125" s="134"/>
      <c r="E125" s="23">
        <v>15197</v>
      </c>
      <c r="F125" s="24" t="s">
        <v>38</v>
      </c>
      <c r="G125" t="s">
        <v>243</v>
      </c>
      <c r="H125">
        <v>23</v>
      </c>
      <c r="I125">
        <v>263</v>
      </c>
      <c r="J125" s="19">
        <v>21</v>
      </c>
      <c r="K125" s="19">
        <v>22</v>
      </c>
      <c r="L125" s="19">
        <v>19</v>
      </c>
      <c r="M125" s="27">
        <v>21</v>
      </c>
      <c r="N125" s="19">
        <v>18</v>
      </c>
      <c r="O125" s="19">
        <v>17</v>
      </c>
      <c r="P125" s="19">
        <v>19</v>
      </c>
      <c r="Q125" s="27">
        <v>18</v>
      </c>
      <c r="R125" s="19">
        <v>19</v>
      </c>
      <c r="S125" s="19">
        <v>19</v>
      </c>
      <c r="T125" s="19">
        <v>19</v>
      </c>
      <c r="U125" s="6">
        <v>21</v>
      </c>
      <c r="V125" s="36">
        <f t="shared" si="22"/>
        <v>8.8339222614840995</v>
      </c>
      <c r="W125" s="19">
        <v>18</v>
      </c>
      <c r="X125">
        <v>20</v>
      </c>
      <c r="Y125">
        <v>21</v>
      </c>
      <c r="Z125">
        <v>20</v>
      </c>
      <c r="AA125">
        <v>19</v>
      </c>
      <c r="AB125" s="19">
        <v>21</v>
      </c>
      <c r="AC125" s="19">
        <v>22</v>
      </c>
      <c r="AD125" s="19">
        <v>19</v>
      </c>
      <c r="AE125" s="19">
        <v>19</v>
      </c>
      <c r="AF125" s="19">
        <v>17</v>
      </c>
      <c r="AG125" s="19">
        <v>17</v>
      </c>
      <c r="AH125" s="36">
        <f t="shared" si="23"/>
        <v>8.8339222614840995</v>
      </c>
      <c r="AI125" t="s">
        <v>38</v>
      </c>
      <c r="AJ125" t="s">
        <v>243</v>
      </c>
      <c r="AK125">
        <v>17</v>
      </c>
      <c r="AL125">
        <v>16</v>
      </c>
      <c r="AM125">
        <v>14</v>
      </c>
      <c r="AN125">
        <v>21</v>
      </c>
      <c r="AO125">
        <v>20</v>
      </c>
      <c r="AP125">
        <v>19</v>
      </c>
    </row>
    <row r="126" spans="1:42">
      <c r="A126" s="17" t="s">
        <v>77</v>
      </c>
      <c r="B126" s="9">
        <v>1</v>
      </c>
      <c r="C126" s="10">
        <v>44.444444444444443</v>
      </c>
      <c r="D126" s="135" t="s">
        <v>219</v>
      </c>
      <c r="E126">
        <v>7</v>
      </c>
      <c r="F126" t="s">
        <v>35</v>
      </c>
      <c r="G126" t="s">
        <v>244</v>
      </c>
      <c r="H126" t="s">
        <v>234</v>
      </c>
      <c r="I126">
        <v>105</v>
      </c>
      <c r="J126">
        <v>105</v>
      </c>
      <c r="K126">
        <v>63</v>
      </c>
      <c r="L126">
        <v>55</v>
      </c>
      <c r="M126" s="26">
        <v>68</v>
      </c>
      <c r="N126">
        <v>67</v>
      </c>
      <c r="O126">
        <v>73</v>
      </c>
      <c r="P126">
        <v>70</v>
      </c>
      <c r="Q126" s="26">
        <v>70</v>
      </c>
      <c r="R126">
        <v>55</v>
      </c>
      <c r="S126">
        <v>62</v>
      </c>
      <c r="T126">
        <v>51</v>
      </c>
      <c r="U126" s="6">
        <v>60</v>
      </c>
      <c r="V126" s="36">
        <f>C126</f>
        <v>44.444444444444443</v>
      </c>
      <c r="W126">
        <v>41</v>
      </c>
      <c r="X126">
        <v>68</v>
      </c>
      <c r="Y126">
        <v>84</v>
      </c>
      <c r="Z126">
        <v>61</v>
      </c>
      <c r="AA126">
        <v>61</v>
      </c>
      <c r="AB126">
        <v>124</v>
      </c>
      <c r="AC126">
        <v>223</v>
      </c>
      <c r="AD126">
        <v>111</v>
      </c>
      <c r="AE126">
        <v>107</v>
      </c>
      <c r="AF126">
        <v>153</v>
      </c>
      <c r="AG126">
        <v>100</v>
      </c>
      <c r="AH126" s="80">
        <f>C126*2</f>
        <v>88.888888888888886</v>
      </c>
      <c r="AI126" t="s">
        <v>35</v>
      </c>
      <c r="AJ126" t="s">
        <v>244</v>
      </c>
      <c r="AK126">
        <v>167</v>
      </c>
      <c r="AL126">
        <v>87</v>
      </c>
      <c r="AM126">
        <v>55</v>
      </c>
      <c r="AN126">
        <v>84</v>
      </c>
      <c r="AO126">
        <v>61</v>
      </c>
      <c r="AP126">
        <v>61</v>
      </c>
    </row>
    <row r="127" spans="1:42">
      <c r="A127" s="17" t="s">
        <v>81</v>
      </c>
      <c r="B127" s="9">
        <v>0.14000000000000001</v>
      </c>
      <c r="C127" s="10">
        <v>13.25381047051027</v>
      </c>
      <c r="D127" s="135"/>
      <c r="E127">
        <v>5</v>
      </c>
      <c r="F127" t="s">
        <v>35</v>
      </c>
      <c r="G127" t="s">
        <v>238</v>
      </c>
      <c r="H127">
        <v>21</v>
      </c>
      <c r="I127">
        <v>28</v>
      </c>
      <c r="J127">
        <v>12</v>
      </c>
      <c r="K127">
        <v>8</v>
      </c>
      <c r="L127">
        <v>8</v>
      </c>
      <c r="M127" s="26">
        <v>10</v>
      </c>
      <c r="N127">
        <v>8</v>
      </c>
      <c r="O127">
        <v>10</v>
      </c>
      <c r="P127">
        <v>10</v>
      </c>
      <c r="Q127" s="26">
        <v>9</v>
      </c>
      <c r="R127">
        <v>14</v>
      </c>
      <c r="S127">
        <v>9</v>
      </c>
      <c r="T127">
        <v>7</v>
      </c>
      <c r="U127" s="6">
        <v>11</v>
      </c>
      <c r="V127" s="36">
        <f t="shared" ref="V127:V147" si="24">C127</f>
        <v>13.25381047051027</v>
      </c>
      <c r="W127">
        <v>11</v>
      </c>
      <c r="X127">
        <v>10</v>
      </c>
      <c r="Y127">
        <v>10</v>
      </c>
      <c r="Z127">
        <v>10</v>
      </c>
      <c r="AA127">
        <v>8</v>
      </c>
      <c r="AB127">
        <v>11</v>
      </c>
      <c r="AC127">
        <v>13</v>
      </c>
      <c r="AD127">
        <v>10</v>
      </c>
      <c r="AE127">
        <v>7</v>
      </c>
      <c r="AF127">
        <v>10</v>
      </c>
      <c r="AG127">
        <v>9</v>
      </c>
      <c r="AH127" s="80">
        <f>C127*2</f>
        <v>26.507620941020541</v>
      </c>
      <c r="AI127" t="s">
        <v>35</v>
      </c>
      <c r="AJ127" t="s">
        <v>238</v>
      </c>
      <c r="AK127">
        <v>15</v>
      </c>
      <c r="AL127">
        <v>18</v>
      </c>
      <c r="AM127">
        <v>7</v>
      </c>
      <c r="AN127">
        <v>10</v>
      </c>
      <c r="AO127">
        <v>10</v>
      </c>
      <c r="AP127">
        <v>8</v>
      </c>
    </row>
    <row r="128" spans="1:42">
      <c r="A128" s="17" t="s">
        <v>80</v>
      </c>
      <c r="B128" s="9">
        <v>0.37</v>
      </c>
      <c r="C128" s="10">
        <v>34.482758620689651</v>
      </c>
      <c r="D128" s="135"/>
      <c r="E128">
        <v>7</v>
      </c>
      <c r="F128" t="s">
        <v>35</v>
      </c>
      <c r="G128" t="s">
        <v>245</v>
      </c>
      <c r="H128">
        <v>22</v>
      </c>
      <c r="I128">
        <v>134</v>
      </c>
      <c r="J128">
        <v>19</v>
      </c>
      <c r="K128">
        <v>17</v>
      </c>
      <c r="L128">
        <v>17</v>
      </c>
      <c r="M128" s="26">
        <v>18</v>
      </c>
      <c r="N128">
        <v>15</v>
      </c>
      <c r="O128">
        <v>16</v>
      </c>
      <c r="P128">
        <v>21</v>
      </c>
      <c r="Q128" s="26">
        <v>17</v>
      </c>
      <c r="R128">
        <v>15</v>
      </c>
      <c r="S128">
        <v>18</v>
      </c>
      <c r="T128">
        <v>18</v>
      </c>
      <c r="U128" s="6">
        <v>19</v>
      </c>
      <c r="V128" s="36">
        <f t="shared" si="24"/>
        <v>34.482758620689651</v>
      </c>
      <c r="W128">
        <v>20</v>
      </c>
      <c r="X128">
        <v>17</v>
      </c>
      <c r="Y128">
        <v>18</v>
      </c>
      <c r="Z128">
        <v>19</v>
      </c>
      <c r="AA128">
        <v>16</v>
      </c>
      <c r="AB128">
        <v>23</v>
      </c>
      <c r="AC128">
        <v>22</v>
      </c>
      <c r="AD128">
        <v>21</v>
      </c>
      <c r="AE128">
        <v>16</v>
      </c>
      <c r="AF128">
        <v>18</v>
      </c>
      <c r="AG128">
        <v>19</v>
      </c>
      <c r="AH128" s="80">
        <f>C128*2</f>
        <v>68.965517241379303</v>
      </c>
      <c r="AI128" t="s">
        <v>35</v>
      </c>
      <c r="AJ128" t="s">
        <v>245</v>
      </c>
      <c r="AK128">
        <v>21</v>
      </c>
      <c r="AL128">
        <v>19</v>
      </c>
      <c r="AM128">
        <v>18</v>
      </c>
      <c r="AN128">
        <v>18</v>
      </c>
      <c r="AO128">
        <v>19</v>
      </c>
      <c r="AP128">
        <v>16</v>
      </c>
    </row>
    <row r="129" spans="1:42">
      <c r="A129" t="s">
        <v>79</v>
      </c>
      <c r="B129" s="4">
        <v>0.18</v>
      </c>
      <c r="C129" s="5">
        <v>13.440860215053764</v>
      </c>
      <c r="D129" s="135"/>
      <c r="E129">
        <v>26</v>
      </c>
      <c r="F129" t="s">
        <v>35</v>
      </c>
      <c r="G129" t="s">
        <v>246</v>
      </c>
      <c r="H129">
        <v>24</v>
      </c>
      <c r="I129">
        <v>73</v>
      </c>
      <c r="J129">
        <v>18</v>
      </c>
      <c r="K129">
        <v>16</v>
      </c>
      <c r="L129">
        <v>14</v>
      </c>
      <c r="M129" s="26">
        <v>16</v>
      </c>
      <c r="N129">
        <v>13</v>
      </c>
      <c r="O129">
        <v>14</v>
      </c>
      <c r="P129">
        <v>19</v>
      </c>
      <c r="Q129" s="26">
        <v>15</v>
      </c>
      <c r="R129">
        <v>17</v>
      </c>
      <c r="S129">
        <v>17</v>
      </c>
      <c r="T129">
        <v>16</v>
      </c>
      <c r="U129" s="6">
        <v>19</v>
      </c>
      <c r="V129" s="36">
        <f t="shared" si="24"/>
        <v>13.440860215053764</v>
      </c>
      <c r="W129">
        <v>20</v>
      </c>
      <c r="X129">
        <v>18</v>
      </c>
      <c r="Y129">
        <v>17</v>
      </c>
      <c r="Z129">
        <v>18</v>
      </c>
      <c r="AA129">
        <v>18</v>
      </c>
      <c r="AB129">
        <v>19</v>
      </c>
      <c r="AC129">
        <v>20</v>
      </c>
      <c r="AD129">
        <v>17</v>
      </c>
      <c r="AE129">
        <v>16</v>
      </c>
      <c r="AF129">
        <v>15</v>
      </c>
      <c r="AG129">
        <v>16</v>
      </c>
      <c r="AH129" s="80">
        <f>C129*2</f>
        <v>26.881720430107528</v>
      </c>
      <c r="AI129" t="s">
        <v>35</v>
      </c>
      <c r="AJ129" t="s">
        <v>246</v>
      </c>
      <c r="AK129">
        <v>19</v>
      </c>
      <c r="AL129">
        <v>18</v>
      </c>
      <c r="AM129">
        <v>15</v>
      </c>
      <c r="AN129">
        <v>17</v>
      </c>
      <c r="AO129">
        <v>18</v>
      </c>
      <c r="AP129">
        <v>18</v>
      </c>
    </row>
    <row r="130" spans="1:42">
      <c r="A130" t="s">
        <v>78</v>
      </c>
      <c r="B130" s="4">
        <v>0.26</v>
      </c>
      <c r="C130" s="5">
        <v>19.417475728155342</v>
      </c>
      <c r="D130" s="135"/>
      <c r="E130">
        <v>13</v>
      </c>
      <c r="F130" t="s">
        <v>35</v>
      </c>
      <c r="G130" t="s">
        <v>247</v>
      </c>
      <c r="H130">
        <v>19</v>
      </c>
      <c r="I130">
        <v>107</v>
      </c>
      <c r="J130">
        <v>16</v>
      </c>
      <c r="K130">
        <v>17</v>
      </c>
      <c r="L130">
        <v>16</v>
      </c>
      <c r="M130" s="26">
        <v>16</v>
      </c>
      <c r="N130">
        <v>15</v>
      </c>
      <c r="O130">
        <v>14</v>
      </c>
      <c r="P130">
        <v>15</v>
      </c>
      <c r="Q130" s="26">
        <v>15</v>
      </c>
      <c r="R130">
        <v>16</v>
      </c>
      <c r="S130">
        <v>16</v>
      </c>
      <c r="T130">
        <v>16</v>
      </c>
      <c r="U130" s="6">
        <v>18</v>
      </c>
      <c r="V130" s="36">
        <f t="shared" si="24"/>
        <v>19.417475728155342</v>
      </c>
      <c r="W130">
        <v>20</v>
      </c>
      <c r="X130">
        <v>16</v>
      </c>
      <c r="Y130">
        <v>15</v>
      </c>
      <c r="Z130">
        <v>18</v>
      </c>
      <c r="AA130">
        <v>15</v>
      </c>
      <c r="AB130">
        <v>18</v>
      </c>
      <c r="AC130">
        <v>22</v>
      </c>
      <c r="AD130">
        <v>15</v>
      </c>
      <c r="AE130">
        <v>12</v>
      </c>
      <c r="AF130">
        <v>15</v>
      </c>
      <c r="AG130">
        <v>11</v>
      </c>
      <c r="AH130" s="80">
        <f>C130*2</f>
        <v>38.834951456310684</v>
      </c>
      <c r="AI130" t="s">
        <v>35</v>
      </c>
      <c r="AJ130" t="s">
        <v>247</v>
      </c>
      <c r="AK130">
        <v>15</v>
      </c>
      <c r="AL130">
        <v>14</v>
      </c>
      <c r="AM130">
        <v>14</v>
      </c>
      <c r="AN130">
        <v>15</v>
      </c>
      <c r="AO130">
        <v>18</v>
      </c>
      <c r="AP130">
        <v>15</v>
      </c>
    </row>
    <row r="131" spans="1:42">
      <c r="A131" s="7" t="s">
        <v>137</v>
      </c>
      <c r="B131" s="9">
        <v>1</v>
      </c>
      <c r="C131" s="10">
        <v>500</v>
      </c>
      <c r="D131" s="134" t="s">
        <v>218</v>
      </c>
      <c r="E131">
        <v>230</v>
      </c>
      <c r="F131" t="s">
        <v>33</v>
      </c>
      <c r="G131" t="s">
        <v>236</v>
      </c>
      <c r="H131" t="s">
        <v>234</v>
      </c>
      <c r="I131">
        <v>60</v>
      </c>
      <c r="J131">
        <v>60</v>
      </c>
      <c r="K131">
        <v>62</v>
      </c>
      <c r="L131">
        <v>44</v>
      </c>
      <c r="M131" s="26">
        <v>54</v>
      </c>
      <c r="N131">
        <v>54</v>
      </c>
      <c r="O131">
        <v>62</v>
      </c>
      <c r="P131">
        <v>64</v>
      </c>
      <c r="Q131" s="26">
        <v>60</v>
      </c>
      <c r="R131">
        <v>48</v>
      </c>
      <c r="S131">
        <v>85</v>
      </c>
      <c r="T131">
        <v>69</v>
      </c>
      <c r="U131" s="6">
        <v>71</v>
      </c>
      <c r="V131" s="36">
        <f t="shared" si="24"/>
        <v>500</v>
      </c>
      <c r="W131">
        <v>73</v>
      </c>
      <c r="X131">
        <v>65</v>
      </c>
      <c r="Y131">
        <v>64</v>
      </c>
      <c r="Z131">
        <v>63</v>
      </c>
      <c r="AA131">
        <v>68</v>
      </c>
      <c r="AB131">
        <v>106</v>
      </c>
      <c r="AC131">
        <v>114</v>
      </c>
      <c r="AD131">
        <v>82</v>
      </c>
      <c r="AE131">
        <v>71</v>
      </c>
      <c r="AF131">
        <v>57</v>
      </c>
      <c r="AG131">
        <v>64</v>
      </c>
      <c r="AH131" s="80">
        <f t="shared" ref="AH131:AH137" si="25">C131*4</f>
        <v>2000</v>
      </c>
      <c r="AI131" t="s">
        <v>33</v>
      </c>
      <c r="AJ131" t="s">
        <v>236</v>
      </c>
      <c r="AK131">
        <v>60</v>
      </c>
      <c r="AL131">
        <v>49</v>
      </c>
      <c r="AM131">
        <v>53</v>
      </c>
      <c r="AN131">
        <v>64</v>
      </c>
      <c r="AO131">
        <v>63</v>
      </c>
      <c r="AP131">
        <v>68</v>
      </c>
    </row>
    <row r="132" spans="1:42">
      <c r="A132" s="7" t="s">
        <v>141</v>
      </c>
      <c r="B132" s="9">
        <v>0.67</v>
      </c>
      <c r="C132" s="10">
        <v>333.33333333333331</v>
      </c>
      <c r="D132" s="134"/>
      <c r="E132">
        <v>76</v>
      </c>
      <c r="F132" t="s">
        <v>33</v>
      </c>
      <c r="G132" t="s">
        <v>238</v>
      </c>
      <c r="H132">
        <v>162</v>
      </c>
      <c r="I132">
        <v>62</v>
      </c>
      <c r="J132">
        <v>45</v>
      </c>
      <c r="K132">
        <v>41</v>
      </c>
      <c r="L132">
        <v>36</v>
      </c>
      <c r="M132" s="26">
        <v>40</v>
      </c>
      <c r="N132">
        <v>45</v>
      </c>
      <c r="O132">
        <v>38</v>
      </c>
      <c r="P132">
        <v>50</v>
      </c>
      <c r="Q132" s="26">
        <v>44</v>
      </c>
      <c r="R132">
        <v>33</v>
      </c>
      <c r="S132">
        <v>41</v>
      </c>
      <c r="T132">
        <v>37</v>
      </c>
      <c r="U132" s="6">
        <v>44</v>
      </c>
      <c r="V132" s="36">
        <f t="shared" si="24"/>
        <v>333.33333333333331</v>
      </c>
      <c r="W132">
        <v>42</v>
      </c>
      <c r="X132">
        <v>52</v>
      </c>
      <c r="Y132">
        <v>53</v>
      </c>
      <c r="Z132">
        <v>57</v>
      </c>
      <c r="AA132">
        <v>47</v>
      </c>
      <c r="AB132">
        <v>145</v>
      </c>
      <c r="AC132">
        <v>121</v>
      </c>
      <c r="AD132">
        <v>134</v>
      </c>
      <c r="AE132">
        <v>148</v>
      </c>
      <c r="AF132">
        <v>141</v>
      </c>
      <c r="AG132">
        <v>127</v>
      </c>
      <c r="AH132" s="80">
        <f t="shared" si="25"/>
        <v>1333.3333333333333</v>
      </c>
      <c r="AI132" t="s">
        <v>33</v>
      </c>
      <c r="AJ132" t="s">
        <v>238</v>
      </c>
      <c r="AK132">
        <v>50</v>
      </c>
      <c r="AL132">
        <v>62</v>
      </c>
      <c r="AM132">
        <v>53</v>
      </c>
      <c r="AN132">
        <v>53</v>
      </c>
      <c r="AO132">
        <v>57</v>
      </c>
      <c r="AP132">
        <v>47</v>
      </c>
    </row>
    <row r="133" spans="1:42">
      <c r="A133" s="7" t="s">
        <v>142</v>
      </c>
      <c r="B133" s="9">
        <v>0.63</v>
      </c>
      <c r="C133" s="10">
        <v>317.46031746031747</v>
      </c>
      <c r="D133" s="134"/>
      <c r="E133">
        <v>1</v>
      </c>
      <c r="F133" t="s">
        <v>33</v>
      </c>
      <c r="G133" t="s">
        <v>240</v>
      </c>
      <c r="H133">
        <v>328</v>
      </c>
      <c r="I133">
        <v>143</v>
      </c>
      <c r="J133">
        <v>100</v>
      </c>
      <c r="K133">
        <v>52</v>
      </c>
      <c r="L133" t="s">
        <v>237</v>
      </c>
      <c r="M133" s="26">
        <v>96</v>
      </c>
      <c r="N133">
        <v>99</v>
      </c>
      <c r="O133" t="s">
        <v>237</v>
      </c>
      <c r="P133" t="s">
        <v>237</v>
      </c>
      <c r="Q133" s="26">
        <v>99</v>
      </c>
      <c r="R133">
        <v>10</v>
      </c>
      <c r="S133" t="s">
        <v>237</v>
      </c>
      <c r="T133" t="s">
        <v>237</v>
      </c>
      <c r="U133" s="6">
        <v>45</v>
      </c>
      <c r="V133" s="36">
        <f t="shared" si="24"/>
        <v>317.46031746031747</v>
      </c>
      <c r="W133">
        <v>15</v>
      </c>
      <c r="X133">
        <v>13</v>
      </c>
      <c r="Y133">
        <v>13</v>
      </c>
      <c r="Z133" t="s">
        <v>237</v>
      </c>
      <c r="AA133" t="s">
        <v>237</v>
      </c>
      <c r="AB133" t="s">
        <v>237</v>
      </c>
      <c r="AC133" t="s">
        <v>237</v>
      </c>
      <c r="AD133" t="s">
        <v>237</v>
      </c>
      <c r="AE133">
        <v>53</v>
      </c>
      <c r="AF133" t="s">
        <v>237</v>
      </c>
      <c r="AG133" t="s">
        <v>237</v>
      </c>
      <c r="AH133" s="80">
        <f t="shared" si="25"/>
        <v>1269.8412698412699</v>
      </c>
      <c r="AI133" t="s">
        <v>33</v>
      </c>
      <c r="AJ133" t="s">
        <v>240</v>
      </c>
      <c r="AK133">
        <v>44</v>
      </c>
      <c r="AL133" t="s">
        <v>237</v>
      </c>
      <c r="AM133" t="s">
        <v>237</v>
      </c>
      <c r="AN133">
        <v>13</v>
      </c>
      <c r="AO133" t="s">
        <v>237</v>
      </c>
      <c r="AP133" t="s">
        <v>237</v>
      </c>
    </row>
    <row r="134" spans="1:42">
      <c r="A134" s="7" t="s">
        <v>143</v>
      </c>
      <c r="B134" s="9">
        <v>0.61</v>
      </c>
      <c r="C134" s="10">
        <v>303.03030303030306</v>
      </c>
      <c r="D134" s="134"/>
      <c r="E134">
        <v>62</v>
      </c>
      <c r="F134" t="s">
        <v>33</v>
      </c>
      <c r="G134" t="s">
        <v>241</v>
      </c>
      <c r="H134">
        <v>121</v>
      </c>
      <c r="I134">
        <v>86</v>
      </c>
      <c r="J134">
        <v>50</v>
      </c>
      <c r="K134">
        <v>36</v>
      </c>
      <c r="L134">
        <v>39</v>
      </c>
      <c r="M134" s="26">
        <v>41</v>
      </c>
      <c r="N134">
        <v>42</v>
      </c>
      <c r="O134">
        <v>42</v>
      </c>
      <c r="P134">
        <v>51</v>
      </c>
      <c r="Q134" s="26">
        <v>45</v>
      </c>
      <c r="R134">
        <v>40</v>
      </c>
      <c r="S134">
        <v>50</v>
      </c>
      <c r="T134">
        <v>43</v>
      </c>
      <c r="U134" s="6">
        <v>44</v>
      </c>
      <c r="V134" s="36">
        <f t="shared" si="24"/>
        <v>303.03030303030306</v>
      </c>
      <c r="W134">
        <v>46</v>
      </c>
      <c r="X134">
        <v>43</v>
      </c>
      <c r="Y134">
        <v>42</v>
      </c>
      <c r="Z134">
        <v>44</v>
      </c>
      <c r="AA134">
        <v>43</v>
      </c>
      <c r="AB134">
        <v>43</v>
      </c>
      <c r="AC134">
        <v>47</v>
      </c>
      <c r="AD134">
        <v>39</v>
      </c>
      <c r="AE134">
        <v>39</v>
      </c>
      <c r="AF134">
        <v>43</v>
      </c>
      <c r="AG134">
        <v>44</v>
      </c>
      <c r="AH134" s="80">
        <f t="shared" si="25"/>
        <v>1212.1212121212122</v>
      </c>
      <c r="AI134" t="s">
        <v>33</v>
      </c>
      <c r="AJ134" t="s">
        <v>241</v>
      </c>
      <c r="AK134">
        <v>48</v>
      </c>
      <c r="AL134">
        <v>48</v>
      </c>
      <c r="AM134">
        <v>38</v>
      </c>
      <c r="AN134">
        <v>42</v>
      </c>
      <c r="AO134">
        <v>44</v>
      </c>
      <c r="AP134">
        <v>43</v>
      </c>
    </row>
    <row r="135" spans="1:42">
      <c r="A135" s="7" t="s">
        <v>138</v>
      </c>
      <c r="B135" s="9">
        <v>0.67</v>
      </c>
      <c r="C135" s="10">
        <v>333.33333333333331</v>
      </c>
      <c r="D135" s="134"/>
      <c r="E135">
        <v>188</v>
      </c>
      <c r="F135" t="s">
        <v>33</v>
      </c>
      <c r="G135" t="s">
        <v>242</v>
      </c>
      <c r="H135">
        <v>128</v>
      </c>
      <c r="I135">
        <v>56</v>
      </c>
      <c r="J135">
        <v>39</v>
      </c>
      <c r="K135">
        <v>31</v>
      </c>
      <c r="L135">
        <v>29</v>
      </c>
      <c r="M135" s="26">
        <v>33</v>
      </c>
      <c r="N135">
        <v>35</v>
      </c>
      <c r="O135">
        <v>29</v>
      </c>
      <c r="P135">
        <v>40</v>
      </c>
      <c r="Q135" s="26">
        <v>34</v>
      </c>
      <c r="R135">
        <v>30</v>
      </c>
      <c r="S135">
        <v>31</v>
      </c>
      <c r="T135">
        <v>31</v>
      </c>
      <c r="U135" s="6">
        <v>38</v>
      </c>
      <c r="V135" s="36">
        <f t="shared" si="24"/>
        <v>333.33333333333331</v>
      </c>
      <c r="W135">
        <v>36</v>
      </c>
      <c r="X135">
        <v>38</v>
      </c>
      <c r="Y135">
        <v>32</v>
      </c>
      <c r="Z135">
        <v>45</v>
      </c>
      <c r="AA135">
        <v>39</v>
      </c>
      <c r="AB135">
        <v>99</v>
      </c>
      <c r="AC135">
        <v>78</v>
      </c>
      <c r="AD135">
        <v>72</v>
      </c>
      <c r="AE135">
        <v>77</v>
      </c>
      <c r="AF135">
        <v>70</v>
      </c>
      <c r="AG135">
        <v>62</v>
      </c>
      <c r="AH135" s="80">
        <f t="shared" si="25"/>
        <v>1333.3333333333333</v>
      </c>
      <c r="AI135" t="s">
        <v>33</v>
      </c>
      <c r="AJ135" t="s">
        <v>242</v>
      </c>
      <c r="AK135">
        <v>35</v>
      </c>
      <c r="AL135">
        <v>39</v>
      </c>
      <c r="AM135">
        <v>25</v>
      </c>
      <c r="AN135">
        <v>32</v>
      </c>
      <c r="AO135">
        <v>45</v>
      </c>
      <c r="AP135">
        <v>39</v>
      </c>
    </row>
    <row r="136" spans="1:42">
      <c r="A136" s="7" t="s">
        <v>139</v>
      </c>
      <c r="B136" s="9">
        <v>0.63</v>
      </c>
      <c r="C136" s="10">
        <v>317.46031746031747</v>
      </c>
      <c r="D136" s="134"/>
      <c r="E136">
        <v>8</v>
      </c>
      <c r="F136" t="s">
        <v>33</v>
      </c>
      <c r="G136" t="s">
        <v>239</v>
      </c>
      <c r="H136">
        <v>69</v>
      </c>
      <c r="I136">
        <v>58</v>
      </c>
      <c r="J136">
        <v>31</v>
      </c>
      <c r="K136">
        <v>33</v>
      </c>
      <c r="L136">
        <v>31</v>
      </c>
      <c r="M136" s="26">
        <v>32</v>
      </c>
      <c r="N136">
        <v>39</v>
      </c>
      <c r="O136">
        <v>34</v>
      </c>
      <c r="P136">
        <v>34</v>
      </c>
      <c r="Q136" s="26">
        <v>35</v>
      </c>
      <c r="R136">
        <v>30</v>
      </c>
      <c r="S136">
        <v>38</v>
      </c>
      <c r="T136">
        <v>38</v>
      </c>
      <c r="U136" s="6">
        <v>36</v>
      </c>
      <c r="V136" s="36">
        <f t="shared" si="24"/>
        <v>317.46031746031747</v>
      </c>
      <c r="W136">
        <v>24</v>
      </c>
      <c r="X136">
        <v>38</v>
      </c>
      <c r="Y136">
        <v>44</v>
      </c>
      <c r="Z136">
        <v>41</v>
      </c>
      <c r="AA136">
        <v>31</v>
      </c>
      <c r="AB136">
        <v>88</v>
      </c>
      <c r="AC136">
        <v>65</v>
      </c>
      <c r="AD136">
        <v>129</v>
      </c>
      <c r="AE136">
        <v>79</v>
      </c>
      <c r="AF136">
        <v>73</v>
      </c>
      <c r="AG136">
        <v>56</v>
      </c>
      <c r="AH136" s="80">
        <f t="shared" si="25"/>
        <v>1269.8412698412699</v>
      </c>
      <c r="AI136" t="s">
        <v>33</v>
      </c>
      <c r="AJ136" t="s">
        <v>239</v>
      </c>
      <c r="AK136">
        <v>22</v>
      </c>
      <c r="AL136">
        <v>28</v>
      </c>
      <c r="AM136">
        <v>31</v>
      </c>
      <c r="AN136">
        <v>44</v>
      </c>
      <c r="AO136">
        <v>41</v>
      </c>
      <c r="AP136">
        <v>31</v>
      </c>
    </row>
    <row r="137" spans="1:42">
      <c r="A137" s="7" t="s">
        <v>140</v>
      </c>
      <c r="B137" s="9">
        <v>0.61</v>
      </c>
      <c r="C137" s="10">
        <v>303.03030303030306</v>
      </c>
      <c r="D137" s="134"/>
      <c r="E137">
        <v>73</v>
      </c>
      <c r="F137" t="s">
        <v>33</v>
      </c>
      <c r="G137" t="s">
        <v>243</v>
      </c>
      <c r="H137">
        <v>114</v>
      </c>
      <c r="I137">
        <v>74</v>
      </c>
      <c r="J137">
        <v>45</v>
      </c>
      <c r="K137">
        <v>42</v>
      </c>
      <c r="L137">
        <v>38</v>
      </c>
      <c r="M137" s="26">
        <v>41</v>
      </c>
      <c r="N137">
        <v>40</v>
      </c>
      <c r="O137">
        <v>40</v>
      </c>
      <c r="P137">
        <v>46</v>
      </c>
      <c r="Q137" s="26">
        <v>41</v>
      </c>
      <c r="R137">
        <v>42</v>
      </c>
      <c r="S137">
        <v>46</v>
      </c>
      <c r="T137">
        <v>41</v>
      </c>
      <c r="U137" s="6">
        <v>47</v>
      </c>
      <c r="V137" s="36">
        <f t="shared" si="24"/>
        <v>303.03030303030306</v>
      </c>
      <c r="W137">
        <v>43</v>
      </c>
      <c r="X137">
        <v>45</v>
      </c>
      <c r="Y137">
        <v>41</v>
      </c>
      <c r="Z137">
        <v>48</v>
      </c>
      <c r="AA137">
        <v>47</v>
      </c>
      <c r="AB137">
        <v>59</v>
      </c>
      <c r="AC137">
        <v>46</v>
      </c>
      <c r="AD137">
        <v>53</v>
      </c>
      <c r="AE137">
        <v>41</v>
      </c>
      <c r="AF137">
        <v>41</v>
      </c>
      <c r="AG137">
        <v>33</v>
      </c>
      <c r="AH137" s="80">
        <f t="shared" si="25"/>
        <v>1212.1212121212122</v>
      </c>
      <c r="AI137" t="s">
        <v>33</v>
      </c>
      <c r="AJ137" t="s">
        <v>243</v>
      </c>
      <c r="AK137">
        <v>44</v>
      </c>
      <c r="AL137">
        <v>45</v>
      </c>
      <c r="AM137">
        <v>26</v>
      </c>
      <c r="AN137">
        <v>41</v>
      </c>
      <c r="AO137">
        <v>48</v>
      </c>
      <c r="AP137">
        <v>47</v>
      </c>
    </row>
    <row r="138" spans="1:42">
      <c r="A138" s="7" t="s">
        <v>251</v>
      </c>
      <c r="B138" s="4">
        <v>1</v>
      </c>
      <c r="C138" s="13">
        <v>60</v>
      </c>
      <c r="D138" s="135" t="s">
        <v>217</v>
      </c>
      <c r="E138">
        <v>114</v>
      </c>
      <c r="F138" t="s">
        <v>39</v>
      </c>
      <c r="G138" t="s">
        <v>233</v>
      </c>
      <c r="H138" t="s">
        <v>234</v>
      </c>
      <c r="I138">
        <v>43</v>
      </c>
      <c r="J138">
        <v>43</v>
      </c>
      <c r="K138">
        <v>53</v>
      </c>
      <c r="L138">
        <v>44</v>
      </c>
      <c r="M138" s="26">
        <v>46</v>
      </c>
      <c r="N138">
        <v>39</v>
      </c>
      <c r="O138">
        <v>36</v>
      </c>
      <c r="P138">
        <v>41</v>
      </c>
      <c r="Q138" s="26">
        <v>38</v>
      </c>
      <c r="R138">
        <v>40</v>
      </c>
      <c r="S138">
        <v>41</v>
      </c>
      <c r="T138">
        <v>42</v>
      </c>
      <c r="U138" s="6">
        <v>45</v>
      </c>
      <c r="V138" s="36">
        <f t="shared" si="24"/>
        <v>60</v>
      </c>
      <c r="W138">
        <v>38</v>
      </c>
      <c r="X138">
        <v>41</v>
      </c>
      <c r="Y138">
        <v>43</v>
      </c>
      <c r="Z138">
        <v>40</v>
      </c>
      <c r="AA138">
        <v>41</v>
      </c>
      <c r="AB138">
        <v>54</v>
      </c>
      <c r="AC138">
        <v>58</v>
      </c>
      <c r="AD138">
        <v>52</v>
      </c>
      <c r="AE138">
        <v>46</v>
      </c>
      <c r="AF138">
        <v>44</v>
      </c>
      <c r="AG138">
        <v>43</v>
      </c>
      <c r="AI138" t="s">
        <v>39</v>
      </c>
      <c r="AJ138" t="s">
        <v>233</v>
      </c>
      <c r="AK138">
        <v>32</v>
      </c>
      <c r="AL138">
        <v>31</v>
      </c>
      <c r="AM138">
        <v>29</v>
      </c>
      <c r="AN138">
        <v>43</v>
      </c>
      <c r="AO138">
        <v>40</v>
      </c>
      <c r="AP138">
        <v>41</v>
      </c>
    </row>
    <row r="139" spans="1:42">
      <c r="A139" s="7" t="s">
        <v>252</v>
      </c>
      <c r="B139" s="4">
        <v>1</v>
      </c>
      <c r="C139" s="13" t="s">
        <v>253</v>
      </c>
      <c r="D139" s="135"/>
      <c r="E139">
        <v>4058</v>
      </c>
      <c r="F139" t="s">
        <v>248</v>
      </c>
      <c r="G139" t="s">
        <v>233</v>
      </c>
      <c r="H139" t="s">
        <v>234</v>
      </c>
      <c r="I139" t="s">
        <v>234</v>
      </c>
      <c r="J139" t="s">
        <v>234</v>
      </c>
      <c r="K139" t="s">
        <v>234</v>
      </c>
      <c r="L139" t="s">
        <v>234</v>
      </c>
      <c r="M139" s="26" t="s">
        <v>234</v>
      </c>
      <c r="N139" t="s">
        <v>234</v>
      </c>
      <c r="O139" t="s">
        <v>234</v>
      </c>
      <c r="P139" t="s">
        <v>234</v>
      </c>
      <c r="Q139" s="26" t="s">
        <v>234</v>
      </c>
      <c r="R139" t="s">
        <v>237</v>
      </c>
      <c r="S139" t="s">
        <v>237</v>
      </c>
      <c r="T139" t="s">
        <v>237</v>
      </c>
      <c r="U139" s="6" t="s">
        <v>234</v>
      </c>
      <c r="V139" s="36" t="str">
        <f t="shared" si="24"/>
        <v>INF</v>
      </c>
      <c r="W139" t="s">
        <v>234</v>
      </c>
      <c r="X139" t="s">
        <v>234</v>
      </c>
      <c r="Y139" t="s">
        <v>237</v>
      </c>
      <c r="Z139" t="s">
        <v>237</v>
      </c>
      <c r="AA139" t="s">
        <v>237</v>
      </c>
      <c r="AB139" t="s">
        <v>237</v>
      </c>
      <c r="AC139" t="s">
        <v>237</v>
      </c>
      <c r="AD139" t="s">
        <v>237</v>
      </c>
      <c r="AE139" t="s">
        <v>237</v>
      </c>
      <c r="AF139" t="s">
        <v>237</v>
      </c>
      <c r="AG139" t="s">
        <v>237</v>
      </c>
      <c r="AI139" t="s">
        <v>248</v>
      </c>
      <c r="AJ139" t="s">
        <v>233</v>
      </c>
      <c r="AK139" t="s">
        <v>237</v>
      </c>
      <c r="AL139" t="s">
        <v>237</v>
      </c>
      <c r="AM139" t="s">
        <v>237</v>
      </c>
      <c r="AN139" t="s">
        <v>237</v>
      </c>
      <c r="AO139" t="s">
        <v>237</v>
      </c>
      <c r="AP139" t="s">
        <v>237</v>
      </c>
    </row>
    <row r="140" spans="1:42">
      <c r="A140" s="7" t="s">
        <v>268</v>
      </c>
      <c r="B140" s="9">
        <v>0.17</v>
      </c>
      <c r="C140" s="10">
        <v>33.333333333333329</v>
      </c>
      <c r="D140" s="135"/>
      <c r="E140">
        <v>58</v>
      </c>
      <c r="F140" t="s">
        <v>40</v>
      </c>
      <c r="G140" t="s">
        <v>236</v>
      </c>
      <c r="H140">
        <v>34</v>
      </c>
      <c r="I140">
        <v>132</v>
      </c>
      <c r="J140">
        <v>27</v>
      </c>
      <c r="K140">
        <v>36</v>
      </c>
      <c r="L140">
        <v>32</v>
      </c>
      <c r="M140" s="26">
        <v>31</v>
      </c>
      <c r="N140">
        <v>30</v>
      </c>
      <c r="O140">
        <v>30</v>
      </c>
      <c r="P140">
        <v>42</v>
      </c>
      <c r="Q140" s="26">
        <v>33</v>
      </c>
      <c r="R140">
        <v>26</v>
      </c>
      <c r="S140">
        <v>36</v>
      </c>
      <c r="T140">
        <v>38</v>
      </c>
      <c r="U140" s="6">
        <v>38</v>
      </c>
      <c r="V140" s="36">
        <f t="shared" si="24"/>
        <v>33.333333333333329</v>
      </c>
      <c r="W140">
        <v>48</v>
      </c>
      <c r="X140">
        <v>35</v>
      </c>
      <c r="Y140">
        <v>32</v>
      </c>
      <c r="Z140">
        <v>38</v>
      </c>
      <c r="AA140">
        <v>36</v>
      </c>
      <c r="AB140">
        <v>48</v>
      </c>
      <c r="AC140">
        <v>72</v>
      </c>
      <c r="AD140">
        <v>61</v>
      </c>
      <c r="AE140">
        <v>42</v>
      </c>
      <c r="AF140">
        <v>56</v>
      </c>
      <c r="AG140">
        <v>54</v>
      </c>
      <c r="AH140" s="80">
        <f t="shared" ref="AH140:AH146" si="26">C140*7</f>
        <v>233.33333333333331</v>
      </c>
      <c r="AI140" t="s">
        <v>40</v>
      </c>
      <c r="AJ140" t="s">
        <v>236</v>
      </c>
      <c r="AK140">
        <v>52</v>
      </c>
      <c r="AL140">
        <v>38</v>
      </c>
      <c r="AM140">
        <v>35</v>
      </c>
      <c r="AN140">
        <v>32</v>
      </c>
      <c r="AO140">
        <v>38</v>
      </c>
      <c r="AP140">
        <v>36</v>
      </c>
    </row>
    <row r="141" spans="1:42">
      <c r="A141" s="7" t="s">
        <v>169</v>
      </c>
      <c r="B141" s="9">
        <v>0.17</v>
      </c>
      <c r="C141" s="10">
        <v>33.333333333333329</v>
      </c>
      <c r="E141">
        <v>31</v>
      </c>
      <c r="F141" t="s">
        <v>40</v>
      </c>
      <c r="G141" t="s">
        <v>238</v>
      </c>
      <c r="H141">
        <v>15</v>
      </c>
      <c r="I141">
        <v>85</v>
      </c>
      <c r="J141">
        <v>12</v>
      </c>
      <c r="K141">
        <v>5</v>
      </c>
      <c r="L141">
        <v>5</v>
      </c>
      <c r="M141" s="26">
        <v>8</v>
      </c>
      <c r="N141">
        <v>9</v>
      </c>
      <c r="O141">
        <v>8</v>
      </c>
      <c r="P141">
        <v>13</v>
      </c>
      <c r="Q141" s="26">
        <v>11</v>
      </c>
      <c r="R141">
        <v>7</v>
      </c>
      <c r="S141">
        <v>11</v>
      </c>
      <c r="T141">
        <v>8</v>
      </c>
      <c r="U141" s="6">
        <v>11</v>
      </c>
      <c r="V141" s="36">
        <f t="shared" si="24"/>
        <v>33.333333333333329</v>
      </c>
      <c r="W141">
        <v>17</v>
      </c>
      <c r="X141">
        <v>9</v>
      </c>
      <c r="Y141">
        <v>7</v>
      </c>
      <c r="Z141">
        <v>13</v>
      </c>
      <c r="AA141">
        <v>7</v>
      </c>
      <c r="AB141">
        <v>11</v>
      </c>
      <c r="AC141">
        <v>14</v>
      </c>
      <c r="AD141">
        <v>7</v>
      </c>
      <c r="AE141">
        <v>11</v>
      </c>
      <c r="AF141">
        <v>11</v>
      </c>
      <c r="AG141">
        <v>15</v>
      </c>
      <c r="AH141" s="80">
        <f t="shared" si="26"/>
        <v>233.33333333333331</v>
      </c>
      <c r="AI141" t="s">
        <v>40</v>
      </c>
      <c r="AJ141" t="s">
        <v>238</v>
      </c>
      <c r="AK141">
        <v>12</v>
      </c>
      <c r="AL141">
        <v>16</v>
      </c>
      <c r="AM141">
        <v>10</v>
      </c>
      <c r="AN141">
        <v>7</v>
      </c>
      <c r="AO141">
        <v>13</v>
      </c>
      <c r="AP141">
        <v>7</v>
      </c>
    </row>
    <row r="142" spans="1:42">
      <c r="A142" s="7" t="s">
        <v>170</v>
      </c>
      <c r="B142" s="9">
        <v>0.12</v>
      </c>
      <c r="C142" s="10">
        <v>23.529411764705884</v>
      </c>
      <c r="E142">
        <v>45</v>
      </c>
      <c r="F142" t="s">
        <v>40</v>
      </c>
      <c r="G142" t="s">
        <v>240</v>
      </c>
      <c r="H142">
        <v>19</v>
      </c>
      <c r="I142">
        <v>129</v>
      </c>
      <c r="J142">
        <v>17</v>
      </c>
      <c r="K142">
        <v>12</v>
      </c>
      <c r="L142">
        <v>8</v>
      </c>
      <c r="M142" s="26">
        <v>12</v>
      </c>
      <c r="N142">
        <v>12</v>
      </c>
      <c r="O142">
        <v>6</v>
      </c>
      <c r="P142">
        <v>13</v>
      </c>
      <c r="Q142" s="26">
        <v>10</v>
      </c>
      <c r="R142">
        <v>13</v>
      </c>
      <c r="S142">
        <v>9</v>
      </c>
      <c r="T142">
        <v>9</v>
      </c>
      <c r="U142" s="6">
        <v>11</v>
      </c>
      <c r="V142" s="36">
        <f t="shared" si="24"/>
        <v>23.529411764705884</v>
      </c>
      <c r="W142">
        <v>16</v>
      </c>
      <c r="X142">
        <v>10</v>
      </c>
      <c r="Y142">
        <v>15</v>
      </c>
      <c r="Z142">
        <v>10</v>
      </c>
      <c r="AA142">
        <v>8</v>
      </c>
      <c r="AB142">
        <v>13</v>
      </c>
      <c r="AC142">
        <v>13</v>
      </c>
      <c r="AD142">
        <v>10</v>
      </c>
      <c r="AE142">
        <v>12</v>
      </c>
      <c r="AF142">
        <v>6</v>
      </c>
      <c r="AG142">
        <v>7</v>
      </c>
      <c r="AH142" s="80">
        <f t="shared" si="26"/>
        <v>164.70588235294119</v>
      </c>
      <c r="AI142" t="s">
        <v>40</v>
      </c>
      <c r="AJ142" t="s">
        <v>240</v>
      </c>
      <c r="AK142">
        <v>20</v>
      </c>
      <c r="AL142">
        <v>10</v>
      </c>
      <c r="AM142">
        <v>14</v>
      </c>
      <c r="AN142">
        <v>15</v>
      </c>
      <c r="AO142">
        <v>10</v>
      </c>
      <c r="AP142">
        <v>8</v>
      </c>
    </row>
    <row r="143" spans="1:42">
      <c r="A143" s="7" t="s">
        <v>171</v>
      </c>
      <c r="B143" s="9">
        <v>0.09</v>
      </c>
      <c r="C143" s="10">
        <v>18.181818181818183</v>
      </c>
      <c r="D143" s="134" t="s">
        <v>223</v>
      </c>
      <c r="E143">
        <v>42</v>
      </c>
      <c r="F143" t="s">
        <v>40</v>
      </c>
      <c r="G143" t="s">
        <v>241</v>
      </c>
      <c r="H143">
        <v>31</v>
      </c>
      <c r="I143">
        <v>342</v>
      </c>
      <c r="J143">
        <v>28</v>
      </c>
      <c r="K143">
        <v>30</v>
      </c>
      <c r="L143">
        <v>20</v>
      </c>
      <c r="M143" s="26">
        <v>25</v>
      </c>
      <c r="N143">
        <v>22</v>
      </c>
      <c r="O143">
        <v>16</v>
      </c>
      <c r="P143">
        <v>22</v>
      </c>
      <c r="Q143" s="26">
        <v>19</v>
      </c>
      <c r="R143">
        <v>18</v>
      </c>
      <c r="S143">
        <v>23</v>
      </c>
      <c r="T143">
        <v>24</v>
      </c>
      <c r="U143" s="6">
        <v>24</v>
      </c>
      <c r="V143" s="36">
        <f t="shared" si="24"/>
        <v>18.181818181818183</v>
      </c>
      <c r="W143">
        <v>34</v>
      </c>
      <c r="X143">
        <v>23</v>
      </c>
      <c r="Y143">
        <v>22</v>
      </c>
      <c r="Z143">
        <v>22</v>
      </c>
      <c r="AA143">
        <v>24</v>
      </c>
      <c r="AB143">
        <v>20</v>
      </c>
      <c r="AC143">
        <v>33</v>
      </c>
      <c r="AD143">
        <v>18</v>
      </c>
      <c r="AE143">
        <v>19</v>
      </c>
      <c r="AF143">
        <v>18</v>
      </c>
      <c r="AG143">
        <v>16</v>
      </c>
      <c r="AH143" s="80">
        <f t="shared" si="26"/>
        <v>127.27272727272728</v>
      </c>
      <c r="AI143" t="s">
        <v>40</v>
      </c>
      <c r="AJ143" t="s">
        <v>241</v>
      </c>
      <c r="AK143">
        <v>44</v>
      </c>
      <c r="AL143">
        <v>23</v>
      </c>
      <c r="AM143">
        <v>22</v>
      </c>
      <c r="AN143">
        <v>22</v>
      </c>
      <c r="AO143">
        <v>22</v>
      </c>
      <c r="AP143">
        <v>24</v>
      </c>
    </row>
    <row r="144" spans="1:42">
      <c r="A144" s="7" t="s">
        <v>166</v>
      </c>
      <c r="B144" s="9">
        <v>0.18</v>
      </c>
      <c r="C144" s="10">
        <v>33.333333333333329</v>
      </c>
      <c r="D144" s="134"/>
      <c r="E144">
        <v>16</v>
      </c>
      <c r="F144" t="s">
        <v>40</v>
      </c>
      <c r="G144" t="s">
        <v>242</v>
      </c>
      <c r="H144">
        <v>16</v>
      </c>
      <c r="I144">
        <v>60</v>
      </c>
      <c r="J144">
        <v>13</v>
      </c>
      <c r="K144">
        <v>7</v>
      </c>
      <c r="L144">
        <v>10</v>
      </c>
      <c r="M144" s="26">
        <v>10</v>
      </c>
      <c r="N144">
        <v>8</v>
      </c>
      <c r="O144">
        <v>11</v>
      </c>
      <c r="P144">
        <v>11</v>
      </c>
      <c r="Q144" s="26">
        <v>10</v>
      </c>
      <c r="R144">
        <v>9</v>
      </c>
      <c r="S144">
        <v>13</v>
      </c>
      <c r="T144">
        <v>6</v>
      </c>
      <c r="U144" s="6">
        <v>10</v>
      </c>
      <c r="V144" s="36">
        <f t="shared" si="24"/>
        <v>33.333333333333329</v>
      </c>
      <c r="W144">
        <v>14</v>
      </c>
      <c r="X144">
        <v>9</v>
      </c>
      <c r="Y144">
        <v>6</v>
      </c>
      <c r="Z144">
        <v>14</v>
      </c>
      <c r="AA144">
        <v>7</v>
      </c>
      <c r="AB144">
        <v>12</v>
      </c>
      <c r="AC144">
        <v>13</v>
      </c>
      <c r="AD144">
        <v>6</v>
      </c>
      <c r="AE144">
        <v>10</v>
      </c>
      <c r="AF144">
        <v>8</v>
      </c>
      <c r="AG144">
        <v>15</v>
      </c>
      <c r="AH144" s="80">
        <f t="shared" si="26"/>
        <v>233.33333333333331</v>
      </c>
      <c r="AI144" t="s">
        <v>40</v>
      </c>
      <c r="AJ144" t="s">
        <v>242</v>
      </c>
      <c r="AK144">
        <v>14</v>
      </c>
      <c r="AL144">
        <v>27</v>
      </c>
      <c r="AM144">
        <v>18</v>
      </c>
      <c r="AN144">
        <v>6</v>
      </c>
      <c r="AO144">
        <v>14</v>
      </c>
      <c r="AP144">
        <v>7</v>
      </c>
    </row>
    <row r="145" spans="1:42">
      <c r="A145" s="7" t="s">
        <v>167</v>
      </c>
      <c r="B145" s="9">
        <v>0.12</v>
      </c>
      <c r="C145" s="10">
        <v>23.529411764705884</v>
      </c>
      <c r="D145" s="134"/>
      <c r="E145">
        <v>31</v>
      </c>
      <c r="F145" t="s">
        <v>40</v>
      </c>
      <c r="G145" t="s">
        <v>239</v>
      </c>
      <c r="H145">
        <v>17</v>
      </c>
      <c r="I145">
        <v>142</v>
      </c>
      <c r="J145">
        <v>15</v>
      </c>
      <c r="K145">
        <v>10</v>
      </c>
      <c r="L145">
        <v>6</v>
      </c>
      <c r="M145" s="26">
        <v>10</v>
      </c>
      <c r="N145">
        <v>10</v>
      </c>
      <c r="O145">
        <v>8</v>
      </c>
      <c r="P145">
        <v>15</v>
      </c>
      <c r="Q145" s="26">
        <v>11</v>
      </c>
      <c r="R145">
        <v>12</v>
      </c>
      <c r="S145">
        <v>11</v>
      </c>
      <c r="T145">
        <v>7</v>
      </c>
      <c r="U145" s="6">
        <v>12</v>
      </c>
      <c r="V145" s="36">
        <f t="shared" si="24"/>
        <v>23.529411764705884</v>
      </c>
      <c r="W145">
        <v>17</v>
      </c>
      <c r="X145">
        <v>9</v>
      </c>
      <c r="Y145">
        <v>9</v>
      </c>
      <c r="Z145">
        <v>12</v>
      </c>
      <c r="AA145">
        <v>7</v>
      </c>
      <c r="AB145">
        <v>13</v>
      </c>
      <c r="AC145">
        <v>12</v>
      </c>
      <c r="AD145">
        <v>9</v>
      </c>
      <c r="AE145">
        <v>12</v>
      </c>
      <c r="AF145">
        <v>6</v>
      </c>
      <c r="AG145">
        <v>6</v>
      </c>
      <c r="AH145" s="80">
        <f t="shared" si="26"/>
        <v>164.70588235294119</v>
      </c>
      <c r="AI145" t="s">
        <v>40</v>
      </c>
      <c r="AJ145" t="s">
        <v>239</v>
      </c>
      <c r="AK145">
        <v>25</v>
      </c>
      <c r="AL145">
        <v>23</v>
      </c>
      <c r="AM145">
        <v>22</v>
      </c>
      <c r="AN145">
        <v>9</v>
      </c>
      <c r="AO145">
        <v>12</v>
      </c>
      <c r="AP145">
        <v>7</v>
      </c>
    </row>
    <row r="146" spans="1:42">
      <c r="A146" s="7" t="s">
        <v>168</v>
      </c>
      <c r="B146" s="9">
        <v>0.09</v>
      </c>
      <c r="C146" s="10">
        <v>18.181818181818183</v>
      </c>
      <c r="D146" s="134"/>
      <c r="E146">
        <v>50</v>
      </c>
      <c r="F146" t="s">
        <v>40</v>
      </c>
      <c r="G146" t="s">
        <v>243</v>
      </c>
      <c r="H146">
        <v>24</v>
      </c>
      <c r="I146">
        <v>243</v>
      </c>
      <c r="J146">
        <v>22</v>
      </c>
      <c r="K146">
        <v>19</v>
      </c>
      <c r="L146">
        <v>17</v>
      </c>
      <c r="M146" s="26">
        <v>19</v>
      </c>
      <c r="N146">
        <v>16</v>
      </c>
      <c r="O146">
        <v>16</v>
      </c>
      <c r="P146">
        <v>22</v>
      </c>
      <c r="Q146" s="26">
        <v>17</v>
      </c>
      <c r="R146">
        <v>19</v>
      </c>
      <c r="S146">
        <v>20</v>
      </c>
      <c r="T146">
        <v>23</v>
      </c>
      <c r="U146" s="6">
        <v>22</v>
      </c>
      <c r="V146" s="36">
        <f t="shared" si="24"/>
        <v>18.181818181818183</v>
      </c>
      <c r="W146">
        <v>24</v>
      </c>
      <c r="X146">
        <v>21</v>
      </c>
      <c r="Y146">
        <v>18</v>
      </c>
      <c r="Z146">
        <v>27</v>
      </c>
      <c r="AA146">
        <v>21</v>
      </c>
      <c r="AB146">
        <v>18</v>
      </c>
      <c r="AC146">
        <v>24</v>
      </c>
      <c r="AD146">
        <v>17</v>
      </c>
      <c r="AE146">
        <v>16</v>
      </c>
      <c r="AF146">
        <v>18</v>
      </c>
      <c r="AG146">
        <v>14</v>
      </c>
      <c r="AH146" s="80">
        <f t="shared" si="26"/>
        <v>127.27272727272728</v>
      </c>
      <c r="AI146" t="s">
        <v>40</v>
      </c>
      <c r="AJ146" t="s">
        <v>243</v>
      </c>
      <c r="AK146">
        <v>39</v>
      </c>
      <c r="AL146">
        <v>31</v>
      </c>
      <c r="AM146">
        <v>27</v>
      </c>
      <c r="AN146">
        <v>18</v>
      </c>
      <c r="AO146">
        <v>27</v>
      </c>
      <c r="AP146">
        <v>21</v>
      </c>
    </row>
    <row r="147" spans="1:42">
      <c r="A147" s="7" t="s">
        <v>172</v>
      </c>
      <c r="B147" s="9">
        <v>1</v>
      </c>
      <c r="C147" s="10">
        <v>30.303030303030301</v>
      </c>
      <c r="D147" s="134"/>
      <c r="E147">
        <v>181553</v>
      </c>
      <c r="F147" t="s">
        <v>43</v>
      </c>
      <c r="G147" t="s">
        <v>43</v>
      </c>
      <c r="H147">
        <v>35</v>
      </c>
      <c r="I147">
        <v>83</v>
      </c>
      <c r="J147">
        <v>25</v>
      </c>
      <c r="K147">
        <v>26</v>
      </c>
      <c r="L147">
        <v>22</v>
      </c>
      <c r="M147" s="26">
        <v>24</v>
      </c>
      <c r="N147">
        <v>20</v>
      </c>
      <c r="O147">
        <v>19</v>
      </c>
      <c r="P147">
        <v>22</v>
      </c>
      <c r="Q147" s="26">
        <v>20</v>
      </c>
      <c r="R147" s="38">
        <v>22</v>
      </c>
      <c r="S147" s="38">
        <v>22</v>
      </c>
      <c r="T147" s="38">
        <v>22</v>
      </c>
      <c r="U147" s="39">
        <v>24</v>
      </c>
      <c r="V147" s="40">
        <f t="shared" si="24"/>
        <v>30.303030303030301</v>
      </c>
      <c r="W147" s="38">
        <v>22</v>
      </c>
      <c r="X147" s="38">
        <v>23</v>
      </c>
      <c r="Y147">
        <v>24</v>
      </c>
      <c r="Z147">
        <v>24</v>
      </c>
      <c r="AA147">
        <v>22</v>
      </c>
      <c r="AB147">
        <v>26</v>
      </c>
      <c r="AC147">
        <v>27</v>
      </c>
      <c r="AD147">
        <v>23</v>
      </c>
      <c r="AE147">
        <v>22</v>
      </c>
      <c r="AF147">
        <v>20</v>
      </c>
      <c r="AG147">
        <v>20</v>
      </c>
      <c r="AI147" t="s">
        <v>43</v>
      </c>
      <c r="AJ147" t="s">
        <v>43</v>
      </c>
      <c r="AK147">
        <v>22</v>
      </c>
      <c r="AL147">
        <v>20</v>
      </c>
      <c r="AM147">
        <v>18</v>
      </c>
      <c r="AN147">
        <v>24</v>
      </c>
      <c r="AO147">
        <v>24</v>
      </c>
      <c r="AP147">
        <v>22</v>
      </c>
    </row>
    <row r="148" spans="1:42">
      <c r="A148" s="7" t="s">
        <v>176</v>
      </c>
      <c r="B148" s="9">
        <v>0.2</v>
      </c>
      <c r="C148" s="10">
        <v>15.290519877675841</v>
      </c>
      <c r="D148" s="134"/>
      <c r="M148" s="26">
        <v>14</v>
      </c>
      <c r="Q148" s="26">
        <v>14</v>
      </c>
    </row>
    <row r="149" spans="1:42">
      <c r="A149" s="7" t="s">
        <v>177</v>
      </c>
      <c r="B149" s="9">
        <v>0.08</v>
      </c>
      <c r="C149" s="10">
        <v>10.482180293501047</v>
      </c>
      <c r="D149" s="134"/>
    </row>
    <row r="150" spans="1:42">
      <c r="A150" s="7" t="s">
        <v>178</v>
      </c>
      <c r="B150" s="9">
        <v>0.01</v>
      </c>
      <c r="C150" s="10">
        <v>7.9744816586921861</v>
      </c>
      <c r="D150" s="134" t="s">
        <v>210</v>
      </c>
    </row>
    <row r="151" spans="1:42">
      <c r="A151" s="7" t="s">
        <v>173</v>
      </c>
      <c r="B151" s="9">
        <v>0.26</v>
      </c>
      <c r="C151" s="10">
        <v>11.019283746556475</v>
      </c>
      <c r="D151" s="134"/>
    </row>
    <row r="152" spans="1:42">
      <c r="A152" s="7" t="s">
        <v>174</v>
      </c>
      <c r="B152" s="9">
        <v>0.14000000000000001</v>
      </c>
      <c r="C152" s="10">
        <v>9.2336103416435815</v>
      </c>
      <c r="D152" s="134"/>
    </row>
    <row r="153" spans="1:42">
      <c r="A153" s="7" t="s">
        <v>175</v>
      </c>
      <c r="B153" s="9">
        <v>0.05</v>
      </c>
      <c r="C153" s="10">
        <v>7.9459674215335703</v>
      </c>
      <c r="D153" s="134"/>
    </row>
    <row r="154" spans="1:42">
      <c r="A154" s="17" t="s">
        <v>82</v>
      </c>
      <c r="B154" s="9">
        <v>1</v>
      </c>
      <c r="C154" s="10">
        <v>30.303030303030301</v>
      </c>
      <c r="D154" s="134"/>
    </row>
    <row r="155" spans="1:42">
      <c r="A155" s="17" t="s">
        <v>84</v>
      </c>
      <c r="B155" s="9">
        <v>0.08</v>
      </c>
      <c r="C155" s="10">
        <v>10.482180293501047</v>
      </c>
      <c r="D155" s="134"/>
    </row>
    <row r="156" spans="1:42">
      <c r="A156" s="17" t="s">
        <v>83</v>
      </c>
      <c r="B156" s="9">
        <v>0.26</v>
      </c>
      <c r="C156" s="10">
        <v>11.019283746556475</v>
      </c>
      <c r="D156" s="134"/>
    </row>
    <row r="157" spans="1:42">
      <c r="A157" t="s">
        <v>55</v>
      </c>
      <c r="B157" s="4">
        <v>1</v>
      </c>
      <c r="C157" s="5">
        <v>250</v>
      </c>
      <c r="D157" s="135" t="s">
        <v>224</v>
      </c>
    </row>
    <row r="158" spans="1:42">
      <c r="A158" t="s">
        <v>59</v>
      </c>
      <c r="B158" s="4">
        <v>1</v>
      </c>
      <c r="C158" s="5">
        <v>149.25373134328359</v>
      </c>
      <c r="D158" s="135"/>
    </row>
    <row r="159" spans="1:42">
      <c r="A159" t="s">
        <v>60</v>
      </c>
      <c r="B159" s="4">
        <v>0.6</v>
      </c>
      <c r="C159" s="5">
        <v>103.09278350515464</v>
      </c>
      <c r="D159" s="135"/>
    </row>
    <row r="160" spans="1:42">
      <c r="A160" t="s">
        <v>61</v>
      </c>
      <c r="B160" s="4">
        <v>0.39</v>
      </c>
      <c r="C160" s="5">
        <v>78.740157480314963</v>
      </c>
      <c r="D160" s="135" t="s">
        <v>205</v>
      </c>
    </row>
    <row r="161" spans="1:22">
      <c r="A161" t="s">
        <v>56</v>
      </c>
      <c r="B161" s="4">
        <v>0.33</v>
      </c>
      <c r="C161" s="5">
        <v>55.55555555555555</v>
      </c>
      <c r="D161" s="135"/>
      <c r="M161"/>
      <c r="Q161"/>
      <c r="U161"/>
      <c r="V161"/>
    </row>
    <row r="162" spans="1:22">
      <c r="A162" t="s">
        <v>57</v>
      </c>
      <c r="B162" s="4">
        <v>0.31</v>
      </c>
      <c r="C162" s="5">
        <v>62.5</v>
      </c>
      <c r="D162" s="135"/>
      <c r="M162"/>
      <c r="Q162"/>
      <c r="U162"/>
      <c r="V162"/>
    </row>
    <row r="163" spans="1:22">
      <c r="A163" t="s">
        <v>58</v>
      </c>
      <c r="B163" s="4">
        <v>0.28999999999999998</v>
      </c>
      <c r="C163" s="5">
        <v>71.428571428571431</v>
      </c>
      <c r="D163" s="135"/>
      <c r="M163"/>
      <c r="Q163"/>
      <c r="U163"/>
      <c r="V163"/>
    </row>
    <row r="164" spans="1:22">
      <c r="A164" s="17" t="s">
        <v>67</v>
      </c>
      <c r="B164" s="9">
        <v>0</v>
      </c>
      <c r="C164" s="10">
        <v>200</v>
      </c>
      <c r="D164" s="135"/>
      <c r="M164"/>
      <c r="Q164"/>
      <c r="U164"/>
      <c r="V164"/>
    </row>
    <row r="165" spans="1:22">
      <c r="A165" s="17" t="s">
        <v>71</v>
      </c>
      <c r="B165" s="9">
        <v>1</v>
      </c>
      <c r="C165" s="10">
        <v>125</v>
      </c>
      <c r="D165" s="135"/>
      <c r="M165"/>
      <c r="Q165"/>
      <c r="U165"/>
      <c r="V165"/>
    </row>
    <row r="166" spans="1:22">
      <c r="A166" s="7" t="s">
        <v>72</v>
      </c>
      <c r="B166" s="9">
        <v>1</v>
      </c>
      <c r="C166" s="10">
        <v>122.69938650306747</v>
      </c>
      <c r="D166" s="135"/>
      <c r="M166"/>
      <c r="Q166"/>
      <c r="U166"/>
      <c r="V166"/>
    </row>
    <row r="167" spans="1:22">
      <c r="A167" s="17" t="s">
        <v>73</v>
      </c>
      <c r="B167" s="9">
        <v>1</v>
      </c>
      <c r="C167" s="10">
        <v>120.48192771084337</v>
      </c>
      <c r="D167" s="135" t="s">
        <v>216</v>
      </c>
      <c r="M167"/>
      <c r="Q167"/>
      <c r="U167"/>
      <c r="V167"/>
    </row>
    <row r="168" spans="1:22">
      <c r="A168" s="17" t="s">
        <v>68</v>
      </c>
      <c r="B168" s="9">
        <v>1</v>
      </c>
      <c r="C168" s="10">
        <v>100</v>
      </c>
      <c r="D168" s="135"/>
      <c r="M168"/>
      <c r="Q168"/>
      <c r="U168"/>
      <c r="V168"/>
    </row>
    <row r="169" spans="1:22">
      <c r="A169" s="7" t="s">
        <v>69</v>
      </c>
      <c r="B169" s="9">
        <v>0.9</v>
      </c>
      <c r="C169" s="10">
        <v>99.999999999999986</v>
      </c>
      <c r="D169" s="135"/>
      <c r="M169"/>
      <c r="Q169"/>
      <c r="U169"/>
      <c r="V169"/>
    </row>
    <row r="170" spans="1:22">
      <c r="A170" s="17" t="s">
        <v>70</v>
      </c>
      <c r="B170" s="9">
        <v>0.8</v>
      </c>
      <c r="C170" s="10">
        <v>100</v>
      </c>
      <c r="D170" s="135"/>
      <c r="M170"/>
      <c r="Q170"/>
      <c r="U170"/>
      <c r="V170"/>
    </row>
    <row r="171" spans="1:22">
      <c r="A171" s="17" t="s">
        <v>74</v>
      </c>
      <c r="B171" s="9">
        <v>1</v>
      </c>
      <c r="C171" s="10">
        <v>200</v>
      </c>
      <c r="D171" s="135"/>
      <c r="M171"/>
      <c r="Q171"/>
      <c r="U171"/>
      <c r="V171"/>
    </row>
    <row r="172" spans="1:22">
      <c r="A172" s="17" t="s">
        <v>76</v>
      </c>
      <c r="B172" s="9">
        <v>0.63</v>
      </c>
      <c r="C172" s="10">
        <v>317.46031746031747</v>
      </c>
      <c r="D172" s="135"/>
      <c r="M172"/>
      <c r="Q172"/>
      <c r="U172"/>
      <c r="V172"/>
    </row>
    <row r="173" spans="1:22">
      <c r="A173" s="17" t="s">
        <v>75</v>
      </c>
      <c r="B173" s="9">
        <v>0.67</v>
      </c>
      <c r="C173" s="10">
        <v>333.33333333333331</v>
      </c>
      <c r="D173" s="135"/>
      <c r="M173"/>
      <c r="Q173"/>
      <c r="U173"/>
      <c r="V173"/>
    </row>
  </sheetData>
  <mergeCells count="25">
    <mergeCell ref="D167:D173"/>
    <mergeCell ref="D138:D140"/>
    <mergeCell ref="D131:D137"/>
    <mergeCell ref="D48:D54"/>
    <mergeCell ref="D55:D57"/>
    <mergeCell ref="D72:D78"/>
    <mergeCell ref="D65:D71"/>
    <mergeCell ref="D100:D104"/>
    <mergeCell ref="D93:D99"/>
    <mergeCell ref="D150:D156"/>
    <mergeCell ref="D126:D130"/>
    <mergeCell ref="D105:D111"/>
    <mergeCell ref="D112:D118"/>
    <mergeCell ref="D119:D125"/>
    <mergeCell ref="D143:D149"/>
    <mergeCell ref="D58:D64"/>
    <mergeCell ref="D17:D19"/>
    <mergeCell ref="D160:D166"/>
    <mergeCell ref="D34:D40"/>
    <mergeCell ref="D41:D47"/>
    <mergeCell ref="D157:D159"/>
    <mergeCell ref="D28:D32"/>
    <mergeCell ref="D21:D27"/>
    <mergeCell ref="D79:D85"/>
    <mergeCell ref="D86:D9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168"/>
  <sheetViews>
    <sheetView workbookViewId="0">
      <pane xSplit="3" ySplit="9" topLeftCell="K145" activePane="bottomRight" state="frozen"/>
      <selection pane="topRight" activeCell="D1" sqref="D1"/>
      <selection pane="bottomLeft" activeCell="A10" sqref="A10"/>
      <selection pane="bottomRight" activeCell="H5" sqref="H5"/>
    </sheetView>
  </sheetViews>
  <sheetFormatPr baseColWidth="10" defaultRowHeight="15" x14ac:dyDescent="0"/>
  <cols>
    <col min="1" max="1" width="22.83203125" bestFit="1" customWidth="1"/>
  </cols>
  <sheetData>
    <row r="6" spans="1:23">
      <c r="A6" s="86" t="s">
        <v>225</v>
      </c>
      <c r="B6" s="98"/>
      <c r="C6" s="99"/>
      <c r="D6" s="25"/>
      <c r="E6" s="25"/>
    </row>
    <row r="7" spans="1:23" ht="45">
      <c r="A7" s="68" t="s">
        <v>226</v>
      </c>
      <c r="B7" s="98"/>
      <c r="C7" s="99"/>
      <c r="D7" s="25"/>
      <c r="E7" s="25"/>
      <c r="H7" s="1" t="s">
        <v>300</v>
      </c>
      <c r="I7" s="1" t="s">
        <v>300</v>
      </c>
      <c r="J7" s="1" t="s">
        <v>300</v>
      </c>
      <c r="K7" s="137" t="s">
        <v>294</v>
      </c>
      <c r="L7" s="137"/>
      <c r="M7" s="137"/>
      <c r="N7" s="137" t="s">
        <v>298</v>
      </c>
      <c r="O7" s="137"/>
      <c r="P7" s="137"/>
      <c r="Q7" t="s">
        <v>298</v>
      </c>
      <c r="R7" s="137" t="s">
        <v>299</v>
      </c>
      <c r="S7" s="137"/>
      <c r="T7" s="137"/>
      <c r="U7" t="s">
        <v>306</v>
      </c>
    </row>
    <row r="8" spans="1:23">
      <c r="A8" s="69" t="s">
        <v>227</v>
      </c>
      <c r="B8" s="98"/>
      <c r="C8" s="99"/>
      <c r="D8" s="25"/>
      <c r="E8" s="25"/>
      <c r="H8" t="s">
        <v>296</v>
      </c>
      <c r="I8" t="s">
        <v>296</v>
      </c>
      <c r="J8" t="s">
        <v>296</v>
      </c>
      <c r="K8" s="137" t="s">
        <v>301</v>
      </c>
      <c r="L8" s="137"/>
      <c r="M8" s="137"/>
      <c r="N8" s="136" t="s">
        <v>305</v>
      </c>
      <c r="O8" s="136"/>
      <c r="P8" s="136"/>
      <c r="R8" s="136" t="s">
        <v>304</v>
      </c>
      <c r="S8" s="136"/>
      <c r="T8" s="136"/>
      <c r="U8" t="s">
        <v>307</v>
      </c>
    </row>
    <row r="9" spans="1:23" ht="45">
      <c r="A9" s="100" t="s">
        <v>44</v>
      </c>
      <c r="B9" s="101" t="s">
        <v>45</v>
      </c>
      <c r="C9" s="102" t="s">
        <v>46</v>
      </c>
      <c r="D9" s="100" t="s">
        <v>201</v>
      </c>
      <c r="E9" s="25" t="s">
        <v>10</v>
      </c>
      <c r="F9" t="s">
        <v>9</v>
      </c>
      <c r="G9" t="s">
        <v>229</v>
      </c>
      <c r="H9" t="s">
        <v>11</v>
      </c>
      <c r="I9" t="s">
        <v>12</v>
      </c>
      <c r="J9" t="s">
        <v>13</v>
      </c>
      <c r="K9" t="s">
        <v>11</v>
      </c>
      <c r="L9" t="s">
        <v>12</v>
      </c>
      <c r="M9" t="s">
        <v>13</v>
      </c>
      <c r="N9" t="s">
        <v>11</v>
      </c>
      <c r="O9" t="s">
        <v>12</v>
      </c>
      <c r="P9" t="s">
        <v>13</v>
      </c>
      <c r="Q9" t="s">
        <v>232</v>
      </c>
      <c r="R9" t="s">
        <v>11</v>
      </c>
      <c r="S9" t="s">
        <v>12</v>
      </c>
      <c r="T9" t="s">
        <v>13</v>
      </c>
      <c r="U9" t="s">
        <v>11</v>
      </c>
      <c r="V9" t="s">
        <v>12</v>
      </c>
      <c r="W9" t="s">
        <v>13</v>
      </c>
    </row>
    <row r="10" spans="1:23">
      <c r="A10" s="100" t="s">
        <v>249</v>
      </c>
      <c r="B10" s="101">
        <v>1</v>
      </c>
      <c r="C10" s="102">
        <v>60</v>
      </c>
      <c r="D10" s="100"/>
      <c r="E10" s="25">
        <v>16</v>
      </c>
      <c r="F10" t="s">
        <v>14</v>
      </c>
      <c r="G10" t="s">
        <v>233</v>
      </c>
      <c r="H10">
        <v>59</v>
      </c>
      <c r="I10">
        <v>52</v>
      </c>
      <c r="J10">
        <v>58</v>
      </c>
      <c r="K10">
        <v>35</v>
      </c>
      <c r="L10">
        <v>47</v>
      </c>
      <c r="M10">
        <v>36</v>
      </c>
      <c r="N10">
        <v>50</v>
      </c>
      <c r="O10">
        <v>56</v>
      </c>
      <c r="P10">
        <v>43</v>
      </c>
      <c r="Q10">
        <v>49</v>
      </c>
      <c r="R10">
        <v>46</v>
      </c>
      <c r="S10">
        <v>51</v>
      </c>
      <c r="T10">
        <v>46</v>
      </c>
      <c r="U10">
        <v>47</v>
      </c>
      <c r="V10">
        <v>44</v>
      </c>
      <c r="W10">
        <v>50</v>
      </c>
    </row>
    <row r="11" spans="1:23">
      <c r="A11" s="25" t="s">
        <v>47</v>
      </c>
      <c r="B11" s="98">
        <v>0.17</v>
      </c>
      <c r="C11" s="103">
        <v>83</v>
      </c>
      <c r="D11" s="138" t="s">
        <v>202</v>
      </c>
      <c r="E11" s="25">
        <v>8</v>
      </c>
      <c r="F11" t="s">
        <v>15</v>
      </c>
      <c r="G11" t="s">
        <v>236</v>
      </c>
      <c r="H11">
        <v>37</v>
      </c>
      <c r="I11">
        <v>94</v>
      </c>
      <c r="J11">
        <v>49</v>
      </c>
      <c r="K11">
        <v>27</v>
      </c>
      <c r="L11">
        <v>40</v>
      </c>
      <c r="M11">
        <v>22</v>
      </c>
      <c r="N11">
        <v>46</v>
      </c>
      <c r="O11">
        <v>31</v>
      </c>
      <c r="P11">
        <v>35</v>
      </c>
      <c r="Q11">
        <v>37</v>
      </c>
      <c r="R11">
        <v>16</v>
      </c>
      <c r="S11">
        <v>22</v>
      </c>
      <c r="T11">
        <v>45</v>
      </c>
      <c r="U11">
        <v>227</v>
      </c>
      <c r="V11">
        <v>138</v>
      </c>
      <c r="W11">
        <v>330</v>
      </c>
    </row>
    <row r="12" spans="1:23">
      <c r="A12" s="25" t="s">
        <v>49</v>
      </c>
      <c r="B12" s="98">
        <v>1</v>
      </c>
      <c r="C12" s="103">
        <v>500</v>
      </c>
      <c r="D12" s="138"/>
      <c r="E12" s="25" t="s">
        <v>237</v>
      </c>
      <c r="F12" t="s">
        <v>15</v>
      </c>
      <c r="G12" t="s">
        <v>238</v>
      </c>
      <c r="H12">
        <v>172</v>
      </c>
      <c r="I12">
        <v>373</v>
      </c>
      <c r="J12">
        <v>298</v>
      </c>
      <c r="K12">
        <v>8</v>
      </c>
      <c r="L12">
        <v>33</v>
      </c>
      <c r="M12">
        <v>20</v>
      </c>
      <c r="N12">
        <v>21</v>
      </c>
      <c r="O12">
        <v>39</v>
      </c>
      <c r="P12">
        <v>38</v>
      </c>
      <c r="Q12">
        <v>35</v>
      </c>
      <c r="R12">
        <v>10</v>
      </c>
      <c r="S12">
        <v>43</v>
      </c>
      <c r="T12">
        <v>35</v>
      </c>
      <c r="U12" t="s">
        <v>237</v>
      </c>
      <c r="V12" t="s">
        <v>237</v>
      </c>
      <c r="W12" t="s">
        <v>237</v>
      </c>
    </row>
    <row r="13" spans="1:23">
      <c r="A13" s="25" t="s">
        <v>48</v>
      </c>
      <c r="B13" s="98">
        <v>0.67</v>
      </c>
      <c r="C13" s="103">
        <v>17</v>
      </c>
      <c r="D13" s="138"/>
      <c r="E13" s="25">
        <v>10</v>
      </c>
      <c r="F13" t="s">
        <v>15</v>
      </c>
      <c r="G13" t="s">
        <v>239</v>
      </c>
      <c r="H13">
        <v>48</v>
      </c>
      <c r="I13">
        <v>45</v>
      </c>
      <c r="J13">
        <v>45</v>
      </c>
      <c r="K13">
        <v>17</v>
      </c>
      <c r="L13">
        <v>33</v>
      </c>
      <c r="M13">
        <v>18</v>
      </c>
      <c r="N13">
        <v>41</v>
      </c>
      <c r="O13">
        <v>34</v>
      </c>
      <c r="P13">
        <v>33</v>
      </c>
      <c r="Q13">
        <v>35</v>
      </c>
      <c r="R13">
        <v>30</v>
      </c>
      <c r="S13">
        <v>36</v>
      </c>
      <c r="T13">
        <v>38</v>
      </c>
      <c r="U13">
        <v>9</v>
      </c>
      <c r="V13">
        <v>7</v>
      </c>
      <c r="W13">
        <v>9</v>
      </c>
    </row>
    <row r="14" spans="1:23">
      <c r="A14" s="25" t="s">
        <v>250</v>
      </c>
      <c r="B14" s="98">
        <v>1</v>
      </c>
      <c r="C14" s="103">
        <v>60</v>
      </c>
      <c r="D14" s="104"/>
      <c r="E14" s="25">
        <v>1379</v>
      </c>
      <c r="F14" t="s">
        <v>16</v>
      </c>
      <c r="G14" t="s">
        <v>233</v>
      </c>
      <c r="H14">
        <v>52</v>
      </c>
      <c r="I14">
        <v>51</v>
      </c>
      <c r="J14">
        <v>49</v>
      </c>
      <c r="K14">
        <v>31</v>
      </c>
      <c r="L14">
        <v>35</v>
      </c>
      <c r="M14">
        <v>27</v>
      </c>
      <c r="N14">
        <v>45</v>
      </c>
      <c r="O14">
        <v>47</v>
      </c>
      <c r="P14">
        <v>45</v>
      </c>
      <c r="Q14">
        <v>46</v>
      </c>
      <c r="R14">
        <v>44</v>
      </c>
      <c r="S14">
        <v>43</v>
      </c>
      <c r="T14">
        <v>44</v>
      </c>
      <c r="U14">
        <v>44</v>
      </c>
      <c r="V14">
        <v>39</v>
      </c>
      <c r="W14">
        <v>40</v>
      </c>
    </row>
    <row r="15" spans="1:23">
      <c r="A15" s="25" t="s">
        <v>88</v>
      </c>
      <c r="B15" s="98">
        <v>0.03</v>
      </c>
      <c r="C15" s="103">
        <v>29</v>
      </c>
      <c r="D15" s="138" t="s">
        <v>204</v>
      </c>
      <c r="E15" s="25">
        <v>81</v>
      </c>
      <c r="F15" t="s">
        <v>17</v>
      </c>
      <c r="G15" t="s">
        <v>236</v>
      </c>
      <c r="H15">
        <v>349</v>
      </c>
      <c r="I15">
        <v>505</v>
      </c>
      <c r="J15">
        <v>442</v>
      </c>
      <c r="K15">
        <v>112</v>
      </c>
      <c r="L15">
        <v>119</v>
      </c>
      <c r="M15">
        <v>62</v>
      </c>
      <c r="N15">
        <v>319</v>
      </c>
      <c r="O15">
        <v>287</v>
      </c>
      <c r="P15">
        <v>217</v>
      </c>
      <c r="Q15">
        <v>266</v>
      </c>
      <c r="R15">
        <v>227</v>
      </c>
      <c r="S15">
        <v>145</v>
      </c>
      <c r="T15">
        <v>157</v>
      </c>
      <c r="U15">
        <v>297</v>
      </c>
      <c r="V15">
        <v>204</v>
      </c>
      <c r="W15">
        <v>214</v>
      </c>
    </row>
    <row r="16" spans="1:23">
      <c r="A16" s="25" t="s">
        <v>92</v>
      </c>
      <c r="B16" s="98">
        <v>0.26</v>
      </c>
      <c r="C16" s="103">
        <v>37</v>
      </c>
      <c r="D16" s="138"/>
      <c r="E16" s="25">
        <v>53</v>
      </c>
      <c r="F16" t="s">
        <v>17</v>
      </c>
      <c r="G16" t="s">
        <v>238</v>
      </c>
      <c r="H16">
        <v>30</v>
      </c>
      <c r="I16">
        <v>29</v>
      </c>
      <c r="J16">
        <v>27</v>
      </c>
      <c r="K16" s="114">
        <v>19</v>
      </c>
      <c r="L16" s="114">
        <v>25</v>
      </c>
      <c r="M16" s="114">
        <v>18</v>
      </c>
      <c r="N16" s="114">
        <v>30</v>
      </c>
      <c r="O16" s="114">
        <v>29</v>
      </c>
      <c r="P16" s="114">
        <v>26</v>
      </c>
      <c r="Q16">
        <v>28</v>
      </c>
      <c r="R16" s="114">
        <v>25</v>
      </c>
      <c r="S16" s="114">
        <v>25</v>
      </c>
      <c r="T16" s="114">
        <v>23</v>
      </c>
      <c r="U16" s="114">
        <v>14</v>
      </c>
      <c r="V16" s="114">
        <v>10</v>
      </c>
      <c r="W16" s="114">
        <v>9</v>
      </c>
    </row>
    <row r="17" spans="1:23">
      <c r="A17" s="25" t="s">
        <v>93</v>
      </c>
      <c r="B17" s="98">
        <v>0.13</v>
      </c>
      <c r="C17" s="103">
        <v>24</v>
      </c>
      <c r="D17" s="138"/>
      <c r="E17" s="25">
        <v>139</v>
      </c>
      <c r="F17" t="s">
        <v>17</v>
      </c>
      <c r="G17" t="s">
        <v>240</v>
      </c>
      <c r="H17">
        <v>51</v>
      </c>
      <c r="I17">
        <v>55</v>
      </c>
      <c r="J17">
        <v>57</v>
      </c>
      <c r="K17" s="114">
        <v>29</v>
      </c>
      <c r="L17" s="114">
        <v>29</v>
      </c>
      <c r="M17" s="114">
        <v>21</v>
      </c>
      <c r="N17" s="114">
        <v>36</v>
      </c>
      <c r="O17" s="114">
        <v>50</v>
      </c>
      <c r="P17" s="114">
        <v>36</v>
      </c>
      <c r="Q17">
        <v>40</v>
      </c>
      <c r="R17" s="114">
        <v>32</v>
      </c>
      <c r="S17" s="114">
        <v>34</v>
      </c>
      <c r="T17" s="114">
        <v>37</v>
      </c>
      <c r="U17" s="114">
        <v>14</v>
      </c>
      <c r="V17" s="114">
        <v>10</v>
      </c>
      <c r="W17" s="114">
        <v>9</v>
      </c>
    </row>
    <row r="18" spans="1:23">
      <c r="A18" s="25" t="s">
        <v>94</v>
      </c>
      <c r="B18" s="98">
        <v>7.0000000000000007E-2</v>
      </c>
      <c r="C18" s="103">
        <v>18</v>
      </c>
      <c r="D18" s="138"/>
      <c r="E18" s="25">
        <v>349</v>
      </c>
      <c r="F18" t="s">
        <v>17</v>
      </c>
      <c r="G18" t="s">
        <v>241</v>
      </c>
      <c r="H18">
        <v>127</v>
      </c>
      <c r="I18">
        <v>104</v>
      </c>
      <c r="J18">
        <v>100</v>
      </c>
      <c r="K18" s="114">
        <v>57</v>
      </c>
      <c r="L18" s="114">
        <v>60</v>
      </c>
      <c r="M18" s="114">
        <v>40</v>
      </c>
      <c r="N18" s="114">
        <v>81</v>
      </c>
      <c r="O18" s="114">
        <v>97</v>
      </c>
      <c r="P18" s="114">
        <v>93</v>
      </c>
      <c r="Q18">
        <v>90</v>
      </c>
      <c r="R18" s="114">
        <v>76</v>
      </c>
      <c r="S18" s="114">
        <v>72</v>
      </c>
      <c r="T18" s="114">
        <v>84</v>
      </c>
      <c r="U18" s="114">
        <v>53</v>
      </c>
      <c r="V18" s="114">
        <v>43</v>
      </c>
      <c r="W18" s="114">
        <v>39</v>
      </c>
    </row>
    <row r="19" spans="1:23">
      <c r="A19" s="25" t="s">
        <v>89</v>
      </c>
      <c r="B19" s="98">
        <v>0.41</v>
      </c>
      <c r="C19" s="103">
        <v>59</v>
      </c>
      <c r="D19" s="138"/>
      <c r="E19" s="25">
        <v>138</v>
      </c>
      <c r="F19" t="s">
        <v>17</v>
      </c>
      <c r="G19" t="s">
        <v>242</v>
      </c>
      <c r="H19">
        <v>103</v>
      </c>
      <c r="I19">
        <v>123</v>
      </c>
      <c r="J19">
        <v>97</v>
      </c>
      <c r="K19">
        <v>33</v>
      </c>
      <c r="L19">
        <v>36</v>
      </c>
      <c r="M19">
        <v>24</v>
      </c>
      <c r="N19">
        <v>65</v>
      </c>
      <c r="O19">
        <v>91</v>
      </c>
      <c r="P19">
        <v>79</v>
      </c>
      <c r="Q19">
        <v>77</v>
      </c>
      <c r="R19">
        <v>57</v>
      </c>
      <c r="S19">
        <v>67</v>
      </c>
      <c r="T19">
        <v>62</v>
      </c>
      <c r="U19">
        <v>54</v>
      </c>
      <c r="V19">
        <v>43</v>
      </c>
      <c r="W19">
        <v>42</v>
      </c>
    </row>
    <row r="20" spans="1:23">
      <c r="A20" s="25" t="s">
        <v>90</v>
      </c>
      <c r="B20" s="98">
        <v>0.15</v>
      </c>
      <c r="C20" s="103">
        <v>27</v>
      </c>
      <c r="D20" s="138"/>
      <c r="E20" s="25">
        <v>34</v>
      </c>
      <c r="F20" t="s">
        <v>17</v>
      </c>
      <c r="G20" t="s">
        <v>239</v>
      </c>
      <c r="H20">
        <v>37</v>
      </c>
      <c r="I20">
        <v>25</v>
      </c>
      <c r="J20">
        <v>35</v>
      </c>
      <c r="K20">
        <v>31</v>
      </c>
      <c r="L20">
        <v>31</v>
      </c>
      <c r="M20">
        <v>22</v>
      </c>
      <c r="N20">
        <v>17</v>
      </c>
      <c r="O20">
        <v>23</v>
      </c>
      <c r="P20">
        <v>22</v>
      </c>
      <c r="Q20">
        <v>20</v>
      </c>
      <c r="R20">
        <v>21</v>
      </c>
      <c r="S20">
        <v>20</v>
      </c>
      <c r="T20">
        <v>25</v>
      </c>
      <c r="U20">
        <v>39</v>
      </c>
      <c r="V20">
        <v>24</v>
      </c>
      <c r="W20">
        <v>28</v>
      </c>
    </row>
    <row r="21" spans="1:23">
      <c r="A21" s="25" t="s">
        <v>91</v>
      </c>
      <c r="B21" s="98">
        <v>7.0000000000000007E-2</v>
      </c>
      <c r="C21" s="103">
        <v>18</v>
      </c>
      <c r="D21" s="138"/>
      <c r="E21" s="25">
        <v>44</v>
      </c>
      <c r="F21" t="s">
        <v>17</v>
      </c>
      <c r="G21" t="s">
        <v>243</v>
      </c>
      <c r="H21">
        <v>131</v>
      </c>
      <c r="I21">
        <v>169</v>
      </c>
      <c r="J21">
        <v>154</v>
      </c>
      <c r="K21">
        <v>80</v>
      </c>
      <c r="L21">
        <v>88</v>
      </c>
      <c r="M21">
        <v>38</v>
      </c>
      <c r="N21">
        <v>133</v>
      </c>
      <c r="O21">
        <v>129</v>
      </c>
      <c r="P21">
        <v>83</v>
      </c>
      <c r="Q21">
        <v>110</v>
      </c>
      <c r="R21">
        <v>88</v>
      </c>
      <c r="S21">
        <v>48</v>
      </c>
      <c r="T21">
        <v>57</v>
      </c>
      <c r="U21">
        <v>146</v>
      </c>
      <c r="V21">
        <v>86</v>
      </c>
      <c r="W21">
        <v>119</v>
      </c>
    </row>
    <row r="22" spans="1:23">
      <c r="A22" s="25" t="s">
        <v>50</v>
      </c>
      <c r="B22" s="98">
        <v>0.03</v>
      </c>
      <c r="C22" s="103">
        <v>29</v>
      </c>
      <c r="D22" s="138" t="s">
        <v>203</v>
      </c>
      <c r="E22" s="25">
        <v>1</v>
      </c>
      <c r="F22" t="s">
        <v>18</v>
      </c>
      <c r="G22" t="s">
        <v>244</v>
      </c>
      <c r="H22">
        <v>1680</v>
      </c>
      <c r="I22">
        <v>318</v>
      </c>
      <c r="J22">
        <v>280</v>
      </c>
      <c r="K22">
        <v>199</v>
      </c>
      <c r="L22">
        <v>529</v>
      </c>
      <c r="M22">
        <v>83</v>
      </c>
      <c r="N22">
        <v>1520</v>
      </c>
      <c r="O22">
        <v>920</v>
      </c>
      <c r="P22">
        <v>188</v>
      </c>
      <c r="Q22">
        <v>483</v>
      </c>
      <c r="R22">
        <v>840</v>
      </c>
      <c r="S22">
        <v>82</v>
      </c>
      <c r="T22">
        <v>255</v>
      </c>
      <c r="U22">
        <v>162</v>
      </c>
      <c r="V22">
        <v>750</v>
      </c>
      <c r="W22">
        <v>165</v>
      </c>
    </row>
    <row r="23" spans="1:23">
      <c r="A23" s="25" t="s">
        <v>54</v>
      </c>
      <c r="B23" s="98">
        <v>0.13</v>
      </c>
      <c r="C23" s="103">
        <v>24</v>
      </c>
      <c r="D23" s="138"/>
      <c r="E23" s="25">
        <v>0</v>
      </c>
      <c r="F23" t="s">
        <v>18</v>
      </c>
      <c r="G23" t="s">
        <v>238</v>
      </c>
      <c r="H23">
        <v>26</v>
      </c>
      <c r="I23">
        <v>20</v>
      </c>
      <c r="J23">
        <v>17</v>
      </c>
      <c r="K23">
        <v>16</v>
      </c>
      <c r="L23">
        <v>16</v>
      </c>
      <c r="M23">
        <v>12</v>
      </c>
      <c r="N23">
        <v>29</v>
      </c>
      <c r="O23">
        <v>18</v>
      </c>
      <c r="P23">
        <v>26</v>
      </c>
      <c r="Q23">
        <v>24</v>
      </c>
      <c r="R23">
        <v>18</v>
      </c>
      <c r="S23">
        <v>19</v>
      </c>
      <c r="T23">
        <v>17</v>
      </c>
      <c r="U23">
        <v>19</v>
      </c>
      <c r="V23">
        <v>8</v>
      </c>
      <c r="W23">
        <v>8</v>
      </c>
    </row>
    <row r="24" spans="1:23">
      <c r="A24" s="25" t="s">
        <v>53</v>
      </c>
      <c r="B24" s="98">
        <v>0.26</v>
      </c>
      <c r="C24" s="103">
        <v>37</v>
      </c>
      <c r="D24" s="138"/>
      <c r="E24" s="25">
        <v>2</v>
      </c>
      <c r="F24" t="s">
        <v>18</v>
      </c>
      <c r="G24" t="s">
        <v>245</v>
      </c>
      <c r="H24">
        <v>53</v>
      </c>
      <c r="I24">
        <v>51</v>
      </c>
      <c r="J24">
        <v>43</v>
      </c>
      <c r="K24">
        <v>31</v>
      </c>
      <c r="L24">
        <v>33</v>
      </c>
      <c r="M24">
        <v>30</v>
      </c>
      <c r="N24">
        <v>38</v>
      </c>
      <c r="O24">
        <v>41</v>
      </c>
      <c r="P24">
        <v>34</v>
      </c>
      <c r="Q24">
        <v>38</v>
      </c>
      <c r="R24">
        <v>31</v>
      </c>
      <c r="S24">
        <v>29</v>
      </c>
      <c r="T24">
        <v>42</v>
      </c>
      <c r="U24">
        <v>29</v>
      </c>
      <c r="V24">
        <v>17</v>
      </c>
      <c r="W24">
        <v>22</v>
      </c>
    </row>
    <row r="25" spans="1:23">
      <c r="A25" s="25" t="s">
        <v>51</v>
      </c>
      <c r="B25" s="98">
        <v>0.15</v>
      </c>
      <c r="C25" s="103">
        <v>27</v>
      </c>
      <c r="D25" s="138"/>
      <c r="E25" s="25">
        <v>3</v>
      </c>
      <c r="F25" t="s">
        <v>18</v>
      </c>
      <c r="G25" t="s">
        <v>246</v>
      </c>
      <c r="H25">
        <v>95</v>
      </c>
      <c r="I25">
        <v>53</v>
      </c>
      <c r="J25">
        <v>74</v>
      </c>
      <c r="K25">
        <v>32</v>
      </c>
      <c r="L25">
        <v>50</v>
      </c>
      <c r="M25">
        <v>46</v>
      </c>
      <c r="N25">
        <v>67</v>
      </c>
      <c r="O25">
        <v>62</v>
      </c>
      <c r="P25">
        <v>100</v>
      </c>
      <c r="Q25">
        <v>74</v>
      </c>
      <c r="R25">
        <v>108</v>
      </c>
      <c r="S25">
        <v>55</v>
      </c>
      <c r="T25">
        <v>101</v>
      </c>
      <c r="U25">
        <v>33</v>
      </c>
      <c r="V25">
        <v>50</v>
      </c>
      <c r="W25">
        <v>25</v>
      </c>
    </row>
    <row r="26" spans="1:23">
      <c r="A26" s="25" t="s">
        <v>52</v>
      </c>
      <c r="B26" s="98">
        <v>0.41</v>
      </c>
      <c r="C26" s="103">
        <v>59</v>
      </c>
      <c r="D26" s="138"/>
      <c r="E26" s="25">
        <v>2</v>
      </c>
      <c r="F26" t="s">
        <v>18</v>
      </c>
      <c r="G26" t="s">
        <v>247</v>
      </c>
      <c r="H26">
        <v>22</v>
      </c>
      <c r="I26">
        <v>58</v>
      </c>
      <c r="J26">
        <v>49</v>
      </c>
      <c r="K26">
        <v>23</v>
      </c>
      <c r="L26">
        <v>23</v>
      </c>
      <c r="M26">
        <v>20</v>
      </c>
      <c r="N26">
        <v>26</v>
      </c>
      <c r="O26">
        <v>38</v>
      </c>
      <c r="P26">
        <v>29</v>
      </c>
      <c r="Q26">
        <v>29</v>
      </c>
      <c r="R26">
        <v>22</v>
      </c>
      <c r="S26">
        <v>19</v>
      </c>
      <c r="T26">
        <v>31</v>
      </c>
      <c r="U26">
        <v>27</v>
      </c>
      <c r="V26">
        <v>20</v>
      </c>
      <c r="W26">
        <v>21</v>
      </c>
    </row>
    <row r="27" spans="1:23">
      <c r="A27" s="25" t="s">
        <v>20</v>
      </c>
      <c r="B27" s="98">
        <v>1</v>
      </c>
      <c r="C27" s="103">
        <v>60</v>
      </c>
      <c r="D27" s="138"/>
      <c r="E27" s="25">
        <v>1201</v>
      </c>
      <c r="F27" t="s">
        <v>20</v>
      </c>
      <c r="G27" t="s">
        <v>233</v>
      </c>
      <c r="H27">
        <v>60</v>
      </c>
      <c r="I27">
        <v>59</v>
      </c>
      <c r="J27">
        <v>58</v>
      </c>
      <c r="K27">
        <v>38</v>
      </c>
      <c r="L27">
        <v>42</v>
      </c>
      <c r="M27">
        <v>33</v>
      </c>
      <c r="N27">
        <v>55</v>
      </c>
      <c r="O27">
        <v>58</v>
      </c>
      <c r="P27">
        <v>54</v>
      </c>
      <c r="Q27">
        <v>55</v>
      </c>
      <c r="R27">
        <v>53</v>
      </c>
      <c r="S27">
        <v>51</v>
      </c>
      <c r="T27">
        <v>53</v>
      </c>
      <c r="U27">
        <v>50</v>
      </c>
      <c r="V27">
        <v>44</v>
      </c>
      <c r="W27">
        <v>46</v>
      </c>
    </row>
    <row r="28" spans="1:23">
      <c r="A28" s="105" t="s">
        <v>179</v>
      </c>
      <c r="B28" s="98">
        <v>1</v>
      </c>
      <c r="C28" s="103">
        <v>68</v>
      </c>
      <c r="D28" s="138" t="s">
        <v>206</v>
      </c>
      <c r="E28" s="25">
        <v>26</v>
      </c>
      <c r="F28" t="s">
        <v>21</v>
      </c>
      <c r="G28" t="s">
        <v>236</v>
      </c>
      <c r="H28">
        <v>370</v>
      </c>
      <c r="I28">
        <v>278</v>
      </c>
      <c r="J28">
        <v>116</v>
      </c>
      <c r="K28">
        <v>85</v>
      </c>
      <c r="L28">
        <v>77</v>
      </c>
      <c r="M28">
        <v>59</v>
      </c>
      <c r="N28">
        <v>106</v>
      </c>
      <c r="O28">
        <v>121</v>
      </c>
      <c r="P28">
        <v>119</v>
      </c>
      <c r="Q28">
        <v>115</v>
      </c>
      <c r="R28">
        <v>103</v>
      </c>
      <c r="S28">
        <v>137</v>
      </c>
      <c r="T28">
        <v>104</v>
      </c>
      <c r="U28">
        <v>148</v>
      </c>
      <c r="V28">
        <v>122</v>
      </c>
      <c r="W28">
        <v>147</v>
      </c>
    </row>
    <row r="29" spans="1:23">
      <c r="A29" s="105" t="s">
        <v>183</v>
      </c>
      <c r="B29" s="98">
        <v>0.01</v>
      </c>
      <c r="C29" s="103">
        <v>44</v>
      </c>
      <c r="D29" s="138"/>
      <c r="E29" s="106">
        <v>5902</v>
      </c>
      <c r="F29" t="s">
        <v>21</v>
      </c>
      <c r="G29" t="s">
        <v>238</v>
      </c>
      <c r="H29">
        <v>93</v>
      </c>
      <c r="I29">
        <v>94</v>
      </c>
      <c r="J29">
        <v>89</v>
      </c>
      <c r="K29" s="114">
        <v>46</v>
      </c>
      <c r="L29" s="114">
        <v>50</v>
      </c>
      <c r="M29" s="114">
        <v>42</v>
      </c>
      <c r="N29" s="114">
        <v>79</v>
      </c>
      <c r="O29" s="114">
        <v>81</v>
      </c>
      <c r="P29" s="114">
        <v>77</v>
      </c>
      <c r="Q29">
        <v>79</v>
      </c>
      <c r="R29" s="114">
        <v>59</v>
      </c>
      <c r="S29" s="114">
        <v>52</v>
      </c>
      <c r="T29" s="114">
        <v>46</v>
      </c>
      <c r="U29">
        <v>51</v>
      </c>
      <c r="V29">
        <v>39</v>
      </c>
      <c r="W29">
        <v>36</v>
      </c>
    </row>
    <row r="30" spans="1:23">
      <c r="A30" s="105" t="s">
        <v>184</v>
      </c>
      <c r="B30" s="98">
        <v>0.01</v>
      </c>
      <c r="C30" s="103">
        <v>25</v>
      </c>
      <c r="D30" s="138"/>
      <c r="E30" s="106">
        <v>989</v>
      </c>
      <c r="F30" t="s">
        <v>21</v>
      </c>
      <c r="G30" t="s">
        <v>240</v>
      </c>
      <c r="H30">
        <v>151</v>
      </c>
      <c r="I30">
        <v>117</v>
      </c>
      <c r="J30">
        <v>111</v>
      </c>
      <c r="K30" s="114">
        <v>55</v>
      </c>
      <c r="L30" s="114">
        <v>70</v>
      </c>
      <c r="M30" s="114">
        <v>50</v>
      </c>
      <c r="N30" s="114">
        <v>80</v>
      </c>
      <c r="O30" s="114">
        <v>76</v>
      </c>
      <c r="P30" s="114">
        <v>85</v>
      </c>
      <c r="Q30">
        <v>80</v>
      </c>
      <c r="R30" s="114">
        <v>83</v>
      </c>
      <c r="S30" s="114">
        <v>89</v>
      </c>
      <c r="T30" s="114">
        <v>69</v>
      </c>
      <c r="U30">
        <v>97</v>
      </c>
      <c r="V30">
        <v>66</v>
      </c>
      <c r="W30">
        <v>54</v>
      </c>
    </row>
    <row r="31" spans="1:23">
      <c r="A31" s="105" t="s">
        <v>185</v>
      </c>
      <c r="B31" s="98">
        <v>0.01</v>
      </c>
      <c r="C31" s="103">
        <v>17</v>
      </c>
      <c r="D31" s="138"/>
      <c r="E31" s="106">
        <v>331</v>
      </c>
      <c r="F31" t="s">
        <v>21</v>
      </c>
      <c r="G31" t="s">
        <v>241</v>
      </c>
      <c r="H31">
        <v>287</v>
      </c>
      <c r="I31">
        <v>255</v>
      </c>
      <c r="J31">
        <v>201</v>
      </c>
      <c r="K31" s="114">
        <v>89</v>
      </c>
      <c r="L31" s="114">
        <v>109</v>
      </c>
      <c r="M31" s="114">
        <v>91</v>
      </c>
      <c r="N31" s="114">
        <v>167</v>
      </c>
      <c r="O31" s="114">
        <v>217</v>
      </c>
      <c r="P31" s="114">
        <v>179</v>
      </c>
      <c r="Q31">
        <v>186</v>
      </c>
      <c r="R31" s="114">
        <v>145</v>
      </c>
      <c r="S31" s="114">
        <v>123</v>
      </c>
      <c r="T31" s="114">
        <v>142</v>
      </c>
      <c r="U31">
        <v>179</v>
      </c>
      <c r="V31">
        <v>163</v>
      </c>
      <c r="W31">
        <v>181</v>
      </c>
    </row>
    <row r="32" spans="1:23">
      <c r="A32" s="105" t="s">
        <v>180</v>
      </c>
      <c r="B32" s="98">
        <v>0.02</v>
      </c>
      <c r="C32" s="103">
        <v>46</v>
      </c>
      <c r="D32" s="138"/>
      <c r="E32" s="25">
        <v>4</v>
      </c>
      <c r="F32" t="s">
        <v>21</v>
      </c>
      <c r="G32" t="s">
        <v>242</v>
      </c>
      <c r="H32">
        <v>174</v>
      </c>
      <c r="I32">
        <v>391</v>
      </c>
      <c r="J32">
        <v>62</v>
      </c>
      <c r="K32" s="114">
        <v>69</v>
      </c>
      <c r="L32" s="114">
        <v>41</v>
      </c>
      <c r="M32" s="114">
        <v>54</v>
      </c>
      <c r="N32" s="116">
        <v>87</v>
      </c>
      <c r="O32" s="114">
        <v>58</v>
      </c>
      <c r="P32" s="116">
        <v>83</v>
      </c>
      <c r="Q32">
        <v>73</v>
      </c>
      <c r="R32" s="114">
        <v>44</v>
      </c>
      <c r="S32" s="116">
        <v>100</v>
      </c>
      <c r="T32" s="116">
        <v>94</v>
      </c>
      <c r="U32">
        <v>34</v>
      </c>
      <c r="V32">
        <v>39</v>
      </c>
      <c r="W32">
        <v>42</v>
      </c>
    </row>
    <row r="33" spans="1:23">
      <c r="A33" s="105" t="s">
        <v>181</v>
      </c>
      <c r="B33" s="98">
        <v>0.01</v>
      </c>
      <c r="C33" s="103">
        <v>26</v>
      </c>
      <c r="D33" s="138"/>
      <c r="E33" s="25">
        <v>19</v>
      </c>
      <c r="F33" t="s">
        <v>21</v>
      </c>
      <c r="G33" t="s">
        <v>239</v>
      </c>
      <c r="H33">
        <v>178</v>
      </c>
      <c r="I33">
        <v>145</v>
      </c>
      <c r="J33">
        <v>69</v>
      </c>
      <c r="K33" s="114">
        <v>40</v>
      </c>
      <c r="L33" s="114">
        <v>45</v>
      </c>
      <c r="M33" s="114">
        <v>36</v>
      </c>
      <c r="N33" s="116">
        <v>53</v>
      </c>
      <c r="O33" s="114">
        <v>62</v>
      </c>
      <c r="P33" s="116">
        <v>79</v>
      </c>
      <c r="Q33">
        <v>63</v>
      </c>
      <c r="R33" s="114">
        <v>49</v>
      </c>
      <c r="S33" s="116">
        <v>73</v>
      </c>
      <c r="T33" s="116">
        <v>57</v>
      </c>
      <c r="U33">
        <v>31</v>
      </c>
      <c r="V33">
        <v>25</v>
      </c>
      <c r="W33">
        <v>27</v>
      </c>
    </row>
    <row r="34" spans="1:23">
      <c r="A34" s="105" t="s">
        <v>182</v>
      </c>
      <c r="B34" s="98">
        <v>0.01</v>
      </c>
      <c r="C34" s="103">
        <v>18</v>
      </c>
      <c r="D34" s="138"/>
      <c r="E34" s="25">
        <v>2</v>
      </c>
      <c r="F34" t="s">
        <v>21</v>
      </c>
      <c r="G34" t="s">
        <v>243</v>
      </c>
      <c r="H34">
        <v>318</v>
      </c>
      <c r="I34">
        <v>163</v>
      </c>
      <c r="J34">
        <v>76</v>
      </c>
      <c r="K34" s="114">
        <v>100</v>
      </c>
      <c r="L34" s="114">
        <v>86</v>
      </c>
      <c r="M34" s="114">
        <v>137</v>
      </c>
      <c r="N34" s="116">
        <v>86</v>
      </c>
      <c r="O34" s="114">
        <v>102</v>
      </c>
      <c r="P34" s="116">
        <v>85</v>
      </c>
      <c r="Q34">
        <v>91</v>
      </c>
      <c r="R34" s="114">
        <v>130</v>
      </c>
      <c r="S34" s="116">
        <v>70</v>
      </c>
      <c r="T34" s="116">
        <v>78</v>
      </c>
      <c r="U34">
        <v>200</v>
      </c>
      <c r="V34">
        <v>182</v>
      </c>
      <c r="W34">
        <v>146</v>
      </c>
    </row>
    <row r="35" spans="1:23">
      <c r="A35" s="25" t="s">
        <v>186</v>
      </c>
      <c r="B35" s="98">
        <v>1</v>
      </c>
      <c r="C35" s="103">
        <v>136</v>
      </c>
      <c r="D35" s="138" t="s">
        <v>207</v>
      </c>
      <c r="E35" s="25">
        <v>30</v>
      </c>
      <c r="F35" t="s">
        <v>22</v>
      </c>
      <c r="G35" t="s">
        <v>236</v>
      </c>
      <c r="H35" t="s">
        <v>237</v>
      </c>
      <c r="I35" t="s">
        <v>237</v>
      </c>
      <c r="J35">
        <v>1185</v>
      </c>
      <c r="K35">
        <v>116</v>
      </c>
      <c r="L35">
        <v>372</v>
      </c>
      <c r="M35">
        <v>278</v>
      </c>
      <c r="N35">
        <v>1145</v>
      </c>
      <c r="O35">
        <v>678</v>
      </c>
      <c r="P35">
        <v>626</v>
      </c>
      <c r="Q35">
        <v>715</v>
      </c>
      <c r="R35">
        <v>682</v>
      </c>
      <c r="S35" t="s">
        <v>237</v>
      </c>
      <c r="T35">
        <v>980</v>
      </c>
      <c r="U35">
        <v>120</v>
      </c>
      <c r="V35">
        <v>245</v>
      </c>
      <c r="W35">
        <v>92</v>
      </c>
    </row>
    <row r="36" spans="1:23">
      <c r="A36" s="25" t="s">
        <v>190</v>
      </c>
      <c r="B36" s="98">
        <v>0.01</v>
      </c>
      <c r="C36" s="103">
        <v>87</v>
      </c>
      <c r="D36" s="138"/>
      <c r="E36" s="25">
        <v>338</v>
      </c>
      <c r="F36" t="s">
        <v>22</v>
      </c>
      <c r="G36" t="s">
        <v>238</v>
      </c>
      <c r="H36">
        <v>543</v>
      </c>
      <c r="I36">
        <v>640</v>
      </c>
      <c r="J36">
        <v>566</v>
      </c>
      <c r="K36">
        <v>113</v>
      </c>
      <c r="L36">
        <v>151</v>
      </c>
      <c r="M36">
        <v>118</v>
      </c>
      <c r="N36">
        <v>614</v>
      </c>
      <c r="O36">
        <v>599</v>
      </c>
      <c r="P36">
        <v>493</v>
      </c>
      <c r="Q36">
        <v>564</v>
      </c>
      <c r="R36">
        <v>466</v>
      </c>
      <c r="S36">
        <v>494</v>
      </c>
      <c r="T36">
        <v>499</v>
      </c>
      <c r="U36">
        <v>62</v>
      </c>
      <c r="V36">
        <v>49</v>
      </c>
      <c r="W36">
        <v>44</v>
      </c>
    </row>
    <row r="37" spans="1:23">
      <c r="A37" s="25" t="s">
        <v>191</v>
      </c>
      <c r="B37" s="98">
        <v>0.01</v>
      </c>
      <c r="C37" s="103">
        <v>50</v>
      </c>
      <c r="D37" s="138"/>
      <c r="E37" s="25">
        <v>161</v>
      </c>
      <c r="F37" t="s">
        <v>22</v>
      </c>
      <c r="G37" t="s">
        <v>240</v>
      </c>
      <c r="H37">
        <v>808</v>
      </c>
      <c r="I37">
        <v>1077</v>
      </c>
      <c r="J37">
        <v>562</v>
      </c>
      <c r="K37">
        <v>178</v>
      </c>
      <c r="L37">
        <v>207</v>
      </c>
      <c r="M37">
        <v>167</v>
      </c>
      <c r="N37">
        <v>363</v>
      </c>
      <c r="O37">
        <v>419</v>
      </c>
      <c r="P37">
        <v>435</v>
      </c>
      <c r="Q37">
        <v>404</v>
      </c>
      <c r="R37">
        <v>485</v>
      </c>
      <c r="S37">
        <v>495</v>
      </c>
      <c r="T37">
        <v>300</v>
      </c>
      <c r="U37">
        <v>179</v>
      </c>
      <c r="V37">
        <v>120</v>
      </c>
      <c r="W37">
        <v>94</v>
      </c>
    </row>
    <row r="38" spans="1:23">
      <c r="A38" s="25" t="s">
        <v>192</v>
      </c>
      <c r="B38" s="98">
        <v>0.01</v>
      </c>
      <c r="C38" s="103">
        <v>35</v>
      </c>
      <c r="D38" s="138"/>
      <c r="E38" s="25">
        <v>63</v>
      </c>
      <c r="F38" t="s">
        <v>22</v>
      </c>
      <c r="G38" t="s">
        <v>241</v>
      </c>
      <c r="H38">
        <v>1473</v>
      </c>
      <c r="I38">
        <v>1351</v>
      </c>
      <c r="J38">
        <v>592</v>
      </c>
      <c r="K38">
        <v>369</v>
      </c>
      <c r="L38">
        <v>498</v>
      </c>
      <c r="M38">
        <v>296</v>
      </c>
      <c r="N38">
        <v>468</v>
      </c>
      <c r="O38">
        <v>445</v>
      </c>
      <c r="P38">
        <v>410</v>
      </c>
      <c r="Q38">
        <v>438</v>
      </c>
      <c r="R38">
        <v>1134</v>
      </c>
      <c r="S38">
        <v>1199</v>
      </c>
      <c r="T38">
        <v>792</v>
      </c>
      <c r="U38">
        <v>549</v>
      </c>
      <c r="V38">
        <v>658</v>
      </c>
      <c r="W38">
        <v>402</v>
      </c>
    </row>
    <row r="39" spans="1:23">
      <c r="A39" s="25" t="s">
        <v>187</v>
      </c>
      <c r="B39" s="98">
        <v>0.02</v>
      </c>
      <c r="C39" s="103">
        <v>92</v>
      </c>
      <c r="D39" s="138"/>
      <c r="E39" s="25">
        <v>3</v>
      </c>
      <c r="F39" t="s">
        <v>22</v>
      </c>
      <c r="G39" t="s">
        <v>242</v>
      </c>
      <c r="H39">
        <v>225</v>
      </c>
      <c r="I39">
        <v>85</v>
      </c>
      <c r="J39">
        <v>155</v>
      </c>
      <c r="K39">
        <v>143</v>
      </c>
      <c r="L39">
        <v>745</v>
      </c>
      <c r="M39">
        <v>150</v>
      </c>
      <c r="N39">
        <v>315</v>
      </c>
      <c r="O39">
        <v>73</v>
      </c>
      <c r="P39" t="s">
        <v>237</v>
      </c>
      <c r="Q39">
        <v>235</v>
      </c>
      <c r="R39">
        <v>52</v>
      </c>
      <c r="S39">
        <v>455</v>
      </c>
      <c r="T39">
        <v>116</v>
      </c>
      <c r="U39">
        <v>28</v>
      </c>
      <c r="V39">
        <v>31</v>
      </c>
      <c r="W39">
        <v>27</v>
      </c>
    </row>
    <row r="40" spans="1:23">
      <c r="A40" s="25" t="s">
        <v>188</v>
      </c>
      <c r="B40" s="98">
        <v>0.01</v>
      </c>
      <c r="C40" s="103">
        <v>51</v>
      </c>
      <c r="D40" s="138"/>
      <c r="E40" s="25">
        <v>8</v>
      </c>
      <c r="F40" t="s">
        <v>22</v>
      </c>
      <c r="G40" t="s">
        <v>239</v>
      </c>
      <c r="H40">
        <v>480</v>
      </c>
      <c r="I40">
        <v>600</v>
      </c>
      <c r="J40">
        <v>645</v>
      </c>
      <c r="K40">
        <v>348</v>
      </c>
      <c r="L40">
        <v>74</v>
      </c>
      <c r="M40">
        <v>95</v>
      </c>
      <c r="N40">
        <v>655</v>
      </c>
      <c r="O40" t="s">
        <v>237</v>
      </c>
      <c r="P40">
        <v>372</v>
      </c>
      <c r="Q40">
        <v>594</v>
      </c>
      <c r="R40">
        <v>231</v>
      </c>
      <c r="S40">
        <v>178</v>
      </c>
      <c r="T40">
        <v>250</v>
      </c>
      <c r="U40">
        <v>52</v>
      </c>
      <c r="V40">
        <v>33</v>
      </c>
      <c r="W40">
        <v>34</v>
      </c>
    </row>
    <row r="41" spans="1:23">
      <c r="A41" s="25" t="s">
        <v>189</v>
      </c>
      <c r="B41" s="98">
        <v>0.01</v>
      </c>
      <c r="C41" s="103">
        <v>35</v>
      </c>
      <c r="D41" s="138"/>
      <c r="E41" s="25">
        <v>1</v>
      </c>
      <c r="F41" t="s">
        <v>22</v>
      </c>
      <c r="G41" t="s">
        <v>243</v>
      </c>
      <c r="H41" t="s">
        <v>237</v>
      </c>
      <c r="I41" t="s">
        <v>237</v>
      </c>
      <c r="J41" t="s">
        <v>237</v>
      </c>
      <c r="K41">
        <v>40</v>
      </c>
      <c r="L41" t="s">
        <v>237</v>
      </c>
      <c r="M41" t="s">
        <v>237</v>
      </c>
      <c r="N41" t="s">
        <v>237</v>
      </c>
      <c r="O41" t="s">
        <v>237</v>
      </c>
      <c r="P41">
        <v>65</v>
      </c>
      <c r="Q41">
        <v>120</v>
      </c>
      <c r="R41" t="s">
        <v>237</v>
      </c>
      <c r="S41" t="s">
        <v>237</v>
      </c>
      <c r="T41" t="s">
        <v>237</v>
      </c>
      <c r="U41" t="s">
        <v>237</v>
      </c>
      <c r="V41">
        <v>1075</v>
      </c>
      <c r="W41">
        <v>131</v>
      </c>
    </row>
    <row r="42" spans="1:23">
      <c r="A42" s="105" t="s">
        <v>193</v>
      </c>
      <c r="B42" s="98">
        <v>1</v>
      </c>
      <c r="C42" s="103">
        <v>85</v>
      </c>
      <c r="D42" s="138" t="s">
        <v>208</v>
      </c>
      <c r="E42" s="25">
        <v>28</v>
      </c>
      <c r="F42" t="s">
        <v>23</v>
      </c>
      <c r="G42" t="s">
        <v>236</v>
      </c>
      <c r="H42">
        <v>383</v>
      </c>
      <c r="I42">
        <v>305</v>
      </c>
      <c r="J42">
        <v>248</v>
      </c>
      <c r="K42">
        <v>127</v>
      </c>
      <c r="L42">
        <v>186</v>
      </c>
      <c r="M42">
        <v>82</v>
      </c>
      <c r="N42">
        <v>291</v>
      </c>
      <c r="O42">
        <v>221</v>
      </c>
      <c r="P42">
        <v>120</v>
      </c>
      <c r="Q42">
        <v>199</v>
      </c>
      <c r="R42">
        <v>223</v>
      </c>
      <c r="S42">
        <v>240</v>
      </c>
      <c r="T42">
        <v>176</v>
      </c>
      <c r="U42">
        <v>276</v>
      </c>
      <c r="V42">
        <v>214</v>
      </c>
      <c r="W42">
        <v>219</v>
      </c>
    </row>
    <row r="43" spans="1:23">
      <c r="A43" s="105" t="s">
        <v>197</v>
      </c>
      <c r="B43" s="98">
        <v>0.01</v>
      </c>
      <c r="C43" s="103">
        <v>37</v>
      </c>
      <c r="D43" s="138"/>
      <c r="E43" s="106">
        <v>5569</v>
      </c>
      <c r="F43" t="s">
        <v>23</v>
      </c>
      <c r="G43" t="s">
        <v>238</v>
      </c>
      <c r="H43">
        <v>64</v>
      </c>
      <c r="I43">
        <v>64</v>
      </c>
      <c r="J43">
        <v>56</v>
      </c>
      <c r="K43" s="114">
        <v>42</v>
      </c>
      <c r="L43" s="114">
        <v>44</v>
      </c>
      <c r="M43" s="114">
        <v>36</v>
      </c>
      <c r="N43" s="114">
        <v>50</v>
      </c>
      <c r="O43" s="114">
        <v>50</v>
      </c>
      <c r="P43" s="114">
        <v>46</v>
      </c>
      <c r="Q43">
        <v>49</v>
      </c>
      <c r="R43" s="114">
        <v>58</v>
      </c>
      <c r="S43" s="114">
        <v>51</v>
      </c>
      <c r="T43" s="114">
        <v>43</v>
      </c>
      <c r="U43">
        <v>37</v>
      </c>
      <c r="V43">
        <v>24</v>
      </c>
      <c r="W43">
        <v>21</v>
      </c>
    </row>
    <row r="44" spans="1:23">
      <c r="A44" s="105" t="s">
        <v>198</v>
      </c>
      <c r="B44" s="98">
        <v>0.01</v>
      </c>
      <c r="C44" s="103">
        <v>21</v>
      </c>
      <c r="D44" s="138"/>
      <c r="E44" s="106">
        <v>909</v>
      </c>
      <c r="F44" t="s">
        <v>23</v>
      </c>
      <c r="G44" t="s">
        <v>240</v>
      </c>
      <c r="H44">
        <v>221</v>
      </c>
      <c r="I44">
        <v>181</v>
      </c>
      <c r="J44">
        <v>178</v>
      </c>
      <c r="K44" s="114">
        <v>77</v>
      </c>
      <c r="L44" s="114">
        <v>92</v>
      </c>
      <c r="M44" s="114">
        <v>63</v>
      </c>
      <c r="N44" s="114">
        <v>119</v>
      </c>
      <c r="O44" s="114">
        <v>114</v>
      </c>
      <c r="P44" s="114">
        <v>91</v>
      </c>
      <c r="Q44">
        <v>107</v>
      </c>
      <c r="R44" s="114">
        <v>114</v>
      </c>
      <c r="S44" s="114">
        <v>123</v>
      </c>
      <c r="T44" s="114">
        <v>99</v>
      </c>
      <c r="U44">
        <v>121</v>
      </c>
      <c r="V44">
        <v>66</v>
      </c>
      <c r="W44">
        <v>43</v>
      </c>
    </row>
    <row r="45" spans="1:23">
      <c r="A45" s="105" t="s">
        <v>199</v>
      </c>
      <c r="B45" s="98">
        <v>0.01</v>
      </c>
      <c r="C45" s="103">
        <v>15</v>
      </c>
      <c r="D45" s="138"/>
      <c r="E45" s="106">
        <v>236</v>
      </c>
      <c r="F45" t="s">
        <v>23</v>
      </c>
      <c r="G45" t="s">
        <v>241</v>
      </c>
      <c r="H45">
        <v>536</v>
      </c>
      <c r="I45">
        <v>360</v>
      </c>
      <c r="J45">
        <v>415</v>
      </c>
      <c r="K45" s="114">
        <v>142</v>
      </c>
      <c r="L45" s="114">
        <v>185</v>
      </c>
      <c r="M45" s="114">
        <v>125</v>
      </c>
      <c r="N45" s="114">
        <v>297</v>
      </c>
      <c r="O45" s="114">
        <v>416</v>
      </c>
      <c r="P45" s="114">
        <v>306</v>
      </c>
      <c r="Q45">
        <v>332</v>
      </c>
      <c r="R45" s="114">
        <v>244</v>
      </c>
      <c r="S45" s="114">
        <v>241</v>
      </c>
      <c r="T45" s="114">
        <v>301</v>
      </c>
      <c r="U45">
        <v>292</v>
      </c>
      <c r="V45">
        <v>259</v>
      </c>
      <c r="W45">
        <v>243</v>
      </c>
    </row>
    <row r="46" spans="1:23">
      <c r="A46" s="105" t="s">
        <v>194</v>
      </c>
      <c r="B46" s="98">
        <v>0.01</v>
      </c>
      <c r="C46" s="103">
        <v>39</v>
      </c>
      <c r="D46" s="138"/>
      <c r="E46" s="25">
        <v>3</v>
      </c>
      <c r="F46" t="s">
        <v>23</v>
      </c>
      <c r="G46" t="s">
        <v>242</v>
      </c>
      <c r="H46">
        <v>74</v>
      </c>
      <c r="I46">
        <v>180</v>
      </c>
      <c r="J46">
        <v>120</v>
      </c>
      <c r="K46" s="114">
        <v>55</v>
      </c>
      <c r="L46" s="114">
        <v>64</v>
      </c>
      <c r="M46" s="114">
        <v>35</v>
      </c>
      <c r="N46" s="114">
        <v>167</v>
      </c>
      <c r="O46" s="114">
        <v>227</v>
      </c>
      <c r="P46" s="114">
        <v>63</v>
      </c>
      <c r="Q46">
        <v>137</v>
      </c>
      <c r="R46" s="116">
        <v>92</v>
      </c>
      <c r="S46" s="116">
        <v>67</v>
      </c>
      <c r="T46" s="116">
        <v>68</v>
      </c>
      <c r="U46">
        <v>28</v>
      </c>
      <c r="V46">
        <v>23</v>
      </c>
      <c r="W46">
        <v>25</v>
      </c>
    </row>
    <row r="47" spans="1:23">
      <c r="A47" s="105" t="s">
        <v>195</v>
      </c>
      <c r="B47" s="98">
        <v>0.01</v>
      </c>
      <c r="C47" s="103">
        <v>22</v>
      </c>
      <c r="D47" s="138"/>
      <c r="E47" s="25">
        <v>21</v>
      </c>
      <c r="F47" t="s">
        <v>23</v>
      </c>
      <c r="G47" t="s">
        <v>239</v>
      </c>
      <c r="H47">
        <v>97</v>
      </c>
      <c r="I47">
        <v>69</v>
      </c>
      <c r="J47">
        <v>74</v>
      </c>
      <c r="K47" s="114">
        <v>42</v>
      </c>
      <c r="L47" s="114">
        <v>53</v>
      </c>
      <c r="M47" s="114">
        <v>35</v>
      </c>
      <c r="N47" s="114">
        <v>105</v>
      </c>
      <c r="O47" s="114">
        <v>143</v>
      </c>
      <c r="P47" s="114">
        <v>56</v>
      </c>
      <c r="Q47">
        <v>98</v>
      </c>
      <c r="R47" s="116">
        <v>55</v>
      </c>
      <c r="S47" s="116">
        <v>72</v>
      </c>
      <c r="T47" s="116">
        <v>52</v>
      </c>
      <c r="U47">
        <v>43</v>
      </c>
      <c r="V47">
        <v>21</v>
      </c>
      <c r="W47">
        <v>19</v>
      </c>
    </row>
    <row r="48" spans="1:23">
      <c r="A48" s="105" t="s">
        <v>196</v>
      </c>
      <c r="B48" s="98">
        <v>3.0000000000000001E-3</v>
      </c>
      <c r="C48" s="103">
        <v>15</v>
      </c>
      <c r="D48" s="138"/>
      <c r="E48" s="25">
        <v>2</v>
      </c>
      <c r="F48" t="s">
        <v>23</v>
      </c>
      <c r="G48" t="s">
        <v>243</v>
      </c>
      <c r="H48">
        <v>930</v>
      </c>
      <c r="I48">
        <v>318</v>
      </c>
      <c r="J48">
        <v>279</v>
      </c>
      <c r="K48" s="114">
        <v>151</v>
      </c>
      <c r="L48" s="114">
        <v>202</v>
      </c>
      <c r="M48" s="114">
        <v>125</v>
      </c>
      <c r="N48" s="114">
        <v>233</v>
      </c>
      <c r="O48" s="114">
        <v>506</v>
      </c>
      <c r="P48" s="114">
        <v>121</v>
      </c>
      <c r="Q48">
        <v>188</v>
      </c>
      <c r="R48" s="116">
        <v>314</v>
      </c>
      <c r="S48" s="116">
        <v>149</v>
      </c>
      <c r="T48" s="116">
        <v>178</v>
      </c>
      <c r="U48">
        <v>422</v>
      </c>
      <c r="V48">
        <v>381</v>
      </c>
      <c r="W48">
        <v>328</v>
      </c>
    </row>
    <row r="49" spans="1:23">
      <c r="A49" s="25" t="s">
        <v>85</v>
      </c>
      <c r="B49" s="98">
        <v>1</v>
      </c>
      <c r="C49" s="103">
        <v>50</v>
      </c>
      <c r="D49" s="138">
        <v>50</v>
      </c>
      <c r="E49" s="25">
        <v>146</v>
      </c>
      <c r="F49" t="s">
        <v>24</v>
      </c>
      <c r="G49" t="s">
        <v>236</v>
      </c>
      <c r="H49">
        <v>182</v>
      </c>
      <c r="I49">
        <v>211</v>
      </c>
      <c r="J49">
        <v>159</v>
      </c>
      <c r="K49">
        <v>80</v>
      </c>
      <c r="L49">
        <v>94</v>
      </c>
      <c r="M49">
        <v>40</v>
      </c>
      <c r="N49">
        <v>178</v>
      </c>
      <c r="O49">
        <v>156</v>
      </c>
      <c r="P49">
        <v>125</v>
      </c>
      <c r="Q49">
        <v>150</v>
      </c>
      <c r="R49">
        <v>136</v>
      </c>
      <c r="S49">
        <v>73</v>
      </c>
      <c r="T49">
        <v>86</v>
      </c>
      <c r="U49">
        <v>194</v>
      </c>
      <c r="V49">
        <v>122</v>
      </c>
      <c r="W49">
        <v>163</v>
      </c>
    </row>
    <row r="50" spans="1:23">
      <c r="A50" s="25" t="s">
        <v>87</v>
      </c>
      <c r="B50" s="98">
        <v>0.5</v>
      </c>
      <c r="C50" s="103">
        <v>50</v>
      </c>
      <c r="D50" s="138"/>
      <c r="E50" s="25">
        <v>363</v>
      </c>
      <c r="F50" t="s">
        <v>24</v>
      </c>
      <c r="G50" t="s">
        <v>241</v>
      </c>
      <c r="H50">
        <v>54</v>
      </c>
      <c r="I50">
        <v>54</v>
      </c>
      <c r="J50">
        <v>52</v>
      </c>
      <c r="K50">
        <v>31</v>
      </c>
      <c r="L50">
        <v>34</v>
      </c>
      <c r="M50">
        <v>27</v>
      </c>
      <c r="N50">
        <v>47</v>
      </c>
      <c r="O50">
        <v>49</v>
      </c>
      <c r="P50">
        <v>48</v>
      </c>
      <c r="Q50">
        <v>48</v>
      </c>
      <c r="R50">
        <v>43</v>
      </c>
      <c r="S50">
        <v>41</v>
      </c>
      <c r="T50">
        <v>43</v>
      </c>
      <c r="U50">
        <v>25</v>
      </c>
      <c r="V50">
        <v>21</v>
      </c>
      <c r="W50">
        <v>22</v>
      </c>
    </row>
    <row r="51" spans="1:23">
      <c r="A51" s="25" t="s">
        <v>86</v>
      </c>
      <c r="B51" s="98">
        <v>0.5</v>
      </c>
      <c r="C51" s="103">
        <v>50</v>
      </c>
      <c r="D51" s="138"/>
      <c r="E51" s="25">
        <v>223</v>
      </c>
      <c r="F51" t="s">
        <v>24</v>
      </c>
      <c r="G51" t="s">
        <v>243</v>
      </c>
      <c r="H51">
        <v>51</v>
      </c>
      <c r="I51">
        <v>55</v>
      </c>
      <c r="J51">
        <v>59</v>
      </c>
      <c r="K51">
        <v>28</v>
      </c>
      <c r="L51">
        <v>31</v>
      </c>
      <c r="M51">
        <v>23</v>
      </c>
      <c r="N51">
        <v>36</v>
      </c>
      <c r="O51">
        <v>42</v>
      </c>
      <c r="P51">
        <v>43</v>
      </c>
      <c r="Q51">
        <v>40</v>
      </c>
      <c r="R51">
        <v>36</v>
      </c>
      <c r="S51">
        <v>37</v>
      </c>
      <c r="T51">
        <v>39</v>
      </c>
      <c r="U51">
        <v>51</v>
      </c>
      <c r="V51">
        <v>41</v>
      </c>
      <c r="W51">
        <v>41</v>
      </c>
    </row>
    <row r="52" spans="1:23">
      <c r="A52" s="105" t="s">
        <v>102</v>
      </c>
      <c r="B52" s="98">
        <v>1</v>
      </c>
      <c r="C52" s="103">
        <v>30</v>
      </c>
      <c r="D52" s="138" t="s">
        <v>210</v>
      </c>
      <c r="E52" s="106">
        <v>3543</v>
      </c>
      <c r="F52" t="s">
        <v>26</v>
      </c>
      <c r="G52" t="s">
        <v>236</v>
      </c>
      <c r="H52">
        <v>122</v>
      </c>
      <c r="I52">
        <v>118</v>
      </c>
      <c r="J52">
        <v>111</v>
      </c>
      <c r="K52">
        <v>52</v>
      </c>
      <c r="L52">
        <v>69</v>
      </c>
      <c r="M52">
        <v>50</v>
      </c>
      <c r="N52">
        <v>123</v>
      </c>
      <c r="O52">
        <v>163</v>
      </c>
      <c r="P52">
        <v>167</v>
      </c>
      <c r="Q52">
        <v>147</v>
      </c>
      <c r="R52">
        <v>54</v>
      </c>
      <c r="S52">
        <v>67</v>
      </c>
      <c r="T52">
        <v>68</v>
      </c>
      <c r="U52">
        <v>70</v>
      </c>
      <c r="V52">
        <v>76</v>
      </c>
      <c r="W52">
        <v>88</v>
      </c>
    </row>
    <row r="53" spans="1:23">
      <c r="A53" s="105" t="s">
        <v>106</v>
      </c>
      <c r="B53" s="98">
        <v>0.2</v>
      </c>
      <c r="C53" s="103">
        <v>15</v>
      </c>
      <c r="D53" s="138"/>
      <c r="E53" s="106">
        <v>5667</v>
      </c>
      <c r="F53" t="s">
        <v>26</v>
      </c>
      <c r="G53" t="s">
        <v>238</v>
      </c>
      <c r="H53">
        <v>21</v>
      </c>
      <c r="I53">
        <v>20</v>
      </c>
      <c r="J53">
        <v>19</v>
      </c>
      <c r="K53">
        <v>14</v>
      </c>
      <c r="L53">
        <v>17</v>
      </c>
      <c r="M53">
        <v>13</v>
      </c>
      <c r="N53" s="114">
        <v>15</v>
      </c>
      <c r="O53" s="114">
        <v>16</v>
      </c>
      <c r="P53" s="114">
        <v>14</v>
      </c>
      <c r="Q53">
        <v>15</v>
      </c>
      <c r="R53" s="114">
        <v>13</v>
      </c>
      <c r="S53" s="114">
        <v>13</v>
      </c>
      <c r="T53" s="114">
        <v>10</v>
      </c>
      <c r="U53" s="114">
        <v>14</v>
      </c>
      <c r="V53" s="114">
        <v>10</v>
      </c>
      <c r="W53" s="114">
        <v>11</v>
      </c>
    </row>
    <row r="54" spans="1:23">
      <c r="A54" s="105" t="s">
        <v>107</v>
      </c>
      <c r="B54" s="98">
        <v>0.08</v>
      </c>
      <c r="C54" s="103">
        <v>10</v>
      </c>
      <c r="D54" s="138"/>
      <c r="E54" s="106">
        <v>3606</v>
      </c>
      <c r="F54" t="s">
        <v>26</v>
      </c>
      <c r="G54" t="s">
        <v>240</v>
      </c>
      <c r="H54">
        <v>43</v>
      </c>
      <c r="I54">
        <v>28</v>
      </c>
      <c r="J54">
        <v>23</v>
      </c>
      <c r="K54">
        <v>27</v>
      </c>
      <c r="L54">
        <v>28</v>
      </c>
      <c r="M54">
        <v>18</v>
      </c>
      <c r="N54" s="114">
        <v>15</v>
      </c>
      <c r="O54" s="114">
        <v>14</v>
      </c>
      <c r="P54" s="114">
        <v>12</v>
      </c>
      <c r="Q54">
        <v>13</v>
      </c>
      <c r="R54" s="114">
        <v>26</v>
      </c>
      <c r="S54" s="114">
        <v>21</v>
      </c>
      <c r="T54" s="114">
        <v>14</v>
      </c>
      <c r="U54" s="114">
        <v>29</v>
      </c>
      <c r="V54" s="114">
        <v>20</v>
      </c>
      <c r="W54" s="114">
        <v>16</v>
      </c>
    </row>
    <row r="55" spans="1:23">
      <c r="A55" s="107" t="s">
        <v>108</v>
      </c>
      <c r="B55" s="98">
        <v>0.01</v>
      </c>
      <c r="C55" s="103">
        <v>8</v>
      </c>
      <c r="D55" s="138"/>
      <c r="E55" s="106">
        <v>1114</v>
      </c>
      <c r="F55" t="s">
        <v>26</v>
      </c>
      <c r="G55" t="s">
        <v>241</v>
      </c>
      <c r="H55">
        <v>87</v>
      </c>
      <c r="I55">
        <v>69</v>
      </c>
      <c r="J55">
        <v>64</v>
      </c>
      <c r="K55">
        <v>43</v>
      </c>
      <c r="L55">
        <v>57</v>
      </c>
      <c r="M55">
        <v>38</v>
      </c>
      <c r="N55" s="114">
        <v>40</v>
      </c>
      <c r="O55" s="114">
        <v>50</v>
      </c>
      <c r="P55" s="114">
        <v>40</v>
      </c>
      <c r="Q55">
        <v>43</v>
      </c>
      <c r="R55" s="114">
        <v>45</v>
      </c>
      <c r="S55" s="114">
        <v>37</v>
      </c>
      <c r="T55" s="114">
        <v>40</v>
      </c>
      <c r="U55" s="114">
        <v>52</v>
      </c>
      <c r="V55" s="114">
        <v>48</v>
      </c>
      <c r="W55" s="114">
        <v>45</v>
      </c>
    </row>
    <row r="56" spans="1:23">
      <c r="A56" s="105" t="s">
        <v>103</v>
      </c>
      <c r="B56" s="98">
        <v>0.26</v>
      </c>
      <c r="C56" s="103">
        <v>11</v>
      </c>
      <c r="D56" s="138"/>
      <c r="E56" s="106">
        <v>3494</v>
      </c>
      <c r="F56" t="s">
        <v>26</v>
      </c>
      <c r="G56" t="s">
        <v>242</v>
      </c>
      <c r="H56">
        <v>20</v>
      </c>
      <c r="I56">
        <v>20</v>
      </c>
      <c r="J56">
        <v>18</v>
      </c>
      <c r="K56">
        <v>13</v>
      </c>
      <c r="L56">
        <v>16</v>
      </c>
      <c r="M56">
        <v>13</v>
      </c>
      <c r="N56" s="114">
        <v>14</v>
      </c>
      <c r="O56" s="114">
        <v>15</v>
      </c>
      <c r="P56" s="114">
        <v>13</v>
      </c>
      <c r="Q56">
        <v>14</v>
      </c>
      <c r="R56" s="114">
        <v>11</v>
      </c>
      <c r="S56" s="114">
        <v>12</v>
      </c>
      <c r="T56" s="114">
        <v>9</v>
      </c>
      <c r="U56">
        <v>14</v>
      </c>
      <c r="V56" s="114">
        <v>9</v>
      </c>
      <c r="W56" s="114">
        <v>10</v>
      </c>
    </row>
    <row r="57" spans="1:23">
      <c r="A57" s="105" t="s">
        <v>104</v>
      </c>
      <c r="B57" s="98">
        <v>0.14000000000000001</v>
      </c>
      <c r="C57" s="103">
        <v>9</v>
      </c>
      <c r="D57" s="138"/>
      <c r="E57" s="106">
        <v>3122</v>
      </c>
      <c r="F57" t="s">
        <v>26</v>
      </c>
      <c r="G57" t="s">
        <v>239</v>
      </c>
      <c r="H57">
        <v>28</v>
      </c>
      <c r="I57">
        <v>19</v>
      </c>
      <c r="J57">
        <v>18</v>
      </c>
      <c r="K57">
        <v>19</v>
      </c>
      <c r="L57">
        <v>17</v>
      </c>
      <c r="M57">
        <v>13</v>
      </c>
      <c r="N57" s="114">
        <v>14</v>
      </c>
      <c r="O57" s="114">
        <v>15</v>
      </c>
      <c r="P57" s="114">
        <v>10</v>
      </c>
      <c r="Q57">
        <v>13</v>
      </c>
      <c r="R57" s="114">
        <v>16</v>
      </c>
      <c r="S57" s="114">
        <v>14</v>
      </c>
      <c r="T57" s="114">
        <v>10</v>
      </c>
      <c r="U57">
        <v>19</v>
      </c>
      <c r="V57" s="114">
        <v>11</v>
      </c>
      <c r="W57" s="114">
        <v>12</v>
      </c>
    </row>
    <row r="58" spans="1:23">
      <c r="A58" s="105" t="s">
        <v>105</v>
      </c>
      <c r="B58" s="98">
        <v>0.05</v>
      </c>
      <c r="C58" s="103">
        <v>8</v>
      </c>
      <c r="D58" s="138"/>
      <c r="E58" s="106">
        <v>2733</v>
      </c>
      <c r="F58" t="s">
        <v>26</v>
      </c>
      <c r="G58" t="s">
        <v>243</v>
      </c>
      <c r="H58">
        <v>62</v>
      </c>
      <c r="I58">
        <v>54</v>
      </c>
      <c r="J58">
        <v>47</v>
      </c>
      <c r="K58">
        <v>37</v>
      </c>
      <c r="L58">
        <v>45</v>
      </c>
      <c r="M58">
        <v>35</v>
      </c>
      <c r="N58" s="114">
        <v>33</v>
      </c>
      <c r="O58" s="114">
        <v>44</v>
      </c>
      <c r="P58" s="114">
        <v>35</v>
      </c>
      <c r="Q58">
        <v>37</v>
      </c>
      <c r="R58" s="114">
        <v>35</v>
      </c>
      <c r="S58" s="114">
        <v>33</v>
      </c>
      <c r="T58" s="114">
        <v>33</v>
      </c>
      <c r="U58">
        <v>42</v>
      </c>
      <c r="V58" s="114">
        <v>39</v>
      </c>
      <c r="W58" s="114">
        <v>37</v>
      </c>
    </row>
    <row r="59" spans="1:23">
      <c r="A59" s="105" t="s">
        <v>109</v>
      </c>
      <c r="B59" s="98">
        <v>1</v>
      </c>
      <c r="C59" s="103">
        <v>61</v>
      </c>
      <c r="D59" s="138" t="s">
        <v>211</v>
      </c>
      <c r="E59" s="25">
        <v>371</v>
      </c>
      <c r="F59" t="s">
        <v>200</v>
      </c>
      <c r="G59" t="s">
        <v>236</v>
      </c>
      <c r="H59">
        <v>172</v>
      </c>
      <c r="I59">
        <v>214</v>
      </c>
      <c r="J59">
        <v>216</v>
      </c>
      <c r="K59">
        <v>75</v>
      </c>
      <c r="L59">
        <v>89</v>
      </c>
      <c r="M59">
        <v>65</v>
      </c>
      <c r="N59">
        <v>145</v>
      </c>
      <c r="O59">
        <v>247</v>
      </c>
      <c r="P59">
        <v>94</v>
      </c>
      <c r="Q59">
        <v>141</v>
      </c>
      <c r="R59">
        <v>83</v>
      </c>
      <c r="S59">
        <v>109</v>
      </c>
      <c r="T59">
        <v>100</v>
      </c>
      <c r="U59">
        <v>49</v>
      </c>
      <c r="V59">
        <v>39</v>
      </c>
      <c r="W59">
        <v>44</v>
      </c>
    </row>
    <row r="60" spans="1:23">
      <c r="A60" s="105" t="s">
        <v>113</v>
      </c>
      <c r="B60" s="98">
        <v>0.08</v>
      </c>
      <c r="C60" s="103">
        <v>31</v>
      </c>
      <c r="D60" s="138"/>
      <c r="E60" s="25">
        <v>1</v>
      </c>
      <c r="F60" t="s">
        <v>200</v>
      </c>
      <c r="G60" t="s">
        <v>238</v>
      </c>
      <c r="H60">
        <v>48</v>
      </c>
      <c r="I60">
        <v>47</v>
      </c>
      <c r="J60">
        <v>49</v>
      </c>
      <c r="K60" s="116">
        <v>22</v>
      </c>
      <c r="L60" s="116">
        <v>24</v>
      </c>
      <c r="M60" s="116">
        <v>40</v>
      </c>
      <c r="N60" s="116">
        <v>53</v>
      </c>
      <c r="O60" s="116">
        <v>49</v>
      </c>
      <c r="P60" s="116">
        <v>28</v>
      </c>
      <c r="Q60">
        <v>42</v>
      </c>
      <c r="R60" s="116">
        <v>44</v>
      </c>
      <c r="S60" s="116">
        <v>34</v>
      </c>
      <c r="T60" s="116">
        <v>35</v>
      </c>
      <c r="U60">
        <v>94</v>
      </c>
      <c r="V60">
        <v>61</v>
      </c>
      <c r="W60">
        <v>26</v>
      </c>
    </row>
    <row r="61" spans="1:23">
      <c r="A61" s="105" t="s">
        <v>292</v>
      </c>
      <c r="B61" s="98">
        <v>0.2</v>
      </c>
      <c r="C61" s="103">
        <v>21</v>
      </c>
      <c r="D61" s="138"/>
      <c r="E61" s="25">
        <v>21</v>
      </c>
      <c r="F61" t="s">
        <v>200</v>
      </c>
      <c r="G61" t="s">
        <v>240</v>
      </c>
      <c r="H61">
        <v>58</v>
      </c>
      <c r="I61">
        <v>64</v>
      </c>
      <c r="J61">
        <v>56</v>
      </c>
      <c r="K61" s="116">
        <v>44</v>
      </c>
      <c r="L61" s="116">
        <v>43</v>
      </c>
      <c r="M61" s="116">
        <v>33</v>
      </c>
      <c r="N61" s="116">
        <v>48</v>
      </c>
      <c r="O61" s="116">
        <v>39</v>
      </c>
      <c r="P61" s="116">
        <v>33</v>
      </c>
      <c r="Q61">
        <v>42</v>
      </c>
      <c r="R61" s="116">
        <v>54</v>
      </c>
      <c r="S61" s="116">
        <v>53</v>
      </c>
      <c r="T61" s="116">
        <v>42</v>
      </c>
      <c r="U61">
        <v>30</v>
      </c>
      <c r="V61">
        <v>22</v>
      </c>
      <c r="W61">
        <v>20</v>
      </c>
    </row>
    <row r="62" spans="1:23">
      <c r="A62" s="105" t="s">
        <v>115</v>
      </c>
      <c r="B62" s="98">
        <v>0.01</v>
      </c>
      <c r="C62" s="103">
        <v>16</v>
      </c>
      <c r="D62" s="138"/>
      <c r="E62" s="25">
        <v>560</v>
      </c>
      <c r="F62" t="s">
        <v>200</v>
      </c>
      <c r="G62" t="s">
        <v>241</v>
      </c>
      <c r="H62">
        <v>70</v>
      </c>
      <c r="I62">
        <v>76</v>
      </c>
      <c r="J62">
        <v>73</v>
      </c>
      <c r="K62" s="116">
        <v>50</v>
      </c>
      <c r="L62" s="116">
        <v>58</v>
      </c>
      <c r="M62" s="116">
        <v>52</v>
      </c>
      <c r="N62" s="116">
        <v>71</v>
      </c>
      <c r="O62" s="116">
        <v>67</v>
      </c>
      <c r="P62" s="116">
        <v>61</v>
      </c>
      <c r="Q62">
        <v>66</v>
      </c>
      <c r="R62" s="116">
        <v>66</v>
      </c>
      <c r="S62" s="116">
        <v>61</v>
      </c>
      <c r="T62" s="116">
        <v>61</v>
      </c>
      <c r="U62">
        <v>34</v>
      </c>
      <c r="V62">
        <v>30</v>
      </c>
      <c r="W62">
        <v>29</v>
      </c>
    </row>
    <row r="63" spans="1:23">
      <c r="A63" s="105" t="s">
        <v>110</v>
      </c>
      <c r="B63" s="98">
        <v>0.26</v>
      </c>
      <c r="C63" s="103">
        <v>22</v>
      </c>
      <c r="D63" s="138"/>
      <c r="E63" s="25">
        <v>0</v>
      </c>
      <c r="F63" t="s">
        <v>200</v>
      </c>
      <c r="G63" t="s">
        <v>242</v>
      </c>
      <c r="H63">
        <v>26</v>
      </c>
      <c r="I63">
        <v>42</v>
      </c>
      <c r="J63">
        <v>16</v>
      </c>
      <c r="K63" s="116">
        <v>35</v>
      </c>
      <c r="L63" s="116">
        <v>27</v>
      </c>
      <c r="M63" s="116">
        <v>23</v>
      </c>
      <c r="N63" s="114">
        <v>15</v>
      </c>
      <c r="O63" s="116">
        <v>92</v>
      </c>
      <c r="P63" s="114">
        <v>38</v>
      </c>
      <c r="Q63">
        <v>32</v>
      </c>
      <c r="R63" s="114">
        <v>21</v>
      </c>
      <c r="S63" s="116">
        <v>72</v>
      </c>
      <c r="T63" s="116">
        <v>60</v>
      </c>
      <c r="U63">
        <v>7</v>
      </c>
      <c r="V63">
        <v>22</v>
      </c>
      <c r="W63">
        <v>27</v>
      </c>
    </row>
    <row r="64" spans="1:23">
      <c r="A64" s="105" t="s">
        <v>111</v>
      </c>
      <c r="B64" s="98">
        <v>0.14000000000000001</v>
      </c>
      <c r="C64" s="103">
        <v>18</v>
      </c>
      <c r="D64" s="138"/>
      <c r="E64" s="25">
        <v>4</v>
      </c>
      <c r="F64" t="s">
        <v>200</v>
      </c>
      <c r="G64" t="s">
        <v>239</v>
      </c>
      <c r="H64">
        <v>52</v>
      </c>
      <c r="I64">
        <v>53</v>
      </c>
      <c r="J64">
        <v>41</v>
      </c>
      <c r="K64" s="116">
        <v>30</v>
      </c>
      <c r="L64" s="116">
        <v>43</v>
      </c>
      <c r="M64" s="116">
        <v>33</v>
      </c>
      <c r="N64" s="114">
        <v>52</v>
      </c>
      <c r="O64" s="116">
        <v>51</v>
      </c>
      <c r="P64" s="114">
        <v>40</v>
      </c>
      <c r="Q64">
        <v>47</v>
      </c>
      <c r="R64" s="114">
        <v>40</v>
      </c>
      <c r="S64" s="116">
        <v>34</v>
      </c>
      <c r="T64" s="116">
        <v>30</v>
      </c>
      <c r="U64">
        <v>32</v>
      </c>
      <c r="V64">
        <v>10</v>
      </c>
      <c r="W64">
        <v>16</v>
      </c>
    </row>
    <row r="65" spans="1:23">
      <c r="A65" s="105" t="s">
        <v>112</v>
      </c>
      <c r="B65" s="98">
        <v>0.05</v>
      </c>
      <c r="C65" s="103">
        <v>16</v>
      </c>
      <c r="D65" s="138"/>
      <c r="E65" s="25">
        <v>102</v>
      </c>
      <c r="F65" t="s">
        <v>200</v>
      </c>
      <c r="G65" t="s">
        <v>243</v>
      </c>
      <c r="H65">
        <v>74</v>
      </c>
      <c r="I65">
        <v>130</v>
      </c>
      <c r="J65">
        <v>102</v>
      </c>
      <c r="K65" s="116">
        <v>58</v>
      </c>
      <c r="L65" s="116">
        <v>70</v>
      </c>
      <c r="M65" s="116">
        <v>57</v>
      </c>
      <c r="N65" s="114">
        <v>91</v>
      </c>
      <c r="O65" s="116">
        <v>88</v>
      </c>
      <c r="P65" s="114">
        <v>68</v>
      </c>
      <c r="Q65">
        <v>81</v>
      </c>
      <c r="R65" s="114">
        <v>74</v>
      </c>
      <c r="S65" s="116">
        <v>76</v>
      </c>
      <c r="T65" s="116">
        <v>77</v>
      </c>
      <c r="U65">
        <v>34</v>
      </c>
      <c r="V65">
        <v>33</v>
      </c>
      <c r="W65">
        <v>29</v>
      </c>
    </row>
    <row r="66" spans="1:23">
      <c r="A66" s="25" t="s">
        <v>95</v>
      </c>
      <c r="B66" s="98">
        <v>0.01</v>
      </c>
      <c r="C66" s="103">
        <v>10</v>
      </c>
      <c r="D66" s="138" t="s">
        <v>209</v>
      </c>
      <c r="E66" s="25">
        <v>4</v>
      </c>
      <c r="F66" t="s">
        <v>25</v>
      </c>
      <c r="G66" t="s">
        <v>236</v>
      </c>
      <c r="H66">
        <v>6915</v>
      </c>
      <c r="I66">
        <v>136</v>
      </c>
      <c r="J66">
        <v>65</v>
      </c>
      <c r="K66">
        <v>54</v>
      </c>
      <c r="L66">
        <v>58</v>
      </c>
      <c r="M66">
        <v>43</v>
      </c>
      <c r="N66">
        <v>61</v>
      </c>
      <c r="O66">
        <v>37</v>
      </c>
      <c r="P66">
        <v>26</v>
      </c>
      <c r="Q66">
        <v>37</v>
      </c>
      <c r="R66">
        <v>37</v>
      </c>
      <c r="S66">
        <v>57</v>
      </c>
      <c r="T66">
        <v>33</v>
      </c>
      <c r="U66">
        <v>44</v>
      </c>
      <c r="V66">
        <v>37</v>
      </c>
      <c r="W66">
        <v>43</v>
      </c>
    </row>
    <row r="67" spans="1:23">
      <c r="A67" s="25" t="s">
        <v>99</v>
      </c>
      <c r="B67" s="98">
        <v>0.5</v>
      </c>
      <c r="C67" s="103">
        <v>25</v>
      </c>
      <c r="D67" s="138"/>
      <c r="E67" s="25">
        <v>5</v>
      </c>
      <c r="F67" t="s">
        <v>25</v>
      </c>
      <c r="G67" t="s">
        <v>238</v>
      </c>
      <c r="H67">
        <v>32</v>
      </c>
      <c r="I67">
        <v>22</v>
      </c>
      <c r="J67">
        <v>18</v>
      </c>
      <c r="K67">
        <v>14</v>
      </c>
      <c r="L67">
        <v>17</v>
      </c>
      <c r="M67">
        <v>13</v>
      </c>
      <c r="N67">
        <v>16</v>
      </c>
      <c r="O67">
        <v>21</v>
      </c>
      <c r="P67">
        <v>11</v>
      </c>
      <c r="Q67">
        <v>16</v>
      </c>
      <c r="R67">
        <v>14</v>
      </c>
      <c r="S67">
        <v>18</v>
      </c>
      <c r="T67">
        <v>12</v>
      </c>
      <c r="U67">
        <v>11</v>
      </c>
      <c r="V67">
        <v>12</v>
      </c>
      <c r="W67">
        <v>14</v>
      </c>
    </row>
    <row r="68" spans="1:23">
      <c r="A68" s="25" t="s">
        <v>100</v>
      </c>
      <c r="B68" s="98">
        <v>0.18</v>
      </c>
      <c r="C68" s="103">
        <v>12</v>
      </c>
      <c r="D68" s="138"/>
      <c r="E68" s="25">
        <v>2</v>
      </c>
      <c r="F68" t="s">
        <v>25</v>
      </c>
      <c r="G68" t="s">
        <v>240</v>
      </c>
      <c r="H68">
        <v>85</v>
      </c>
      <c r="I68">
        <v>83</v>
      </c>
      <c r="J68">
        <v>40</v>
      </c>
      <c r="K68">
        <v>29</v>
      </c>
      <c r="L68">
        <v>24</v>
      </c>
      <c r="M68">
        <v>22</v>
      </c>
      <c r="N68">
        <v>20</v>
      </c>
      <c r="O68">
        <v>41</v>
      </c>
      <c r="P68">
        <v>11</v>
      </c>
      <c r="Q68">
        <v>18</v>
      </c>
      <c r="R68">
        <v>32</v>
      </c>
      <c r="S68">
        <v>39</v>
      </c>
      <c r="T68">
        <v>23</v>
      </c>
      <c r="U68">
        <v>34</v>
      </c>
      <c r="V68">
        <v>24</v>
      </c>
      <c r="W68">
        <v>19</v>
      </c>
    </row>
    <row r="69" spans="1:23">
      <c r="A69" s="25" t="s">
        <v>101</v>
      </c>
      <c r="B69" s="98">
        <v>0.08</v>
      </c>
      <c r="C69" s="103">
        <v>8</v>
      </c>
      <c r="D69" s="138"/>
      <c r="E69" s="25">
        <v>0</v>
      </c>
      <c r="F69" t="s">
        <v>25</v>
      </c>
      <c r="G69" t="s">
        <v>241</v>
      </c>
      <c r="H69">
        <v>212</v>
      </c>
      <c r="I69">
        <v>890</v>
      </c>
      <c r="J69">
        <v>45</v>
      </c>
      <c r="K69">
        <v>35</v>
      </c>
      <c r="L69">
        <v>42</v>
      </c>
      <c r="M69">
        <v>53</v>
      </c>
      <c r="N69">
        <v>39</v>
      </c>
      <c r="O69">
        <v>89</v>
      </c>
      <c r="P69">
        <v>52</v>
      </c>
      <c r="Q69">
        <v>52</v>
      </c>
      <c r="R69">
        <v>55</v>
      </c>
      <c r="S69">
        <v>57</v>
      </c>
      <c r="T69">
        <v>40</v>
      </c>
      <c r="U69">
        <v>54</v>
      </c>
      <c r="V69">
        <v>47</v>
      </c>
      <c r="W69">
        <v>33</v>
      </c>
    </row>
    <row r="70" spans="1:23">
      <c r="A70" s="25" t="s">
        <v>96</v>
      </c>
      <c r="B70" s="98">
        <v>7.0000000000000007E-2</v>
      </c>
      <c r="C70" s="103">
        <v>12</v>
      </c>
      <c r="D70" s="138"/>
      <c r="E70" s="25">
        <v>3</v>
      </c>
      <c r="F70" t="s">
        <v>25</v>
      </c>
      <c r="G70" t="s">
        <v>242</v>
      </c>
      <c r="H70">
        <v>35</v>
      </c>
      <c r="I70">
        <v>21</v>
      </c>
      <c r="J70">
        <v>23</v>
      </c>
      <c r="K70">
        <v>22</v>
      </c>
      <c r="L70">
        <v>24</v>
      </c>
      <c r="M70">
        <v>32</v>
      </c>
      <c r="N70">
        <v>24</v>
      </c>
      <c r="O70">
        <v>16</v>
      </c>
      <c r="P70">
        <v>19</v>
      </c>
      <c r="Q70">
        <v>20</v>
      </c>
      <c r="R70">
        <v>19</v>
      </c>
      <c r="S70">
        <v>25</v>
      </c>
      <c r="T70">
        <v>20</v>
      </c>
      <c r="U70">
        <v>24</v>
      </c>
      <c r="V70">
        <v>17</v>
      </c>
      <c r="W70">
        <v>17</v>
      </c>
    </row>
    <row r="71" spans="1:23">
      <c r="A71" s="25" t="s">
        <v>97</v>
      </c>
      <c r="B71" s="98">
        <v>0.06</v>
      </c>
      <c r="C71" s="103">
        <v>10</v>
      </c>
      <c r="D71" s="138"/>
      <c r="E71" s="25">
        <v>4</v>
      </c>
      <c r="F71" t="s">
        <v>25</v>
      </c>
      <c r="G71" t="s">
        <v>239</v>
      </c>
      <c r="H71">
        <v>43</v>
      </c>
      <c r="I71">
        <v>29</v>
      </c>
      <c r="J71">
        <v>39</v>
      </c>
      <c r="K71">
        <v>28</v>
      </c>
      <c r="L71">
        <v>40</v>
      </c>
      <c r="M71">
        <v>26</v>
      </c>
      <c r="N71">
        <v>37</v>
      </c>
      <c r="O71">
        <v>26</v>
      </c>
      <c r="P71">
        <v>21</v>
      </c>
      <c r="Q71">
        <v>26</v>
      </c>
      <c r="R71">
        <v>29</v>
      </c>
      <c r="S71">
        <v>33</v>
      </c>
      <c r="T71">
        <v>22</v>
      </c>
      <c r="U71">
        <v>24</v>
      </c>
      <c r="V71">
        <v>21</v>
      </c>
      <c r="W71">
        <v>23</v>
      </c>
    </row>
    <row r="72" spans="1:23">
      <c r="A72" s="25" t="s">
        <v>98</v>
      </c>
      <c r="B72" s="98">
        <v>0.05</v>
      </c>
      <c r="C72" s="103">
        <v>10</v>
      </c>
      <c r="D72" s="138"/>
      <c r="E72" s="25"/>
      <c r="F72" t="s">
        <v>25</v>
      </c>
      <c r="G72" t="s">
        <v>243</v>
      </c>
    </row>
    <row r="73" spans="1:23">
      <c r="A73" s="105" t="s">
        <v>116</v>
      </c>
      <c r="B73" s="98">
        <v>1</v>
      </c>
      <c r="C73" s="103">
        <v>58</v>
      </c>
      <c r="D73" s="138" t="s">
        <v>213</v>
      </c>
      <c r="E73" s="25" t="s">
        <v>237</v>
      </c>
      <c r="F73" t="s">
        <v>29</v>
      </c>
      <c r="G73" t="s">
        <v>236</v>
      </c>
      <c r="H73">
        <v>257</v>
      </c>
      <c r="I73">
        <v>264</v>
      </c>
      <c r="J73">
        <v>323</v>
      </c>
      <c r="K73">
        <v>74</v>
      </c>
      <c r="L73">
        <v>79</v>
      </c>
      <c r="M73">
        <v>52</v>
      </c>
      <c r="N73">
        <v>168</v>
      </c>
      <c r="O73">
        <v>176</v>
      </c>
      <c r="P73">
        <v>163</v>
      </c>
      <c r="Q73">
        <v>169</v>
      </c>
      <c r="R73">
        <v>180</v>
      </c>
      <c r="S73">
        <v>152</v>
      </c>
      <c r="T73">
        <v>145</v>
      </c>
      <c r="U73">
        <v>141</v>
      </c>
      <c r="V73">
        <v>94</v>
      </c>
      <c r="W73">
        <v>92</v>
      </c>
    </row>
    <row r="74" spans="1:23">
      <c r="A74" s="105" t="s">
        <v>120</v>
      </c>
      <c r="B74" s="98">
        <v>0.41</v>
      </c>
      <c r="C74" s="103">
        <v>52</v>
      </c>
      <c r="D74" s="138"/>
      <c r="E74" s="106">
        <v>3431</v>
      </c>
      <c r="F74" t="s">
        <v>29</v>
      </c>
      <c r="G74" t="s">
        <v>238</v>
      </c>
      <c r="H74">
        <v>48</v>
      </c>
      <c r="I74">
        <v>48</v>
      </c>
      <c r="J74">
        <v>47</v>
      </c>
      <c r="K74">
        <v>32</v>
      </c>
      <c r="L74">
        <v>36</v>
      </c>
      <c r="M74">
        <v>31</v>
      </c>
      <c r="N74" s="114">
        <v>49</v>
      </c>
      <c r="O74" s="114">
        <v>45</v>
      </c>
      <c r="P74" s="114">
        <v>45</v>
      </c>
      <c r="Q74">
        <v>46</v>
      </c>
      <c r="R74" s="116">
        <v>38</v>
      </c>
      <c r="S74" s="116">
        <v>37</v>
      </c>
      <c r="T74" s="116">
        <v>42</v>
      </c>
      <c r="U74">
        <v>23</v>
      </c>
      <c r="V74">
        <v>21</v>
      </c>
      <c r="W74">
        <v>22</v>
      </c>
    </row>
    <row r="75" spans="1:23">
      <c r="A75" s="105" t="s">
        <v>121</v>
      </c>
      <c r="B75" s="98">
        <v>0.16</v>
      </c>
      <c r="C75" s="103">
        <v>32</v>
      </c>
      <c r="D75" s="138"/>
      <c r="E75" s="106">
        <v>1208</v>
      </c>
      <c r="F75" t="s">
        <v>29</v>
      </c>
      <c r="G75" t="s">
        <v>240</v>
      </c>
      <c r="H75">
        <v>30</v>
      </c>
      <c r="I75">
        <v>42</v>
      </c>
      <c r="J75">
        <v>40</v>
      </c>
      <c r="K75">
        <v>48</v>
      </c>
      <c r="L75">
        <v>30</v>
      </c>
      <c r="M75">
        <v>25</v>
      </c>
      <c r="N75" s="114">
        <v>24</v>
      </c>
      <c r="O75" s="114">
        <v>26</v>
      </c>
      <c r="P75" s="114">
        <v>36</v>
      </c>
      <c r="Q75">
        <v>28</v>
      </c>
      <c r="R75" s="116">
        <v>28</v>
      </c>
      <c r="S75" s="116">
        <v>24</v>
      </c>
      <c r="T75" s="116">
        <v>31</v>
      </c>
      <c r="U75">
        <v>23</v>
      </c>
      <c r="V75">
        <v>27</v>
      </c>
      <c r="W75">
        <v>24</v>
      </c>
    </row>
    <row r="76" spans="1:23">
      <c r="A76" s="105" t="s">
        <v>122</v>
      </c>
      <c r="B76" s="98">
        <v>0.05</v>
      </c>
      <c r="C76" s="103">
        <v>23</v>
      </c>
      <c r="D76" s="138"/>
      <c r="E76" s="25">
        <v>64</v>
      </c>
      <c r="F76" t="s">
        <v>29</v>
      </c>
      <c r="G76" t="s">
        <v>241</v>
      </c>
      <c r="H76">
        <v>131</v>
      </c>
      <c r="I76">
        <v>65</v>
      </c>
      <c r="J76">
        <v>96</v>
      </c>
      <c r="K76">
        <v>52</v>
      </c>
      <c r="L76">
        <v>59</v>
      </c>
      <c r="M76">
        <v>43</v>
      </c>
      <c r="N76" s="114">
        <v>97</v>
      </c>
      <c r="O76" s="114">
        <v>70</v>
      </c>
      <c r="P76" s="114">
        <v>81</v>
      </c>
      <c r="Q76">
        <v>80</v>
      </c>
      <c r="R76" s="116">
        <v>76</v>
      </c>
      <c r="S76" s="116">
        <v>42</v>
      </c>
      <c r="T76" s="116">
        <v>62</v>
      </c>
      <c r="U76">
        <v>66</v>
      </c>
      <c r="V76">
        <v>61</v>
      </c>
      <c r="W76">
        <v>51</v>
      </c>
    </row>
    <row r="77" spans="1:23">
      <c r="A77" s="105" t="s">
        <v>117</v>
      </c>
      <c r="B77" s="98">
        <v>0.35</v>
      </c>
      <c r="C77" s="103">
        <v>55</v>
      </c>
      <c r="D77" s="138"/>
      <c r="E77" s="25">
        <v>68</v>
      </c>
      <c r="F77" t="s">
        <v>29</v>
      </c>
      <c r="G77" t="s">
        <v>242</v>
      </c>
      <c r="H77">
        <v>324</v>
      </c>
      <c r="I77">
        <v>281</v>
      </c>
      <c r="J77">
        <v>263</v>
      </c>
      <c r="K77">
        <v>60</v>
      </c>
      <c r="L77">
        <v>67</v>
      </c>
      <c r="M77">
        <v>51</v>
      </c>
      <c r="N77" s="116">
        <v>259</v>
      </c>
      <c r="O77" s="116">
        <v>239</v>
      </c>
      <c r="P77" s="116">
        <v>207</v>
      </c>
      <c r="Q77">
        <v>234</v>
      </c>
      <c r="R77" s="116">
        <v>213</v>
      </c>
      <c r="S77" s="116">
        <v>198</v>
      </c>
      <c r="T77" s="116">
        <v>188</v>
      </c>
      <c r="U77">
        <v>71</v>
      </c>
      <c r="V77">
        <v>45</v>
      </c>
      <c r="W77">
        <v>53</v>
      </c>
    </row>
    <row r="78" spans="1:23">
      <c r="A78" s="105" t="s">
        <v>118</v>
      </c>
      <c r="B78" s="98">
        <v>0.17</v>
      </c>
      <c r="C78" s="103">
        <v>34</v>
      </c>
      <c r="D78" s="138"/>
      <c r="E78" s="106">
        <v>3415</v>
      </c>
      <c r="F78" t="s">
        <v>29</v>
      </c>
      <c r="G78" t="s">
        <v>239</v>
      </c>
      <c r="H78">
        <v>84</v>
      </c>
      <c r="I78">
        <v>80</v>
      </c>
      <c r="J78">
        <v>54</v>
      </c>
      <c r="K78">
        <v>71</v>
      </c>
      <c r="L78">
        <v>57</v>
      </c>
      <c r="M78">
        <v>38</v>
      </c>
      <c r="N78" s="116">
        <v>39</v>
      </c>
      <c r="O78" s="116">
        <v>34</v>
      </c>
      <c r="P78" s="116">
        <v>41</v>
      </c>
      <c r="Q78">
        <v>38</v>
      </c>
      <c r="R78" s="116">
        <v>53</v>
      </c>
      <c r="S78" s="116">
        <v>41</v>
      </c>
      <c r="T78" s="116">
        <v>43</v>
      </c>
      <c r="U78">
        <v>58</v>
      </c>
      <c r="V78">
        <v>36</v>
      </c>
      <c r="W78">
        <v>31</v>
      </c>
    </row>
    <row r="79" spans="1:23">
      <c r="A79" s="105" t="s">
        <v>119</v>
      </c>
      <c r="B79" s="98">
        <v>0.09</v>
      </c>
      <c r="C79" s="103">
        <v>25</v>
      </c>
      <c r="D79" s="138"/>
      <c r="E79" s="25">
        <v>308</v>
      </c>
      <c r="F79" t="s">
        <v>29</v>
      </c>
      <c r="G79" t="s">
        <v>243</v>
      </c>
      <c r="H79">
        <v>231</v>
      </c>
      <c r="I79">
        <v>177</v>
      </c>
      <c r="J79">
        <v>162</v>
      </c>
      <c r="K79">
        <v>85</v>
      </c>
      <c r="L79">
        <v>108</v>
      </c>
      <c r="M79">
        <v>74</v>
      </c>
      <c r="N79" s="116">
        <v>174</v>
      </c>
      <c r="O79" s="116">
        <v>126</v>
      </c>
      <c r="P79" s="116">
        <v>119</v>
      </c>
      <c r="Q79">
        <v>134</v>
      </c>
      <c r="R79" s="116">
        <v>126</v>
      </c>
      <c r="S79" s="116">
        <v>84</v>
      </c>
      <c r="T79" s="116">
        <v>110</v>
      </c>
      <c r="U79">
        <v>146</v>
      </c>
      <c r="V79">
        <v>88</v>
      </c>
      <c r="W79">
        <v>82</v>
      </c>
    </row>
    <row r="80" spans="1:23">
      <c r="A80" s="25" t="s">
        <v>123</v>
      </c>
      <c r="B80" s="98">
        <v>1</v>
      </c>
      <c r="C80" s="103">
        <v>117</v>
      </c>
      <c r="D80" s="138" t="s">
        <v>214</v>
      </c>
      <c r="E80" s="25">
        <v>68</v>
      </c>
      <c r="F80" t="s">
        <v>30</v>
      </c>
      <c r="G80" t="s">
        <v>236</v>
      </c>
      <c r="H80">
        <v>731</v>
      </c>
      <c r="I80">
        <v>1562</v>
      </c>
      <c r="J80">
        <v>270</v>
      </c>
      <c r="K80">
        <v>71</v>
      </c>
      <c r="L80">
        <v>122</v>
      </c>
      <c r="M80">
        <v>84</v>
      </c>
      <c r="N80">
        <v>308</v>
      </c>
      <c r="O80">
        <v>836</v>
      </c>
      <c r="P80">
        <v>143</v>
      </c>
      <c r="Q80">
        <v>243</v>
      </c>
      <c r="R80">
        <v>394</v>
      </c>
      <c r="S80">
        <v>413</v>
      </c>
      <c r="T80">
        <v>223</v>
      </c>
      <c r="U80">
        <v>83</v>
      </c>
      <c r="V80">
        <v>65</v>
      </c>
      <c r="W80">
        <v>63</v>
      </c>
    </row>
    <row r="81" spans="1:23">
      <c r="A81" s="25" t="s">
        <v>127</v>
      </c>
      <c r="B81" s="98">
        <v>0.41</v>
      </c>
      <c r="C81" s="103">
        <v>104</v>
      </c>
      <c r="D81" s="138"/>
      <c r="E81" s="25">
        <v>221</v>
      </c>
      <c r="F81" t="s">
        <v>30</v>
      </c>
      <c r="G81" t="s">
        <v>238</v>
      </c>
      <c r="H81">
        <v>190</v>
      </c>
      <c r="I81">
        <v>341</v>
      </c>
      <c r="J81">
        <v>131</v>
      </c>
      <c r="K81">
        <v>41</v>
      </c>
      <c r="L81">
        <v>84</v>
      </c>
      <c r="M81">
        <v>70</v>
      </c>
      <c r="N81">
        <v>158</v>
      </c>
      <c r="O81">
        <v>604</v>
      </c>
      <c r="P81">
        <v>166</v>
      </c>
      <c r="Q81">
        <v>232</v>
      </c>
      <c r="R81">
        <v>231</v>
      </c>
      <c r="S81">
        <v>407</v>
      </c>
      <c r="T81">
        <v>337</v>
      </c>
      <c r="U81">
        <v>43</v>
      </c>
      <c r="V81">
        <v>39</v>
      </c>
      <c r="W81">
        <v>29</v>
      </c>
    </row>
    <row r="82" spans="1:23">
      <c r="A82" s="25" t="s">
        <v>128</v>
      </c>
      <c r="B82" s="98">
        <v>0.16</v>
      </c>
      <c r="C82" s="103">
        <v>63</v>
      </c>
      <c r="D82" s="138"/>
      <c r="E82" s="25">
        <v>1</v>
      </c>
      <c r="F82" t="s">
        <v>30</v>
      </c>
      <c r="G82" t="s">
        <v>240</v>
      </c>
      <c r="H82">
        <v>266</v>
      </c>
      <c r="I82">
        <v>373</v>
      </c>
      <c r="J82">
        <v>70</v>
      </c>
      <c r="K82">
        <v>52</v>
      </c>
      <c r="L82">
        <v>98</v>
      </c>
      <c r="M82">
        <v>68</v>
      </c>
      <c r="N82">
        <v>131</v>
      </c>
      <c r="O82">
        <v>149</v>
      </c>
      <c r="P82">
        <v>42</v>
      </c>
      <c r="Q82">
        <v>65</v>
      </c>
      <c r="R82">
        <v>312</v>
      </c>
      <c r="S82">
        <v>187</v>
      </c>
      <c r="T82">
        <v>62</v>
      </c>
      <c r="U82">
        <v>32</v>
      </c>
      <c r="V82">
        <v>34</v>
      </c>
      <c r="W82">
        <v>30</v>
      </c>
    </row>
    <row r="83" spans="1:23">
      <c r="A83" s="25" t="s">
        <v>129</v>
      </c>
      <c r="B83" s="98">
        <v>0.05</v>
      </c>
      <c r="C83" s="103">
        <v>46</v>
      </c>
      <c r="D83" s="138"/>
      <c r="E83" s="25">
        <v>11</v>
      </c>
      <c r="F83" t="s">
        <v>30</v>
      </c>
      <c r="G83" t="s">
        <v>241</v>
      </c>
      <c r="H83">
        <v>299</v>
      </c>
      <c r="I83">
        <v>170</v>
      </c>
      <c r="J83">
        <v>95</v>
      </c>
      <c r="K83">
        <v>48</v>
      </c>
      <c r="L83">
        <v>84</v>
      </c>
      <c r="M83">
        <v>59</v>
      </c>
      <c r="N83">
        <v>102</v>
      </c>
      <c r="O83">
        <v>173</v>
      </c>
      <c r="P83">
        <v>60</v>
      </c>
      <c r="Q83">
        <v>71</v>
      </c>
      <c r="R83">
        <v>224</v>
      </c>
      <c r="S83">
        <v>272</v>
      </c>
      <c r="T83">
        <v>121</v>
      </c>
      <c r="U83">
        <v>39</v>
      </c>
      <c r="V83">
        <v>31</v>
      </c>
      <c r="W83">
        <v>28</v>
      </c>
    </row>
    <row r="84" spans="1:23">
      <c r="A84" s="25" t="s">
        <v>124</v>
      </c>
      <c r="B84" s="98">
        <v>0.35</v>
      </c>
      <c r="C84" s="103">
        <v>110</v>
      </c>
      <c r="D84" s="138"/>
      <c r="E84" s="25">
        <v>54</v>
      </c>
      <c r="F84" t="s">
        <v>30</v>
      </c>
      <c r="G84" t="s">
        <v>242</v>
      </c>
      <c r="H84">
        <v>1302</v>
      </c>
      <c r="I84">
        <v>1877</v>
      </c>
      <c r="J84">
        <v>3495</v>
      </c>
      <c r="K84">
        <v>210</v>
      </c>
      <c r="L84">
        <v>222</v>
      </c>
      <c r="M84">
        <v>61</v>
      </c>
      <c r="N84">
        <v>477</v>
      </c>
      <c r="O84">
        <v>2274</v>
      </c>
      <c r="P84">
        <v>611</v>
      </c>
      <c r="Q84">
        <v>812</v>
      </c>
      <c r="R84">
        <v>168</v>
      </c>
      <c r="S84">
        <v>1872</v>
      </c>
      <c r="T84">
        <v>543</v>
      </c>
      <c r="U84">
        <v>42</v>
      </c>
      <c r="V84">
        <v>75</v>
      </c>
      <c r="W84">
        <v>26</v>
      </c>
    </row>
    <row r="85" spans="1:23">
      <c r="A85" s="25" t="s">
        <v>125</v>
      </c>
      <c r="B85" s="98">
        <v>0.17</v>
      </c>
      <c r="C85" s="103">
        <v>69</v>
      </c>
      <c r="D85" s="138"/>
      <c r="E85" s="25" t="s">
        <v>237</v>
      </c>
      <c r="F85" t="s">
        <v>30</v>
      </c>
      <c r="G85" t="s">
        <v>239</v>
      </c>
      <c r="H85">
        <v>1104</v>
      </c>
      <c r="I85">
        <v>880</v>
      </c>
      <c r="J85">
        <v>303</v>
      </c>
      <c r="K85">
        <v>61</v>
      </c>
      <c r="L85">
        <v>119</v>
      </c>
      <c r="M85">
        <v>106</v>
      </c>
      <c r="N85">
        <v>278</v>
      </c>
      <c r="O85">
        <v>879</v>
      </c>
      <c r="P85">
        <v>280</v>
      </c>
      <c r="Q85">
        <v>363</v>
      </c>
      <c r="R85">
        <v>430</v>
      </c>
      <c r="S85">
        <v>610</v>
      </c>
      <c r="T85">
        <v>287</v>
      </c>
      <c r="U85">
        <v>25</v>
      </c>
      <c r="V85">
        <v>35</v>
      </c>
      <c r="W85">
        <v>45</v>
      </c>
    </row>
    <row r="86" spans="1:23">
      <c r="A86" s="25" t="s">
        <v>126</v>
      </c>
      <c r="B86" s="98">
        <v>0.09</v>
      </c>
      <c r="C86" s="103">
        <v>50</v>
      </c>
      <c r="D86" s="138"/>
      <c r="E86" s="25">
        <v>0</v>
      </c>
      <c r="F86" t="s">
        <v>30</v>
      </c>
      <c r="G86" t="s">
        <v>243</v>
      </c>
      <c r="H86">
        <v>886</v>
      </c>
      <c r="I86">
        <v>906</v>
      </c>
      <c r="J86">
        <v>215</v>
      </c>
      <c r="K86">
        <v>67</v>
      </c>
      <c r="L86">
        <v>132</v>
      </c>
      <c r="M86">
        <v>98</v>
      </c>
      <c r="N86">
        <v>361</v>
      </c>
      <c r="O86">
        <v>704</v>
      </c>
      <c r="P86">
        <v>216</v>
      </c>
      <c r="Q86">
        <v>356</v>
      </c>
      <c r="R86">
        <v>459</v>
      </c>
      <c r="S86">
        <v>304</v>
      </c>
      <c r="T86">
        <v>316</v>
      </c>
      <c r="U86">
        <v>38</v>
      </c>
      <c r="V86">
        <v>22</v>
      </c>
      <c r="W86">
        <v>24</v>
      </c>
    </row>
    <row r="87" spans="1:23">
      <c r="A87" s="105" t="s">
        <v>130</v>
      </c>
      <c r="B87" s="98">
        <v>1</v>
      </c>
      <c r="C87" s="103">
        <v>50</v>
      </c>
      <c r="D87" s="138" t="s">
        <v>215</v>
      </c>
      <c r="E87" s="25">
        <v>6</v>
      </c>
      <c r="F87" t="s">
        <v>31</v>
      </c>
      <c r="G87" t="s">
        <v>236</v>
      </c>
      <c r="H87">
        <v>191</v>
      </c>
      <c r="I87">
        <v>168</v>
      </c>
      <c r="J87">
        <v>168</v>
      </c>
      <c r="K87">
        <v>55</v>
      </c>
      <c r="L87">
        <v>56</v>
      </c>
      <c r="M87">
        <v>43</v>
      </c>
      <c r="N87">
        <v>117</v>
      </c>
      <c r="O87">
        <v>106</v>
      </c>
      <c r="P87">
        <v>110</v>
      </c>
      <c r="Q87">
        <v>111</v>
      </c>
      <c r="R87">
        <v>143</v>
      </c>
      <c r="S87">
        <v>104</v>
      </c>
      <c r="T87">
        <v>103</v>
      </c>
      <c r="U87">
        <v>80</v>
      </c>
      <c r="V87">
        <v>60</v>
      </c>
      <c r="W87">
        <v>62</v>
      </c>
    </row>
    <row r="88" spans="1:23">
      <c r="A88" s="105" t="s">
        <v>134</v>
      </c>
      <c r="B88" s="98">
        <v>0.38</v>
      </c>
      <c r="C88" s="103">
        <v>74</v>
      </c>
      <c r="D88" s="138"/>
      <c r="E88" s="106">
        <v>4751</v>
      </c>
      <c r="F88" t="s">
        <v>31</v>
      </c>
      <c r="G88" t="s">
        <v>238</v>
      </c>
      <c r="H88">
        <v>49</v>
      </c>
      <c r="I88">
        <v>55</v>
      </c>
      <c r="J88">
        <v>54</v>
      </c>
      <c r="K88">
        <v>32</v>
      </c>
      <c r="L88">
        <v>34</v>
      </c>
      <c r="M88">
        <v>32</v>
      </c>
      <c r="N88" s="115">
        <v>51</v>
      </c>
      <c r="O88" s="115">
        <v>51</v>
      </c>
      <c r="P88" s="116">
        <v>48</v>
      </c>
      <c r="Q88" s="115">
        <v>50</v>
      </c>
      <c r="R88" s="116">
        <v>46</v>
      </c>
      <c r="S88" s="116">
        <v>43</v>
      </c>
      <c r="T88" s="116">
        <v>50</v>
      </c>
      <c r="U88">
        <v>33</v>
      </c>
      <c r="V88">
        <v>28</v>
      </c>
      <c r="W88">
        <v>29</v>
      </c>
    </row>
    <row r="89" spans="1:23">
      <c r="A89" s="105" t="s">
        <v>135</v>
      </c>
      <c r="B89" s="98">
        <v>0.19</v>
      </c>
      <c r="C89" s="103">
        <v>55</v>
      </c>
      <c r="D89" s="138"/>
      <c r="E89" s="106">
        <v>353</v>
      </c>
      <c r="F89" t="s">
        <v>31</v>
      </c>
      <c r="G89" t="s">
        <v>240</v>
      </c>
      <c r="H89">
        <v>42</v>
      </c>
      <c r="I89">
        <v>54</v>
      </c>
      <c r="J89">
        <v>44</v>
      </c>
      <c r="K89">
        <v>31</v>
      </c>
      <c r="L89">
        <v>31</v>
      </c>
      <c r="M89">
        <v>24</v>
      </c>
      <c r="N89" s="115">
        <v>38</v>
      </c>
      <c r="O89" s="115">
        <v>42</v>
      </c>
      <c r="P89" s="116">
        <v>31</v>
      </c>
      <c r="Q89" s="115">
        <v>36</v>
      </c>
      <c r="R89" s="116">
        <v>43</v>
      </c>
      <c r="S89" s="116">
        <v>38</v>
      </c>
      <c r="T89" s="116">
        <v>35</v>
      </c>
      <c r="U89">
        <v>35</v>
      </c>
      <c r="V89">
        <v>29</v>
      </c>
      <c r="W89">
        <v>30</v>
      </c>
    </row>
    <row r="90" spans="1:23">
      <c r="A90" s="105" t="s">
        <v>136</v>
      </c>
      <c r="B90" s="98">
        <v>0.09</v>
      </c>
      <c r="C90" s="103">
        <v>43</v>
      </c>
      <c r="D90" s="138"/>
      <c r="E90" s="106">
        <v>523</v>
      </c>
      <c r="F90" t="s">
        <v>31</v>
      </c>
      <c r="G90" t="s">
        <v>241</v>
      </c>
      <c r="H90">
        <v>41</v>
      </c>
      <c r="I90">
        <v>52</v>
      </c>
      <c r="J90">
        <v>50</v>
      </c>
      <c r="K90">
        <v>37</v>
      </c>
      <c r="L90">
        <v>45</v>
      </c>
      <c r="M90">
        <v>30</v>
      </c>
      <c r="N90" s="115">
        <v>33</v>
      </c>
      <c r="O90" s="115">
        <v>35</v>
      </c>
      <c r="P90" s="116">
        <v>46</v>
      </c>
      <c r="Q90" s="115">
        <v>37</v>
      </c>
      <c r="R90" s="116">
        <v>47</v>
      </c>
      <c r="S90" s="116">
        <v>41</v>
      </c>
      <c r="T90" s="116">
        <v>44</v>
      </c>
      <c r="U90">
        <v>37</v>
      </c>
      <c r="V90">
        <v>35</v>
      </c>
      <c r="W90">
        <v>30</v>
      </c>
    </row>
    <row r="91" spans="1:23">
      <c r="A91" s="105" t="s">
        <v>131</v>
      </c>
      <c r="B91" s="98">
        <v>0.5</v>
      </c>
      <c r="C91" s="103">
        <v>94</v>
      </c>
      <c r="D91" s="138"/>
      <c r="E91" s="106">
        <v>529</v>
      </c>
      <c r="F91" t="s">
        <v>31</v>
      </c>
      <c r="G91" t="s">
        <v>242</v>
      </c>
      <c r="H91">
        <v>293</v>
      </c>
      <c r="I91">
        <v>266</v>
      </c>
      <c r="J91">
        <v>246</v>
      </c>
      <c r="K91">
        <v>55</v>
      </c>
      <c r="L91">
        <v>57</v>
      </c>
      <c r="M91">
        <v>64</v>
      </c>
      <c r="N91" s="115">
        <v>298</v>
      </c>
      <c r="O91" s="115">
        <v>276</v>
      </c>
      <c r="P91" s="115">
        <v>311</v>
      </c>
      <c r="Q91" s="115">
        <v>295</v>
      </c>
      <c r="R91" s="115">
        <v>280</v>
      </c>
      <c r="S91" s="115">
        <v>181</v>
      </c>
      <c r="T91" s="115">
        <v>257</v>
      </c>
      <c r="U91">
        <v>59</v>
      </c>
      <c r="V91">
        <v>46</v>
      </c>
      <c r="W91">
        <v>57</v>
      </c>
    </row>
    <row r="92" spans="1:23">
      <c r="A92" s="105" t="s">
        <v>132</v>
      </c>
      <c r="B92" s="98">
        <v>0.25</v>
      </c>
      <c r="C92" s="103">
        <v>65</v>
      </c>
      <c r="D92" s="138"/>
      <c r="E92" s="25">
        <v>5</v>
      </c>
      <c r="F92" t="s">
        <v>31</v>
      </c>
      <c r="G92" t="s">
        <v>239</v>
      </c>
      <c r="H92">
        <v>217</v>
      </c>
      <c r="I92">
        <v>225</v>
      </c>
      <c r="J92">
        <v>168</v>
      </c>
      <c r="K92">
        <v>53</v>
      </c>
      <c r="L92">
        <v>58</v>
      </c>
      <c r="M92">
        <v>47</v>
      </c>
      <c r="N92" s="115">
        <v>199</v>
      </c>
      <c r="O92" s="115">
        <v>171</v>
      </c>
      <c r="P92" s="115">
        <v>165</v>
      </c>
      <c r="Q92" s="115">
        <v>177</v>
      </c>
      <c r="R92" s="115">
        <v>171</v>
      </c>
      <c r="S92" s="115">
        <v>140</v>
      </c>
      <c r="T92" s="115">
        <v>148</v>
      </c>
      <c r="U92">
        <v>48</v>
      </c>
      <c r="V92">
        <v>38</v>
      </c>
      <c r="W92">
        <v>46</v>
      </c>
    </row>
    <row r="93" spans="1:23">
      <c r="A93" s="105" t="s">
        <v>133</v>
      </c>
      <c r="B93" s="98">
        <v>0.13</v>
      </c>
      <c r="C93" s="103">
        <v>50</v>
      </c>
      <c r="D93" s="138"/>
      <c r="E93" s="25">
        <v>151</v>
      </c>
      <c r="F93" t="s">
        <v>31</v>
      </c>
      <c r="G93" t="s">
        <v>243</v>
      </c>
      <c r="H93">
        <v>205</v>
      </c>
      <c r="I93">
        <v>193</v>
      </c>
      <c r="J93">
        <v>156</v>
      </c>
      <c r="K93">
        <v>53</v>
      </c>
      <c r="L93">
        <v>53</v>
      </c>
      <c r="M93">
        <v>50</v>
      </c>
      <c r="N93" s="115">
        <v>153</v>
      </c>
      <c r="O93" s="115">
        <v>119</v>
      </c>
      <c r="P93" s="115">
        <v>144</v>
      </c>
      <c r="Q93" s="115">
        <v>138</v>
      </c>
      <c r="R93" s="115">
        <v>150</v>
      </c>
      <c r="S93" s="115">
        <v>115</v>
      </c>
      <c r="T93" s="115">
        <v>125</v>
      </c>
      <c r="U93">
        <v>56</v>
      </c>
      <c r="V93">
        <v>47</v>
      </c>
      <c r="W93">
        <v>51</v>
      </c>
    </row>
    <row r="94" spans="1:23">
      <c r="A94" s="25" t="s">
        <v>62</v>
      </c>
      <c r="B94" s="98">
        <v>1</v>
      </c>
      <c r="C94" s="103">
        <v>58</v>
      </c>
      <c r="D94" s="138" t="s">
        <v>212</v>
      </c>
      <c r="E94" s="106">
        <v>1181</v>
      </c>
      <c r="F94" t="s">
        <v>28</v>
      </c>
      <c r="G94" t="s">
        <v>244</v>
      </c>
      <c r="H94" t="s">
        <v>237</v>
      </c>
      <c r="I94">
        <v>275</v>
      </c>
      <c r="J94">
        <v>354</v>
      </c>
      <c r="K94">
        <v>130</v>
      </c>
      <c r="L94">
        <v>268</v>
      </c>
      <c r="M94">
        <v>123</v>
      </c>
      <c r="N94">
        <v>335</v>
      </c>
      <c r="O94">
        <v>435</v>
      </c>
      <c r="P94">
        <v>256</v>
      </c>
      <c r="Q94">
        <v>325</v>
      </c>
      <c r="R94">
        <v>941</v>
      </c>
      <c r="S94">
        <v>216</v>
      </c>
      <c r="T94">
        <v>778</v>
      </c>
      <c r="U94">
        <v>348</v>
      </c>
      <c r="V94">
        <v>1043</v>
      </c>
      <c r="W94">
        <v>353</v>
      </c>
    </row>
    <row r="95" spans="1:23">
      <c r="A95" s="25" t="s">
        <v>66</v>
      </c>
      <c r="B95" s="98">
        <v>0.16</v>
      </c>
      <c r="C95" s="103">
        <v>32</v>
      </c>
      <c r="D95" s="138"/>
      <c r="E95" s="25">
        <v>4</v>
      </c>
      <c r="F95" t="s">
        <v>28</v>
      </c>
      <c r="G95" t="s">
        <v>238</v>
      </c>
      <c r="H95">
        <v>37</v>
      </c>
      <c r="I95">
        <v>41</v>
      </c>
      <c r="J95">
        <v>44</v>
      </c>
      <c r="K95">
        <v>24</v>
      </c>
      <c r="L95">
        <v>37</v>
      </c>
      <c r="M95">
        <v>27</v>
      </c>
      <c r="N95">
        <v>33</v>
      </c>
      <c r="O95">
        <v>39</v>
      </c>
      <c r="P95">
        <v>38</v>
      </c>
      <c r="Q95">
        <v>36</v>
      </c>
      <c r="R95">
        <v>36</v>
      </c>
      <c r="S95">
        <v>37</v>
      </c>
      <c r="T95">
        <v>37</v>
      </c>
      <c r="U95">
        <v>27</v>
      </c>
      <c r="V95">
        <v>20</v>
      </c>
      <c r="W95">
        <v>22</v>
      </c>
    </row>
    <row r="96" spans="1:23">
      <c r="A96" s="25" t="s">
        <v>65</v>
      </c>
      <c r="B96" s="98">
        <v>0.41</v>
      </c>
      <c r="C96" s="103">
        <v>52</v>
      </c>
      <c r="D96" s="138"/>
      <c r="E96" s="25">
        <v>3</v>
      </c>
      <c r="F96" t="s">
        <v>28</v>
      </c>
      <c r="G96" t="s">
        <v>245</v>
      </c>
      <c r="H96">
        <v>47</v>
      </c>
      <c r="I96">
        <v>70</v>
      </c>
      <c r="J96">
        <v>66</v>
      </c>
      <c r="K96">
        <v>37</v>
      </c>
      <c r="L96">
        <v>31</v>
      </c>
      <c r="M96">
        <v>38</v>
      </c>
      <c r="N96">
        <v>59</v>
      </c>
      <c r="O96">
        <v>48</v>
      </c>
      <c r="P96">
        <v>28</v>
      </c>
      <c r="Q96">
        <v>40</v>
      </c>
      <c r="R96">
        <v>60</v>
      </c>
      <c r="S96">
        <v>54</v>
      </c>
      <c r="T96">
        <v>44</v>
      </c>
      <c r="U96">
        <v>36</v>
      </c>
      <c r="V96">
        <v>29</v>
      </c>
      <c r="W96">
        <v>24</v>
      </c>
    </row>
    <row r="97" spans="1:23">
      <c r="A97" s="25" t="s">
        <v>64</v>
      </c>
      <c r="B97" s="98">
        <v>0.17</v>
      </c>
      <c r="C97" s="103">
        <v>34</v>
      </c>
      <c r="D97" s="138"/>
      <c r="E97" s="25">
        <v>2</v>
      </c>
      <c r="F97" t="s">
        <v>28</v>
      </c>
      <c r="G97" t="s">
        <v>246</v>
      </c>
      <c r="H97">
        <v>178</v>
      </c>
      <c r="I97">
        <v>136</v>
      </c>
      <c r="J97">
        <v>130</v>
      </c>
      <c r="K97">
        <v>57</v>
      </c>
      <c r="L97">
        <v>50</v>
      </c>
      <c r="M97">
        <v>52</v>
      </c>
      <c r="N97">
        <v>127</v>
      </c>
      <c r="O97">
        <v>152</v>
      </c>
      <c r="P97">
        <v>126</v>
      </c>
      <c r="Q97">
        <v>135</v>
      </c>
      <c r="R97">
        <v>132</v>
      </c>
      <c r="S97">
        <v>139</v>
      </c>
      <c r="T97">
        <v>122</v>
      </c>
      <c r="U97">
        <v>46</v>
      </c>
      <c r="V97">
        <v>45</v>
      </c>
      <c r="W97">
        <v>41</v>
      </c>
    </row>
    <row r="98" spans="1:23">
      <c r="A98" s="25" t="s">
        <v>63</v>
      </c>
      <c r="B98" s="98">
        <v>0.35</v>
      </c>
      <c r="C98" s="103">
        <v>55</v>
      </c>
      <c r="D98" s="138"/>
      <c r="E98" s="25">
        <v>11</v>
      </c>
      <c r="F98" t="s">
        <v>28</v>
      </c>
      <c r="G98" t="s">
        <v>247</v>
      </c>
      <c r="H98">
        <v>79</v>
      </c>
      <c r="I98">
        <v>53</v>
      </c>
      <c r="J98">
        <v>65</v>
      </c>
      <c r="K98">
        <v>38</v>
      </c>
      <c r="L98">
        <v>38</v>
      </c>
      <c r="M98">
        <v>30</v>
      </c>
      <c r="N98">
        <v>52</v>
      </c>
      <c r="O98">
        <v>53</v>
      </c>
      <c r="P98">
        <v>50</v>
      </c>
      <c r="Q98">
        <v>52</v>
      </c>
      <c r="R98">
        <v>55</v>
      </c>
      <c r="S98">
        <v>42</v>
      </c>
      <c r="T98">
        <v>44</v>
      </c>
      <c r="U98">
        <v>30</v>
      </c>
      <c r="V98">
        <v>22</v>
      </c>
      <c r="W98">
        <v>21</v>
      </c>
    </row>
    <row r="99" spans="1:23">
      <c r="A99" s="105" t="s">
        <v>144</v>
      </c>
      <c r="B99" s="98">
        <v>1</v>
      </c>
      <c r="C99" s="103">
        <v>44</v>
      </c>
      <c r="D99" s="138" t="s">
        <v>220</v>
      </c>
      <c r="E99" s="25">
        <v>12</v>
      </c>
      <c r="F99" t="s">
        <v>36</v>
      </c>
      <c r="G99" t="s">
        <v>236</v>
      </c>
      <c r="H99">
        <v>119</v>
      </c>
      <c r="I99">
        <v>183</v>
      </c>
      <c r="J99">
        <v>261</v>
      </c>
      <c r="K99">
        <v>40</v>
      </c>
      <c r="L99">
        <v>59</v>
      </c>
      <c r="M99">
        <v>63</v>
      </c>
      <c r="N99">
        <v>208</v>
      </c>
      <c r="O99">
        <v>216</v>
      </c>
      <c r="P99">
        <v>215</v>
      </c>
      <c r="Q99">
        <v>213</v>
      </c>
      <c r="R99">
        <v>62</v>
      </c>
      <c r="S99">
        <v>88</v>
      </c>
      <c r="T99">
        <v>167</v>
      </c>
      <c r="U99">
        <v>66</v>
      </c>
      <c r="V99">
        <v>88</v>
      </c>
      <c r="W99">
        <v>169</v>
      </c>
    </row>
    <row r="100" spans="1:23">
      <c r="A100" s="105" t="s">
        <v>148</v>
      </c>
      <c r="B100" s="98">
        <v>0.37</v>
      </c>
      <c r="C100" s="103">
        <v>34</v>
      </c>
      <c r="D100" s="138"/>
      <c r="E100" s="106">
        <v>10610</v>
      </c>
      <c r="F100" t="s">
        <v>36</v>
      </c>
      <c r="G100" t="s">
        <v>238</v>
      </c>
      <c r="H100" s="20">
        <v>18</v>
      </c>
      <c r="I100" s="20">
        <v>20</v>
      </c>
      <c r="J100" s="20">
        <v>17</v>
      </c>
      <c r="K100">
        <v>11</v>
      </c>
      <c r="L100">
        <v>13</v>
      </c>
      <c r="M100">
        <v>12</v>
      </c>
      <c r="N100" s="114">
        <v>14</v>
      </c>
      <c r="O100" s="114">
        <v>14</v>
      </c>
      <c r="P100" s="114">
        <v>14</v>
      </c>
      <c r="Q100">
        <v>14</v>
      </c>
      <c r="R100" s="114">
        <v>12</v>
      </c>
      <c r="S100" s="114">
        <v>11</v>
      </c>
      <c r="T100" s="114">
        <v>9</v>
      </c>
      <c r="U100">
        <v>12</v>
      </c>
      <c r="V100">
        <v>9</v>
      </c>
      <c r="W100">
        <v>9</v>
      </c>
    </row>
    <row r="101" spans="1:23">
      <c r="A101" s="105" t="s">
        <v>149</v>
      </c>
      <c r="B101" s="98">
        <v>0.14000000000000001</v>
      </c>
      <c r="C101" s="103">
        <v>13</v>
      </c>
      <c r="D101" s="138"/>
      <c r="E101" s="106">
        <v>8060</v>
      </c>
      <c r="F101" t="s">
        <v>36</v>
      </c>
      <c r="G101" t="s">
        <v>240</v>
      </c>
      <c r="H101" s="20">
        <v>25</v>
      </c>
      <c r="I101" s="20">
        <v>21</v>
      </c>
      <c r="J101" s="20">
        <v>16</v>
      </c>
      <c r="K101">
        <v>17</v>
      </c>
      <c r="L101">
        <v>15</v>
      </c>
      <c r="M101">
        <v>11</v>
      </c>
      <c r="N101" s="114">
        <v>12</v>
      </c>
      <c r="O101" s="114">
        <v>12</v>
      </c>
      <c r="P101" s="114">
        <v>11</v>
      </c>
      <c r="Q101">
        <v>12</v>
      </c>
      <c r="R101" s="114">
        <v>18</v>
      </c>
      <c r="S101" s="114">
        <v>13</v>
      </c>
      <c r="T101" s="114">
        <v>11</v>
      </c>
      <c r="U101">
        <v>19</v>
      </c>
      <c r="V101">
        <v>12</v>
      </c>
      <c r="W101">
        <v>9</v>
      </c>
    </row>
    <row r="102" spans="1:23">
      <c r="A102" s="105" t="s">
        <v>150</v>
      </c>
      <c r="B102" s="98">
        <v>0.08</v>
      </c>
      <c r="C102" s="103">
        <v>8</v>
      </c>
      <c r="D102" s="138"/>
      <c r="E102" s="106">
        <v>6571</v>
      </c>
      <c r="F102" t="s">
        <v>36</v>
      </c>
      <c r="G102" t="s">
        <v>241</v>
      </c>
      <c r="H102" s="19">
        <v>41</v>
      </c>
      <c r="I102" s="19">
        <v>38</v>
      </c>
      <c r="J102" s="19">
        <v>36</v>
      </c>
      <c r="K102">
        <v>27</v>
      </c>
      <c r="L102">
        <v>28</v>
      </c>
      <c r="M102">
        <v>22</v>
      </c>
      <c r="N102" s="114">
        <v>26</v>
      </c>
      <c r="O102" s="114">
        <v>29</v>
      </c>
      <c r="P102" s="114">
        <v>27</v>
      </c>
      <c r="Q102">
        <v>28</v>
      </c>
      <c r="R102" s="114">
        <v>30</v>
      </c>
      <c r="S102" s="114">
        <v>22</v>
      </c>
      <c r="T102" s="114">
        <v>24</v>
      </c>
      <c r="U102">
        <v>27</v>
      </c>
      <c r="V102">
        <v>24</v>
      </c>
      <c r="W102">
        <v>25</v>
      </c>
    </row>
    <row r="103" spans="1:23">
      <c r="A103" s="105" t="s">
        <v>145</v>
      </c>
      <c r="B103" s="98">
        <v>0.23</v>
      </c>
      <c r="C103" s="103">
        <v>19</v>
      </c>
      <c r="D103" s="138"/>
      <c r="E103" s="106">
        <v>3699</v>
      </c>
      <c r="F103" t="s">
        <v>36</v>
      </c>
      <c r="G103" t="s">
        <v>242</v>
      </c>
      <c r="H103" s="19">
        <v>17</v>
      </c>
      <c r="I103" s="19">
        <v>19</v>
      </c>
      <c r="J103" s="19">
        <v>19</v>
      </c>
      <c r="K103">
        <v>11</v>
      </c>
      <c r="L103">
        <v>15</v>
      </c>
      <c r="M103">
        <v>12</v>
      </c>
      <c r="N103" s="114">
        <v>15</v>
      </c>
      <c r="O103" s="114">
        <v>15</v>
      </c>
      <c r="P103" s="114">
        <v>14</v>
      </c>
      <c r="Q103">
        <v>15</v>
      </c>
      <c r="R103" s="114">
        <v>12</v>
      </c>
      <c r="S103" s="116">
        <v>12</v>
      </c>
      <c r="T103" s="116">
        <v>12</v>
      </c>
      <c r="U103">
        <v>12</v>
      </c>
      <c r="V103">
        <v>8</v>
      </c>
      <c r="W103">
        <v>8</v>
      </c>
    </row>
    <row r="104" spans="1:23">
      <c r="A104" s="105" t="s">
        <v>146</v>
      </c>
      <c r="B104" s="98">
        <v>0.17</v>
      </c>
      <c r="C104" s="103">
        <v>13</v>
      </c>
      <c r="D104" s="138"/>
      <c r="E104" s="106">
        <v>11597</v>
      </c>
      <c r="F104" t="s">
        <v>36</v>
      </c>
      <c r="G104" t="s">
        <v>239</v>
      </c>
      <c r="H104" s="21">
        <v>21</v>
      </c>
      <c r="I104" s="21">
        <v>17</v>
      </c>
      <c r="J104" s="21">
        <v>16</v>
      </c>
      <c r="K104">
        <v>14</v>
      </c>
      <c r="L104">
        <v>12</v>
      </c>
      <c r="M104">
        <v>10</v>
      </c>
      <c r="N104" s="114">
        <v>11</v>
      </c>
      <c r="O104" s="114">
        <v>12</v>
      </c>
      <c r="P104" s="114">
        <v>10</v>
      </c>
      <c r="Q104">
        <v>11</v>
      </c>
      <c r="R104" s="114">
        <v>13</v>
      </c>
      <c r="S104" s="116">
        <v>11</v>
      </c>
      <c r="T104" s="116">
        <v>10</v>
      </c>
      <c r="U104">
        <v>16</v>
      </c>
      <c r="V104">
        <v>9</v>
      </c>
      <c r="W104">
        <v>8</v>
      </c>
    </row>
    <row r="105" spans="1:23">
      <c r="A105" s="105" t="s">
        <v>147</v>
      </c>
      <c r="B105" s="98">
        <v>0.14000000000000001</v>
      </c>
      <c r="C105" s="103">
        <v>10</v>
      </c>
      <c r="D105" s="138"/>
      <c r="E105" s="106">
        <v>8647</v>
      </c>
      <c r="F105" t="s">
        <v>36</v>
      </c>
      <c r="G105" t="s">
        <v>243</v>
      </c>
      <c r="H105" s="19">
        <v>39</v>
      </c>
      <c r="I105" s="19">
        <v>33</v>
      </c>
      <c r="J105" s="19">
        <v>32</v>
      </c>
      <c r="K105">
        <v>25</v>
      </c>
      <c r="L105">
        <v>26</v>
      </c>
      <c r="M105">
        <v>21</v>
      </c>
      <c r="N105" s="114">
        <v>26</v>
      </c>
      <c r="O105" s="114">
        <v>29</v>
      </c>
      <c r="P105" s="114">
        <v>25</v>
      </c>
      <c r="Q105">
        <v>27</v>
      </c>
      <c r="R105" s="114">
        <v>28</v>
      </c>
      <c r="S105" s="116">
        <v>20</v>
      </c>
      <c r="T105" s="116">
        <v>23</v>
      </c>
      <c r="U105">
        <v>27</v>
      </c>
      <c r="V105">
        <v>22</v>
      </c>
      <c r="W105">
        <v>22</v>
      </c>
    </row>
    <row r="106" spans="1:23">
      <c r="A106" s="105" t="s">
        <v>151</v>
      </c>
      <c r="B106" s="98">
        <v>1</v>
      </c>
      <c r="C106" s="103">
        <v>89</v>
      </c>
      <c r="D106" s="138" t="s">
        <v>221</v>
      </c>
      <c r="E106" s="106">
        <v>8669</v>
      </c>
      <c r="F106" t="s">
        <v>37</v>
      </c>
      <c r="G106" t="s">
        <v>236</v>
      </c>
      <c r="H106">
        <v>197</v>
      </c>
      <c r="I106">
        <v>220</v>
      </c>
      <c r="J106">
        <v>171</v>
      </c>
      <c r="K106">
        <v>64</v>
      </c>
      <c r="L106">
        <v>72</v>
      </c>
      <c r="M106">
        <v>65</v>
      </c>
      <c r="N106">
        <v>134</v>
      </c>
      <c r="O106">
        <v>145</v>
      </c>
      <c r="P106">
        <v>128</v>
      </c>
      <c r="Q106">
        <v>135</v>
      </c>
      <c r="R106">
        <v>133</v>
      </c>
      <c r="S106">
        <v>114</v>
      </c>
      <c r="T106">
        <v>107</v>
      </c>
      <c r="U106">
        <v>72</v>
      </c>
      <c r="V106">
        <v>62</v>
      </c>
      <c r="W106">
        <v>67</v>
      </c>
    </row>
    <row r="107" spans="1:23">
      <c r="A107" s="105" t="s">
        <v>155</v>
      </c>
      <c r="B107" s="98">
        <v>0.37</v>
      </c>
      <c r="C107" s="103">
        <v>69</v>
      </c>
      <c r="D107" s="138"/>
      <c r="E107" s="106">
        <v>3521</v>
      </c>
      <c r="F107" t="s">
        <v>37</v>
      </c>
      <c r="G107" t="s">
        <v>238</v>
      </c>
      <c r="H107">
        <v>102</v>
      </c>
      <c r="I107">
        <v>125</v>
      </c>
      <c r="J107">
        <v>124</v>
      </c>
      <c r="K107">
        <v>50</v>
      </c>
      <c r="L107">
        <v>64</v>
      </c>
      <c r="M107">
        <v>50</v>
      </c>
      <c r="N107" s="115">
        <v>113</v>
      </c>
      <c r="O107" s="115">
        <v>123</v>
      </c>
      <c r="P107" s="115">
        <v>111</v>
      </c>
      <c r="Q107">
        <v>116</v>
      </c>
      <c r="R107" s="116">
        <v>114</v>
      </c>
      <c r="S107" s="116">
        <v>119</v>
      </c>
      <c r="T107" s="21">
        <v>133</v>
      </c>
      <c r="U107">
        <v>30</v>
      </c>
      <c r="V107">
        <v>26</v>
      </c>
      <c r="W107">
        <v>27</v>
      </c>
    </row>
    <row r="108" spans="1:23">
      <c r="A108" s="105" t="s">
        <v>156</v>
      </c>
      <c r="B108" s="98">
        <v>0.14000000000000001</v>
      </c>
      <c r="C108" s="103">
        <v>27</v>
      </c>
      <c r="D108" s="138"/>
      <c r="E108" s="25">
        <v>19</v>
      </c>
      <c r="F108" t="s">
        <v>37</v>
      </c>
      <c r="G108" t="s">
        <v>240</v>
      </c>
      <c r="H108">
        <v>121</v>
      </c>
      <c r="I108">
        <v>108</v>
      </c>
      <c r="J108">
        <v>127</v>
      </c>
      <c r="K108">
        <v>54</v>
      </c>
      <c r="L108">
        <v>63</v>
      </c>
      <c r="M108">
        <v>56</v>
      </c>
      <c r="N108" s="115">
        <v>193</v>
      </c>
      <c r="O108" s="115">
        <v>134</v>
      </c>
      <c r="P108" s="115">
        <v>115</v>
      </c>
      <c r="Q108">
        <v>142</v>
      </c>
      <c r="R108" s="116">
        <v>161</v>
      </c>
      <c r="S108" s="116">
        <v>111</v>
      </c>
      <c r="T108" s="21">
        <v>149</v>
      </c>
      <c r="U108">
        <v>32</v>
      </c>
      <c r="V108">
        <v>19</v>
      </c>
      <c r="W108">
        <v>14</v>
      </c>
    </row>
    <row r="109" spans="1:23">
      <c r="A109" s="105" t="s">
        <v>157</v>
      </c>
      <c r="B109" s="98">
        <v>0.08</v>
      </c>
      <c r="C109" s="103">
        <v>16</v>
      </c>
      <c r="D109" s="138"/>
      <c r="E109" s="25">
        <v>126</v>
      </c>
      <c r="F109" t="s">
        <v>37</v>
      </c>
      <c r="G109" t="s">
        <v>241</v>
      </c>
      <c r="H109">
        <v>86</v>
      </c>
      <c r="I109">
        <v>86</v>
      </c>
      <c r="J109">
        <v>52</v>
      </c>
      <c r="K109">
        <v>32</v>
      </c>
      <c r="L109">
        <v>39</v>
      </c>
      <c r="M109">
        <v>32</v>
      </c>
      <c r="N109" s="115">
        <v>49</v>
      </c>
      <c r="O109" s="115">
        <v>57</v>
      </c>
      <c r="P109" s="115">
        <v>38</v>
      </c>
      <c r="Q109">
        <v>46</v>
      </c>
      <c r="R109" s="116">
        <v>104</v>
      </c>
      <c r="S109" s="116">
        <v>150</v>
      </c>
      <c r="T109" s="21">
        <v>178</v>
      </c>
      <c r="U109">
        <v>42</v>
      </c>
      <c r="V109">
        <v>36</v>
      </c>
      <c r="W109">
        <v>26</v>
      </c>
    </row>
    <row r="110" spans="1:23">
      <c r="A110" s="105" t="s">
        <v>152</v>
      </c>
      <c r="B110" s="98">
        <v>0.23</v>
      </c>
      <c r="C110" s="103">
        <v>39</v>
      </c>
      <c r="D110" s="138"/>
      <c r="E110" s="106">
        <v>369</v>
      </c>
      <c r="F110" t="s">
        <v>37</v>
      </c>
      <c r="G110" t="s">
        <v>242</v>
      </c>
      <c r="H110">
        <v>57</v>
      </c>
      <c r="I110">
        <v>51</v>
      </c>
      <c r="J110">
        <v>45</v>
      </c>
      <c r="K110">
        <v>30</v>
      </c>
      <c r="L110">
        <v>30</v>
      </c>
      <c r="M110">
        <v>31</v>
      </c>
      <c r="N110" s="114">
        <v>57</v>
      </c>
      <c r="O110" s="114">
        <v>58</v>
      </c>
      <c r="P110" s="114">
        <v>51</v>
      </c>
      <c r="Q110">
        <v>55</v>
      </c>
      <c r="R110" s="114">
        <v>54</v>
      </c>
      <c r="S110" s="116">
        <v>52</v>
      </c>
      <c r="T110" s="114">
        <v>46</v>
      </c>
      <c r="U110">
        <v>37</v>
      </c>
      <c r="V110">
        <v>41</v>
      </c>
      <c r="W110">
        <v>41</v>
      </c>
    </row>
    <row r="111" spans="1:23">
      <c r="A111" s="105" t="s">
        <v>153</v>
      </c>
      <c r="B111" s="98">
        <v>0.17</v>
      </c>
      <c r="C111" s="103">
        <v>27</v>
      </c>
      <c r="D111" s="138"/>
      <c r="E111" s="25">
        <v>0</v>
      </c>
      <c r="F111" t="s">
        <v>37</v>
      </c>
      <c r="G111" t="s">
        <v>239</v>
      </c>
      <c r="H111">
        <v>62</v>
      </c>
      <c r="I111">
        <v>59</v>
      </c>
      <c r="J111">
        <v>66</v>
      </c>
      <c r="K111">
        <v>38</v>
      </c>
      <c r="L111">
        <v>53</v>
      </c>
      <c r="M111">
        <v>45</v>
      </c>
      <c r="N111" s="114">
        <v>69</v>
      </c>
      <c r="O111" s="114">
        <v>72</v>
      </c>
      <c r="P111" s="114">
        <v>66</v>
      </c>
      <c r="Q111">
        <v>69</v>
      </c>
      <c r="R111" s="114">
        <v>63</v>
      </c>
      <c r="S111" s="116">
        <v>60</v>
      </c>
      <c r="T111" s="114">
        <v>65</v>
      </c>
      <c r="U111">
        <v>27</v>
      </c>
      <c r="V111">
        <v>19</v>
      </c>
      <c r="W111">
        <v>21</v>
      </c>
    </row>
    <row r="112" spans="1:23">
      <c r="A112" s="105" t="s">
        <v>154</v>
      </c>
      <c r="B112" s="98">
        <v>0.14000000000000001</v>
      </c>
      <c r="C112" s="103">
        <v>21</v>
      </c>
      <c r="D112" s="138"/>
      <c r="E112" s="25">
        <v>2</v>
      </c>
      <c r="F112" t="s">
        <v>37</v>
      </c>
      <c r="G112" t="s">
        <v>243</v>
      </c>
      <c r="H112">
        <v>77</v>
      </c>
      <c r="I112">
        <v>100</v>
      </c>
      <c r="J112">
        <v>96</v>
      </c>
      <c r="K112">
        <v>52</v>
      </c>
      <c r="L112">
        <v>62</v>
      </c>
      <c r="M112">
        <v>55</v>
      </c>
      <c r="N112" s="114">
        <v>96</v>
      </c>
      <c r="O112" s="114">
        <v>101</v>
      </c>
      <c r="P112" s="114">
        <v>95</v>
      </c>
      <c r="Q112">
        <v>97</v>
      </c>
      <c r="R112" s="114">
        <v>82</v>
      </c>
      <c r="S112" s="116">
        <v>91</v>
      </c>
      <c r="T112" s="114">
        <v>93</v>
      </c>
      <c r="U112">
        <v>36</v>
      </c>
      <c r="V112">
        <v>32</v>
      </c>
      <c r="W112">
        <v>34</v>
      </c>
    </row>
    <row r="113" spans="1:23">
      <c r="A113" s="105" t="s">
        <v>158</v>
      </c>
      <c r="B113" s="98">
        <v>1</v>
      </c>
      <c r="C113" s="103">
        <v>32</v>
      </c>
      <c r="D113" s="138" t="s">
        <v>222</v>
      </c>
      <c r="E113" s="25">
        <v>86</v>
      </c>
      <c r="F113" t="s">
        <v>38</v>
      </c>
      <c r="G113" t="s">
        <v>236</v>
      </c>
      <c r="H113">
        <v>47</v>
      </c>
      <c r="I113">
        <v>52</v>
      </c>
      <c r="J113">
        <v>54</v>
      </c>
      <c r="K113">
        <v>27</v>
      </c>
      <c r="L113">
        <v>32</v>
      </c>
      <c r="M113">
        <v>28</v>
      </c>
      <c r="N113">
        <v>39</v>
      </c>
      <c r="O113">
        <v>44</v>
      </c>
      <c r="P113">
        <v>39</v>
      </c>
      <c r="Q113">
        <v>40</v>
      </c>
      <c r="R113">
        <v>33</v>
      </c>
      <c r="S113">
        <v>35</v>
      </c>
      <c r="T113">
        <v>35</v>
      </c>
      <c r="U113">
        <v>37</v>
      </c>
      <c r="V113">
        <v>32</v>
      </c>
      <c r="W113">
        <v>35</v>
      </c>
    </row>
    <row r="114" spans="1:23">
      <c r="A114" s="105" t="s">
        <v>162</v>
      </c>
      <c r="B114" s="98">
        <v>0.25</v>
      </c>
      <c r="C114" s="103">
        <v>16</v>
      </c>
      <c r="D114" s="138"/>
      <c r="E114" s="106">
        <v>22353</v>
      </c>
      <c r="F114" t="s">
        <v>38</v>
      </c>
      <c r="G114" t="s">
        <v>238</v>
      </c>
      <c r="H114">
        <v>17</v>
      </c>
      <c r="I114">
        <v>17</v>
      </c>
      <c r="J114">
        <v>18</v>
      </c>
      <c r="K114">
        <v>11</v>
      </c>
      <c r="L114">
        <v>14</v>
      </c>
      <c r="M114">
        <v>11</v>
      </c>
      <c r="N114" s="114">
        <v>14</v>
      </c>
      <c r="O114" s="114">
        <v>11</v>
      </c>
      <c r="P114" s="114">
        <v>13</v>
      </c>
      <c r="Q114">
        <v>13</v>
      </c>
      <c r="R114" s="114">
        <v>13</v>
      </c>
      <c r="S114" s="114">
        <v>12</v>
      </c>
      <c r="T114" s="114">
        <v>10</v>
      </c>
      <c r="U114">
        <v>13</v>
      </c>
      <c r="V114">
        <v>8</v>
      </c>
      <c r="W114">
        <v>9</v>
      </c>
    </row>
    <row r="115" spans="1:23">
      <c r="A115" s="105" t="s">
        <v>163</v>
      </c>
      <c r="B115" s="98">
        <v>0.11</v>
      </c>
      <c r="C115" s="103">
        <v>10</v>
      </c>
      <c r="D115" s="138"/>
      <c r="E115" s="106">
        <v>2812</v>
      </c>
      <c r="F115" t="s">
        <v>38</v>
      </c>
      <c r="G115" t="s">
        <v>240</v>
      </c>
      <c r="H115">
        <v>23</v>
      </c>
      <c r="I115">
        <v>18</v>
      </c>
      <c r="J115">
        <v>19</v>
      </c>
      <c r="K115">
        <v>16</v>
      </c>
      <c r="L115">
        <v>14</v>
      </c>
      <c r="M115">
        <v>10</v>
      </c>
      <c r="N115" s="114">
        <v>11</v>
      </c>
      <c r="O115" s="114">
        <v>14</v>
      </c>
      <c r="P115" s="114">
        <v>10</v>
      </c>
      <c r="Q115">
        <v>11</v>
      </c>
      <c r="R115" s="114">
        <v>17</v>
      </c>
      <c r="S115" s="114">
        <v>12</v>
      </c>
      <c r="T115" s="114">
        <v>10</v>
      </c>
      <c r="U115">
        <v>18</v>
      </c>
      <c r="V115">
        <v>10</v>
      </c>
      <c r="W115">
        <v>8</v>
      </c>
    </row>
    <row r="116" spans="1:23">
      <c r="A116" s="105" t="s">
        <v>164</v>
      </c>
      <c r="B116" s="98">
        <v>0.05</v>
      </c>
      <c r="C116" s="103">
        <v>8</v>
      </c>
      <c r="D116" s="138"/>
      <c r="E116" s="106">
        <v>4772</v>
      </c>
      <c r="F116" t="s">
        <v>38</v>
      </c>
      <c r="G116" t="s">
        <v>241</v>
      </c>
      <c r="H116">
        <v>45</v>
      </c>
      <c r="I116">
        <v>44</v>
      </c>
      <c r="J116">
        <v>36</v>
      </c>
      <c r="K116">
        <v>30</v>
      </c>
      <c r="L116">
        <v>32</v>
      </c>
      <c r="M116">
        <v>25</v>
      </c>
      <c r="N116" s="114">
        <v>30</v>
      </c>
      <c r="O116" s="114">
        <v>32</v>
      </c>
      <c r="P116" s="114">
        <v>30</v>
      </c>
      <c r="Q116">
        <v>31</v>
      </c>
      <c r="R116" s="114">
        <v>32</v>
      </c>
      <c r="S116" s="114">
        <v>29</v>
      </c>
      <c r="T116" s="114">
        <v>27</v>
      </c>
      <c r="U116">
        <v>32</v>
      </c>
      <c r="V116">
        <v>28</v>
      </c>
      <c r="W116">
        <v>29</v>
      </c>
    </row>
    <row r="117" spans="1:23">
      <c r="A117" s="105" t="s">
        <v>159</v>
      </c>
      <c r="B117" s="98">
        <v>0.48</v>
      </c>
      <c r="C117" s="103">
        <v>11</v>
      </c>
      <c r="D117" s="138"/>
      <c r="E117" s="106">
        <v>5339</v>
      </c>
      <c r="F117" t="s">
        <v>38</v>
      </c>
      <c r="G117" t="s">
        <v>242</v>
      </c>
      <c r="H117">
        <v>18</v>
      </c>
      <c r="I117">
        <v>15</v>
      </c>
      <c r="J117">
        <v>18</v>
      </c>
      <c r="K117">
        <v>13</v>
      </c>
      <c r="L117">
        <v>14</v>
      </c>
      <c r="M117">
        <v>12</v>
      </c>
      <c r="N117" s="114">
        <v>14</v>
      </c>
      <c r="O117" s="114">
        <v>14</v>
      </c>
      <c r="P117" s="114">
        <v>15</v>
      </c>
      <c r="Q117">
        <v>14</v>
      </c>
      <c r="R117" s="114">
        <v>18</v>
      </c>
      <c r="S117" s="114">
        <v>14</v>
      </c>
      <c r="T117" s="114">
        <v>12</v>
      </c>
      <c r="U117">
        <v>17</v>
      </c>
      <c r="V117">
        <v>13</v>
      </c>
      <c r="W117">
        <v>11</v>
      </c>
    </row>
    <row r="118" spans="1:23">
      <c r="A118" s="105" t="s">
        <v>160</v>
      </c>
      <c r="B118" s="98">
        <v>0.26</v>
      </c>
      <c r="C118" s="103">
        <v>10</v>
      </c>
      <c r="D118" s="138"/>
      <c r="E118" s="25">
        <v>66</v>
      </c>
      <c r="F118" t="s">
        <v>38</v>
      </c>
      <c r="G118" t="s">
        <v>239</v>
      </c>
      <c r="H118">
        <v>24</v>
      </c>
      <c r="I118">
        <v>25</v>
      </c>
      <c r="J118">
        <v>24</v>
      </c>
      <c r="K118">
        <v>19</v>
      </c>
      <c r="L118">
        <v>20</v>
      </c>
      <c r="M118">
        <v>19</v>
      </c>
      <c r="N118" s="114">
        <v>21</v>
      </c>
      <c r="O118" s="114">
        <v>20</v>
      </c>
      <c r="P118" s="114">
        <v>21</v>
      </c>
      <c r="Q118">
        <v>21</v>
      </c>
      <c r="R118" s="114">
        <v>23</v>
      </c>
      <c r="S118" s="114">
        <v>18</v>
      </c>
      <c r="T118" s="114">
        <v>19</v>
      </c>
      <c r="U118">
        <v>21</v>
      </c>
      <c r="V118">
        <v>18</v>
      </c>
      <c r="W118">
        <v>19</v>
      </c>
    </row>
    <row r="119" spans="1:23">
      <c r="A119" s="105" t="s">
        <v>161</v>
      </c>
      <c r="B119" s="98">
        <v>0.09</v>
      </c>
      <c r="C119" s="103">
        <v>9</v>
      </c>
      <c r="D119" s="138"/>
      <c r="E119" s="106">
        <v>1659</v>
      </c>
      <c r="F119" t="s">
        <v>38</v>
      </c>
      <c r="G119" t="s">
        <v>243</v>
      </c>
      <c r="H119">
        <v>26</v>
      </c>
      <c r="I119">
        <v>27</v>
      </c>
      <c r="J119">
        <v>27</v>
      </c>
      <c r="K119">
        <v>19</v>
      </c>
      <c r="L119">
        <v>22</v>
      </c>
      <c r="M119">
        <v>19</v>
      </c>
      <c r="N119" s="114">
        <v>21</v>
      </c>
      <c r="O119" s="114">
        <v>22</v>
      </c>
      <c r="P119" s="114">
        <v>21</v>
      </c>
      <c r="Q119">
        <v>22</v>
      </c>
      <c r="R119" s="114">
        <v>21</v>
      </c>
      <c r="S119" s="114">
        <v>20</v>
      </c>
      <c r="T119" s="114">
        <v>20</v>
      </c>
      <c r="U119">
        <v>22</v>
      </c>
      <c r="V119">
        <v>19</v>
      </c>
      <c r="W119">
        <v>19</v>
      </c>
    </row>
    <row r="120" spans="1:23">
      <c r="A120" s="25" t="s">
        <v>77</v>
      </c>
      <c r="B120" s="98">
        <v>0.14000000000000001</v>
      </c>
      <c r="C120" s="103">
        <v>13</v>
      </c>
      <c r="D120" s="138" t="s">
        <v>219</v>
      </c>
      <c r="E120" s="106">
        <v>15197</v>
      </c>
      <c r="F120" t="s">
        <v>35</v>
      </c>
      <c r="G120" t="s">
        <v>244</v>
      </c>
      <c r="H120">
        <v>361</v>
      </c>
      <c r="I120">
        <v>399</v>
      </c>
      <c r="J120">
        <v>263</v>
      </c>
      <c r="K120">
        <v>76</v>
      </c>
      <c r="L120">
        <v>162</v>
      </c>
      <c r="M120">
        <v>54</v>
      </c>
      <c r="N120">
        <v>360</v>
      </c>
      <c r="O120">
        <v>378</v>
      </c>
      <c r="P120">
        <v>133</v>
      </c>
      <c r="Q120">
        <v>234</v>
      </c>
      <c r="R120">
        <v>127</v>
      </c>
      <c r="S120">
        <v>100</v>
      </c>
      <c r="T120">
        <v>118</v>
      </c>
      <c r="U120">
        <v>231</v>
      </c>
      <c r="V120">
        <v>144</v>
      </c>
      <c r="W120">
        <v>117</v>
      </c>
    </row>
    <row r="121" spans="1:23">
      <c r="A121" s="25" t="s">
        <v>80</v>
      </c>
      <c r="B121" s="98">
        <v>1</v>
      </c>
      <c r="C121" s="103">
        <v>44</v>
      </c>
      <c r="D121" s="138"/>
      <c r="E121" s="25">
        <v>5</v>
      </c>
      <c r="F121" t="s">
        <v>35</v>
      </c>
      <c r="G121" t="s">
        <v>238</v>
      </c>
      <c r="H121">
        <v>23</v>
      </c>
      <c r="I121">
        <v>24</v>
      </c>
      <c r="J121">
        <v>20</v>
      </c>
      <c r="K121">
        <v>12</v>
      </c>
      <c r="L121">
        <v>19</v>
      </c>
      <c r="M121">
        <v>13</v>
      </c>
      <c r="N121">
        <v>14</v>
      </c>
      <c r="O121">
        <v>22</v>
      </c>
      <c r="P121">
        <v>13</v>
      </c>
      <c r="Q121">
        <v>16</v>
      </c>
      <c r="R121">
        <v>11</v>
      </c>
      <c r="S121">
        <v>11</v>
      </c>
      <c r="T121">
        <v>12</v>
      </c>
      <c r="U121">
        <v>14</v>
      </c>
      <c r="V121">
        <v>10</v>
      </c>
      <c r="W121">
        <v>9</v>
      </c>
    </row>
    <row r="122" spans="1:23">
      <c r="A122" s="25" t="s">
        <v>81</v>
      </c>
      <c r="B122" s="98">
        <v>0.18</v>
      </c>
      <c r="C122" s="103">
        <v>13</v>
      </c>
      <c r="D122" s="138"/>
      <c r="E122" s="25">
        <v>7</v>
      </c>
      <c r="F122" t="s">
        <v>35</v>
      </c>
      <c r="G122" t="s">
        <v>245</v>
      </c>
      <c r="H122">
        <v>30</v>
      </c>
      <c r="I122">
        <v>29</v>
      </c>
      <c r="J122">
        <v>30</v>
      </c>
      <c r="K122">
        <v>22</v>
      </c>
      <c r="L122">
        <v>28</v>
      </c>
      <c r="M122">
        <v>24</v>
      </c>
      <c r="N122">
        <v>25</v>
      </c>
      <c r="O122">
        <v>27</v>
      </c>
      <c r="P122">
        <v>27</v>
      </c>
      <c r="Q122">
        <v>26</v>
      </c>
      <c r="R122">
        <v>26</v>
      </c>
      <c r="S122">
        <v>24</v>
      </c>
      <c r="T122">
        <v>23</v>
      </c>
      <c r="U122">
        <v>20</v>
      </c>
      <c r="V122">
        <v>19</v>
      </c>
      <c r="W122">
        <v>15</v>
      </c>
    </row>
    <row r="123" spans="1:23">
      <c r="A123" s="25" t="s">
        <v>78</v>
      </c>
      <c r="B123" s="98">
        <v>0.37</v>
      </c>
      <c r="C123" s="103">
        <v>34</v>
      </c>
      <c r="D123" s="138"/>
      <c r="E123" s="25">
        <v>26</v>
      </c>
      <c r="F123" t="s">
        <v>35</v>
      </c>
      <c r="G123" t="s">
        <v>246</v>
      </c>
      <c r="H123">
        <v>29</v>
      </c>
      <c r="I123">
        <v>32</v>
      </c>
      <c r="J123">
        <v>37</v>
      </c>
      <c r="K123">
        <v>24</v>
      </c>
      <c r="L123">
        <v>24</v>
      </c>
      <c r="M123">
        <v>20</v>
      </c>
      <c r="N123">
        <v>27</v>
      </c>
      <c r="O123">
        <v>34</v>
      </c>
      <c r="P123">
        <v>27</v>
      </c>
      <c r="Q123">
        <v>29</v>
      </c>
      <c r="R123">
        <v>25</v>
      </c>
      <c r="S123">
        <v>23</v>
      </c>
      <c r="T123">
        <v>24</v>
      </c>
      <c r="U123">
        <v>22</v>
      </c>
      <c r="V123">
        <v>19</v>
      </c>
      <c r="W123">
        <v>16</v>
      </c>
    </row>
    <row r="124" spans="1:23">
      <c r="A124" s="25" t="s">
        <v>79</v>
      </c>
      <c r="B124" s="98">
        <v>0.26</v>
      </c>
      <c r="C124" s="103">
        <v>19</v>
      </c>
      <c r="D124" s="138"/>
      <c r="E124" s="25">
        <v>7</v>
      </c>
      <c r="F124" t="s">
        <v>35</v>
      </c>
      <c r="G124" t="s">
        <v>247</v>
      </c>
      <c r="H124">
        <v>31</v>
      </c>
      <c r="I124">
        <v>26</v>
      </c>
      <c r="J124">
        <v>27</v>
      </c>
      <c r="K124">
        <v>17</v>
      </c>
      <c r="L124">
        <v>19</v>
      </c>
      <c r="M124">
        <v>17</v>
      </c>
      <c r="N124">
        <v>22</v>
      </c>
      <c r="O124">
        <v>25</v>
      </c>
      <c r="P124">
        <v>19</v>
      </c>
      <c r="Q124">
        <v>22</v>
      </c>
      <c r="R124">
        <v>21</v>
      </c>
      <c r="S124">
        <v>15</v>
      </c>
      <c r="T124">
        <v>23</v>
      </c>
      <c r="U124">
        <v>23</v>
      </c>
      <c r="V124">
        <v>14</v>
      </c>
      <c r="W124">
        <v>15</v>
      </c>
    </row>
    <row r="125" spans="1:23">
      <c r="A125" s="25" t="s">
        <v>137</v>
      </c>
      <c r="B125" s="98">
        <v>1</v>
      </c>
      <c r="C125" s="103">
        <v>500</v>
      </c>
      <c r="D125" s="138" t="s">
        <v>218</v>
      </c>
      <c r="E125" s="25">
        <v>13</v>
      </c>
      <c r="F125" t="s">
        <v>33</v>
      </c>
      <c r="G125" t="s">
        <v>236</v>
      </c>
      <c r="H125">
        <v>66</v>
      </c>
      <c r="I125">
        <v>71</v>
      </c>
      <c r="J125">
        <v>67</v>
      </c>
      <c r="K125">
        <v>77</v>
      </c>
      <c r="L125">
        <v>69</v>
      </c>
      <c r="M125">
        <v>44</v>
      </c>
      <c r="N125">
        <v>69</v>
      </c>
      <c r="O125">
        <v>85</v>
      </c>
      <c r="P125">
        <v>59</v>
      </c>
      <c r="Q125">
        <v>68</v>
      </c>
      <c r="R125">
        <v>44</v>
      </c>
      <c r="S125">
        <v>46</v>
      </c>
      <c r="T125">
        <v>50</v>
      </c>
      <c r="U125">
        <v>110</v>
      </c>
      <c r="V125">
        <v>72</v>
      </c>
      <c r="W125">
        <v>94</v>
      </c>
    </row>
    <row r="126" spans="1:23">
      <c r="A126" s="25" t="s">
        <v>141</v>
      </c>
      <c r="B126" s="98">
        <v>0.67</v>
      </c>
      <c r="C126" s="103">
        <v>333</v>
      </c>
      <c r="D126" s="138"/>
      <c r="E126" s="25">
        <v>230</v>
      </c>
      <c r="F126" t="s">
        <v>33</v>
      </c>
      <c r="G126" t="s">
        <v>238</v>
      </c>
      <c r="H126">
        <v>1206</v>
      </c>
      <c r="I126">
        <v>1038</v>
      </c>
      <c r="J126">
        <v>1083</v>
      </c>
      <c r="K126">
        <v>98</v>
      </c>
      <c r="L126">
        <v>94</v>
      </c>
      <c r="M126">
        <v>69</v>
      </c>
      <c r="N126">
        <v>1170</v>
      </c>
      <c r="O126">
        <v>976</v>
      </c>
      <c r="P126">
        <v>1278</v>
      </c>
      <c r="Q126">
        <v>1126</v>
      </c>
      <c r="R126">
        <v>1371</v>
      </c>
      <c r="S126">
        <v>1366</v>
      </c>
      <c r="T126">
        <v>1322</v>
      </c>
      <c r="U126">
        <v>149</v>
      </c>
      <c r="V126">
        <v>136</v>
      </c>
      <c r="W126">
        <v>148</v>
      </c>
    </row>
    <row r="127" spans="1:23">
      <c r="A127" s="25" t="s">
        <v>142</v>
      </c>
      <c r="B127" s="98">
        <v>0.63</v>
      </c>
      <c r="C127" s="103">
        <v>317</v>
      </c>
      <c r="D127" s="138"/>
      <c r="E127" s="25">
        <v>76</v>
      </c>
      <c r="F127" t="s">
        <v>33</v>
      </c>
      <c r="G127" t="s">
        <v>240</v>
      </c>
      <c r="H127">
        <v>28</v>
      </c>
      <c r="I127" t="s">
        <v>237</v>
      </c>
      <c r="J127" t="s">
        <v>237</v>
      </c>
      <c r="K127">
        <v>94</v>
      </c>
      <c r="L127" t="s">
        <v>237</v>
      </c>
      <c r="M127" t="s">
        <v>237</v>
      </c>
      <c r="N127" t="s">
        <v>237</v>
      </c>
      <c r="O127" t="s">
        <v>237</v>
      </c>
      <c r="P127" t="s">
        <v>237</v>
      </c>
      <c r="Q127" t="s">
        <v>237</v>
      </c>
      <c r="R127" t="s">
        <v>237</v>
      </c>
      <c r="S127" t="s">
        <v>237</v>
      </c>
      <c r="T127" t="s">
        <v>237</v>
      </c>
      <c r="U127" t="s">
        <v>237</v>
      </c>
      <c r="V127" t="s">
        <v>237</v>
      </c>
      <c r="W127" t="s">
        <v>237</v>
      </c>
    </row>
    <row r="128" spans="1:23">
      <c r="A128" s="25" t="s">
        <v>143</v>
      </c>
      <c r="B128" s="98">
        <v>0.61</v>
      </c>
      <c r="C128" s="103">
        <v>303</v>
      </c>
      <c r="D128" s="138"/>
      <c r="E128" s="25">
        <v>1</v>
      </c>
      <c r="F128" t="s">
        <v>33</v>
      </c>
      <c r="G128" t="s">
        <v>241</v>
      </c>
      <c r="H128">
        <v>56</v>
      </c>
      <c r="I128">
        <v>63</v>
      </c>
      <c r="J128">
        <v>68</v>
      </c>
      <c r="K128">
        <v>64</v>
      </c>
      <c r="L128">
        <v>63</v>
      </c>
      <c r="M128">
        <v>52</v>
      </c>
      <c r="N128">
        <v>48</v>
      </c>
      <c r="O128">
        <v>70</v>
      </c>
      <c r="P128">
        <v>56</v>
      </c>
      <c r="Q128">
        <v>57</v>
      </c>
      <c r="R128">
        <v>44</v>
      </c>
      <c r="S128">
        <v>56</v>
      </c>
      <c r="T128">
        <v>57</v>
      </c>
      <c r="U128">
        <v>45</v>
      </c>
      <c r="V128">
        <v>41</v>
      </c>
      <c r="W128">
        <v>38</v>
      </c>
    </row>
    <row r="129" spans="1:23">
      <c r="A129" s="25" t="s">
        <v>138</v>
      </c>
      <c r="B129" s="98">
        <v>0.67</v>
      </c>
      <c r="C129" s="103">
        <v>333</v>
      </c>
      <c r="D129" s="138"/>
      <c r="E129" s="25">
        <v>62</v>
      </c>
      <c r="F129" t="s">
        <v>33</v>
      </c>
      <c r="G129" t="s">
        <v>242</v>
      </c>
      <c r="H129">
        <v>44</v>
      </c>
      <c r="I129">
        <v>39</v>
      </c>
      <c r="J129">
        <v>49</v>
      </c>
      <c r="K129">
        <v>37</v>
      </c>
      <c r="L129">
        <v>47</v>
      </c>
      <c r="M129">
        <v>34</v>
      </c>
      <c r="N129">
        <v>30</v>
      </c>
      <c r="O129">
        <v>57</v>
      </c>
      <c r="P129">
        <v>39</v>
      </c>
      <c r="Q129">
        <v>40</v>
      </c>
      <c r="R129">
        <v>30</v>
      </c>
      <c r="S129">
        <v>31</v>
      </c>
      <c r="T129">
        <v>39</v>
      </c>
      <c r="U129">
        <v>106</v>
      </c>
      <c r="V129">
        <v>75</v>
      </c>
      <c r="W129">
        <v>89</v>
      </c>
    </row>
    <row r="130" spans="1:23">
      <c r="A130" s="25" t="s">
        <v>139</v>
      </c>
      <c r="B130" s="98">
        <v>0.63</v>
      </c>
      <c r="C130" s="103">
        <v>317</v>
      </c>
      <c r="D130" s="138"/>
      <c r="E130" s="25">
        <v>188</v>
      </c>
      <c r="F130" t="s">
        <v>33</v>
      </c>
      <c r="G130" t="s">
        <v>239</v>
      </c>
      <c r="H130">
        <v>48</v>
      </c>
      <c r="I130">
        <v>34</v>
      </c>
      <c r="J130">
        <v>40</v>
      </c>
      <c r="K130">
        <v>58</v>
      </c>
      <c r="L130">
        <v>49</v>
      </c>
      <c r="M130">
        <v>32</v>
      </c>
      <c r="N130">
        <v>33</v>
      </c>
      <c r="O130">
        <v>37</v>
      </c>
      <c r="P130">
        <v>29</v>
      </c>
      <c r="Q130">
        <v>33</v>
      </c>
      <c r="R130">
        <v>32</v>
      </c>
      <c r="S130">
        <v>29</v>
      </c>
      <c r="T130">
        <v>33</v>
      </c>
      <c r="U130">
        <v>98</v>
      </c>
      <c r="V130">
        <v>53</v>
      </c>
      <c r="W130">
        <v>68</v>
      </c>
    </row>
    <row r="131" spans="1:23">
      <c r="A131" s="25" t="s">
        <v>140</v>
      </c>
      <c r="B131" s="98">
        <v>0.61</v>
      </c>
      <c r="C131" s="103">
        <v>303</v>
      </c>
      <c r="D131" s="138"/>
      <c r="E131" s="25">
        <v>8</v>
      </c>
      <c r="F131" t="s">
        <v>33</v>
      </c>
      <c r="G131" t="s">
        <v>243</v>
      </c>
      <c r="H131">
        <v>51</v>
      </c>
      <c r="I131">
        <v>44</v>
      </c>
      <c r="J131">
        <v>52</v>
      </c>
      <c r="K131">
        <v>43</v>
      </c>
      <c r="L131">
        <v>53</v>
      </c>
      <c r="M131">
        <v>38</v>
      </c>
      <c r="N131">
        <v>34</v>
      </c>
      <c r="O131">
        <v>58</v>
      </c>
      <c r="P131">
        <v>43</v>
      </c>
      <c r="Q131">
        <v>41</v>
      </c>
      <c r="R131">
        <v>33</v>
      </c>
      <c r="S131">
        <v>35</v>
      </c>
      <c r="T131">
        <v>42</v>
      </c>
      <c r="U131">
        <v>59</v>
      </c>
      <c r="V131">
        <v>38</v>
      </c>
      <c r="W131">
        <v>48</v>
      </c>
    </row>
    <row r="132" spans="1:23">
      <c r="A132" s="25" t="s">
        <v>251</v>
      </c>
      <c r="B132" s="98">
        <v>1</v>
      </c>
      <c r="C132" s="99">
        <v>60</v>
      </c>
      <c r="D132" s="138" t="s">
        <v>217</v>
      </c>
      <c r="E132" s="25">
        <v>73</v>
      </c>
      <c r="F132" t="s">
        <v>39</v>
      </c>
      <c r="G132" t="s">
        <v>233</v>
      </c>
      <c r="H132">
        <v>64</v>
      </c>
      <c r="I132">
        <v>58</v>
      </c>
      <c r="J132">
        <v>64</v>
      </c>
      <c r="K132">
        <v>42</v>
      </c>
      <c r="L132">
        <v>55</v>
      </c>
      <c r="M132">
        <v>43</v>
      </c>
      <c r="N132">
        <v>52</v>
      </c>
      <c r="O132">
        <v>55</v>
      </c>
      <c r="P132">
        <v>52</v>
      </c>
      <c r="Q132">
        <v>53</v>
      </c>
      <c r="R132">
        <v>53</v>
      </c>
      <c r="S132">
        <v>50</v>
      </c>
      <c r="T132">
        <v>50</v>
      </c>
      <c r="U132">
        <v>53</v>
      </c>
      <c r="V132">
        <v>47</v>
      </c>
      <c r="W132">
        <v>51</v>
      </c>
    </row>
    <row r="133" spans="1:23">
      <c r="A133" s="25" t="s">
        <v>252</v>
      </c>
      <c r="B133" s="98">
        <v>1</v>
      </c>
      <c r="C133" s="99" t="s">
        <v>253</v>
      </c>
      <c r="D133" s="138"/>
      <c r="E133" s="25">
        <v>114</v>
      </c>
      <c r="F133" t="s">
        <v>248</v>
      </c>
      <c r="G133" t="s">
        <v>233</v>
      </c>
      <c r="H133" t="s">
        <v>237</v>
      </c>
      <c r="I133" t="s">
        <v>237</v>
      </c>
      <c r="J133" t="s">
        <v>237</v>
      </c>
      <c r="K133" t="s">
        <v>237</v>
      </c>
      <c r="L133" t="s">
        <v>237</v>
      </c>
      <c r="M133" t="s">
        <v>237</v>
      </c>
      <c r="N133" t="s">
        <v>237</v>
      </c>
      <c r="O133" t="s">
        <v>237</v>
      </c>
      <c r="P133" t="s">
        <v>237</v>
      </c>
      <c r="Q133" t="s">
        <v>234</v>
      </c>
      <c r="R133" t="s">
        <v>237</v>
      </c>
      <c r="S133" t="s">
        <v>237</v>
      </c>
      <c r="T133" t="s">
        <v>237</v>
      </c>
      <c r="U133" t="s">
        <v>237</v>
      </c>
      <c r="V133" t="s">
        <v>237</v>
      </c>
      <c r="W133" t="s">
        <v>237</v>
      </c>
    </row>
    <row r="134" spans="1:23">
      <c r="A134" s="25" t="s">
        <v>268</v>
      </c>
      <c r="B134" s="98">
        <v>0.17</v>
      </c>
      <c r="C134" s="103">
        <v>33</v>
      </c>
      <c r="D134" s="138"/>
      <c r="E134" s="25">
        <v>4058</v>
      </c>
      <c r="F134" t="s">
        <v>40</v>
      </c>
      <c r="G134" t="s">
        <v>236</v>
      </c>
      <c r="H134">
        <v>107</v>
      </c>
      <c r="I134">
        <v>144</v>
      </c>
      <c r="J134">
        <v>161</v>
      </c>
      <c r="K134">
        <v>39</v>
      </c>
      <c r="L134">
        <v>50</v>
      </c>
      <c r="M134">
        <v>33</v>
      </c>
      <c r="N134">
        <v>100</v>
      </c>
      <c r="O134">
        <v>105</v>
      </c>
      <c r="P134">
        <v>91</v>
      </c>
      <c r="Q134">
        <v>98</v>
      </c>
      <c r="R134">
        <v>78</v>
      </c>
      <c r="S134">
        <v>99</v>
      </c>
      <c r="T134">
        <v>96</v>
      </c>
      <c r="U134">
        <v>52</v>
      </c>
      <c r="V134">
        <v>49</v>
      </c>
      <c r="W134">
        <v>57</v>
      </c>
    </row>
    <row r="135" spans="1:23">
      <c r="A135" s="25" t="s">
        <v>169</v>
      </c>
      <c r="B135" s="98">
        <v>0.17</v>
      </c>
      <c r="C135" s="103">
        <v>33</v>
      </c>
      <c r="D135" s="25"/>
      <c r="E135" s="25">
        <v>58</v>
      </c>
      <c r="F135" t="s">
        <v>40</v>
      </c>
      <c r="G135" t="s">
        <v>238</v>
      </c>
      <c r="H135">
        <v>29</v>
      </c>
      <c r="I135">
        <v>37</v>
      </c>
      <c r="J135">
        <v>28</v>
      </c>
      <c r="K135">
        <v>14</v>
      </c>
      <c r="L135">
        <v>15</v>
      </c>
      <c r="M135">
        <v>11</v>
      </c>
      <c r="N135">
        <v>31</v>
      </c>
      <c r="O135">
        <v>27</v>
      </c>
      <c r="P135">
        <v>25</v>
      </c>
      <c r="Q135">
        <v>27</v>
      </c>
      <c r="R135">
        <v>32</v>
      </c>
      <c r="S135">
        <v>30</v>
      </c>
      <c r="T135">
        <v>31</v>
      </c>
      <c r="U135">
        <v>14</v>
      </c>
      <c r="V135">
        <v>10</v>
      </c>
      <c r="W135">
        <v>9</v>
      </c>
    </row>
    <row r="136" spans="1:23">
      <c r="A136" s="25" t="s">
        <v>170</v>
      </c>
      <c r="B136" s="98">
        <v>0.12</v>
      </c>
      <c r="C136" s="103">
        <v>24</v>
      </c>
      <c r="D136" s="25"/>
      <c r="E136" s="25">
        <v>31</v>
      </c>
      <c r="F136" t="s">
        <v>40</v>
      </c>
      <c r="G136" t="s">
        <v>240</v>
      </c>
      <c r="H136">
        <v>20</v>
      </c>
      <c r="I136">
        <v>20</v>
      </c>
      <c r="J136">
        <v>12</v>
      </c>
      <c r="K136">
        <v>13</v>
      </c>
      <c r="L136">
        <v>13</v>
      </c>
      <c r="M136">
        <v>11</v>
      </c>
      <c r="N136">
        <v>19</v>
      </c>
      <c r="O136">
        <v>14</v>
      </c>
      <c r="P136">
        <v>17</v>
      </c>
      <c r="Q136">
        <v>16</v>
      </c>
      <c r="R136">
        <v>16</v>
      </c>
      <c r="S136">
        <v>17</v>
      </c>
      <c r="T136">
        <v>17</v>
      </c>
      <c r="U136">
        <v>14</v>
      </c>
      <c r="V136">
        <v>11</v>
      </c>
      <c r="W136">
        <v>9</v>
      </c>
    </row>
    <row r="137" spans="1:23">
      <c r="A137" s="25" t="s">
        <v>171</v>
      </c>
      <c r="B137" s="98">
        <v>0.09</v>
      </c>
      <c r="C137" s="103">
        <v>18</v>
      </c>
      <c r="D137" s="138" t="s">
        <v>223</v>
      </c>
      <c r="E137" s="25">
        <v>45</v>
      </c>
      <c r="F137" t="s">
        <v>40</v>
      </c>
      <c r="G137" t="s">
        <v>241</v>
      </c>
      <c r="H137">
        <v>45</v>
      </c>
      <c r="I137">
        <v>46</v>
      </c>
      <c r="J137">
        <v>60</v>
      </c>
      <c r="K137">
        <v>35</v>
      </c>
      <c r="L137">
        <v>34</v>
      </c>
      <c r="M137">
        <v>21</v>
      </c>
      <c r="N137">
        <v>32</v>
      </c>
      <c r="O137">
        <v>32</v>
      </c>
      <c r="P137">
        <v>39</v>
      </c>
      <c r="Q137">
        <v>34</v>
      </c>
      <c r="R137">
        <v>50</v>
      </c>
      <c r="S137">
        <v>25</v>
      </c>
      <c r="T137">
        <v>33</v>
      </c>
      <c r="U137">
        <v>26</v>
      </c>
      <c r="V137">
        <v>24</v>
      </c>
      <c r="W137">
        <v>22</v>
      </c>
    </row>
    <row r="138" spans="1:23">
      <c r="A138" s="25" t="s">
        <v>166</v>
      </c>
      <c r="B138" s="98">
        <v>0.18</v>
      </c>
      <c r="C138" s="103">
        <v>33</v>
      </c>
      <c r="D138" s="138"/>
      <c r="E138" s="25">
        <v>42</v>
      </c>
      <c r="F138" t="s">
        <v>40</v>
      </c>
      <c r="G138" t="s">
        <v>242</v>
      </c>
      <c r="H138">
        <v>95</v>
      </c>
      <c r="I138">
        <v>166</v>
      </c>
      <c r="J138">
        <v>114</v>
      </c>
      <c r="K138">
        <v>22</v>
      </c>
      <c r="L138">
        <v>27</v>
      </c>
      <c r="M138">
        <v>19</v>
      </c>
      <c r="N138">
        <v>112</v>
      </c>
      <c r="O138">
        <v>123</v>
      </c>
      <c r="P138">
        <v>93</v>
      </c>
      <c r="Q138">
        <v>108</v>
      </c>
      <c r="R138">
        <v>82</v>
      </c>
      <c r="S138">
        <v>106</v>
      </c>
      <c r="T138">
        <v>89</v>
      </c>
      <c r="U138">
        <v>14</v>
      </c>
      <c r="V138">
        <v>8</v>
      </c>
      <c r="W138">
        <v>9</v>
      </c>
    </row>
    <row r="139" spans="1:23">
      <c r="A139" s="25" t="s">
        <v>167</v>
      </c>
      <c r="B139" s="98">
        <v>0.12</v>
      </c>
      <c r="C139" s="103">
        <v>24</v>
      </c>
      <c r="D139" s="138"/>
      <c r="E139" s="25">
        <v>16</v>
      </c>
      <c r="F139" t="s">
        <v>40</v>
      </c>
      <c r="G139" t="s">
        <v>239</v>
      </c>
      <c r="H139">
        <v>59</v>
      </c>
      <c r="I139">
        <v>63</v>
      </c>
      <c r="J139">
        <v>53</v>
      </c>
      <c r="K139">
        <v>21</v>
      </c>
      <c r="L139">
        <v>25</v>
      </c>
      <c r="M139">
        <v>19</v>
      </c>
      <c r="N139">
        <v>48</v>
      </c>
      <c r="O139">
        <v>50</v>
      </c>
      <c r="P139">
        <v>48</v>
      </c>
      <c r="Q139">
        <v>48</v>
      </c>
      <c r="R139">
        <v>36</v>
      </c>
      <c r="S139">
        <v>46</v>
      </c>
      <c r="T139">
        <v>43</v>
      </c>
      <c r="U139">
        <v>13</v>
      </c>
      <c r="V139">
        <v>9</v>
      </c>
      <c r="W139">
        <v>6</v>
      </c>
    </row>
    <row r="140" spans="1:23">
      <c r="A140" s="25" t="s">
        <v>168</v>
      </c>
      <c r="B140" s="98">
        <v>0.09</v>
      </c>
      <c r="C140" s="103">
        <v>18</v>
      </c>
      <c r="D140" s="138"/>
      <c r="E140" s="25">
        <v>31</v>
      </c>
      <c r="F140" t="s">
        <v>40</v>
      </c>
      <c r="G140" t="s">
        <v>243</v>
      </c>
      <c r="H140">
        <v>75</v>
      </c>
      <c r="I140">
        <v>105</v>
      </c>
      <c r="J140">
        <v>88</v>
      </c>
      <c r="K140">
        <v>38</v>
      </c>
      <c r="L140">
        <v>45</v>
      </c>
      <c r="M140">
        <v>29</v>
      </c>
      <c r="N140">
        <v>51</v>
      </c>
      <c r="O140">
        <v>68</v>
      </c>
      <c r="P140">
        <v>65</v>
      </c>
      <c r="Q140">
        <v>60</v>
      </c>
      <c r="R140">
        <v>67</v>
      </c>
      <c r="S140">
        <v>54</v>
      </c>
      <c r="T140">
        <v>78</v>
      </c>
      <c r="U140">
        <v>21</v>
      </c>
      <c r="V140">
        <v>19</v>
      </c>
      <c r="W140">
        <v>17</v>
      </c>
    </row>
    <row r="141" spans="1:23">
      <c r="A141" s="25" t="s">
        <v>172</v>
      </c>
      <c r="B141" s="98">
        <v>1</v>
      </c>
      <c r="C141" s="103">
        <v>30</v>
      </c>
      <c r="D141" s="138"/>
      <c r="E141" s="25">
        <v>50</v>
      </c>
      <c r="F141" t="s">
        <v>43</v>
      </c>
      <c r="G141" t="s">
        <v>43</v>
      </c>
      <c r="H141">
        <v>35</v>
      </c>
      <c r="I141">
        <v>35</v>
      </c>
      <c r="J141">
        <v>34</v>
      </c>
      <c r="K141">
        <v>25</v>
      </c>
      <c r="L141">
        <v>27</v>
      </c>
      <c r="M141">
        <v>23</v>
      </c>
      <c r="N141">
        <v>28</v>
      </c>
      <c r="O141">
        <v>29</v>
      </c>
      <c r="P141">
        <v>27</v>
      </c>
      <c r="Q141">
        <v>28</v>
      </c>
      <c r="R141">
        <v>27</v>
      </c>
      <c r="S141">
        <v>25</v>
      </c>
      <c r="T141">
        <v>25</v>
      </c>
      <c r="U141">
        <v>27</v>
      </c>
      <c r="V141">
        <v>23</v>
      </c>
      <c r="W141">
        <v>23</v>
      </c>
    </row>
    <row r="142" spans="1:23">
      <c r="A142" s="25" t="s">
        <v>176</v>
      </c>
      <c r="B142" s="98">
        <v>0.2</v>
      </c>
      <c r="C142" s="103">
        <v>15</v>
      </c>
      <c r="D142" s="138"/>
      <c r="E142" s="25">
        <v>181553</v>
      </c>
    </row>
    <row r="143" spans="1:23">
      <c r="A143" s="25" t="s">
        <v>177</v>
      </c>
      <c r="B143" s="98">
        <v>0.08</v>
      </c>
      <c r="C143" s="103">
        <v>10</v>
      </c>
      <c r="D143" s="138"/>
      <c r="E143" s="25"/>
    </row>
    <row r="144" spans="1:23">
      <c r="A144" s="25" t="s">
        <v>178</v>
      </c>
      <c r="B144" s="98">
        <v>0.01</v>
      </c>
      <c r="C144" s="103">
        <v>8</v>
      </c>
      <c r="D144" s="138" t="s">
        <v>210</v>
      </c>
      <c r="E144" s="25"/>
    </row>
    <row r="145" spans="1:5">
      <c r="A145" s="25" t="s">
        <v>173</v>
      </c>
      <c r="B145" s="98">
        <v>0.26</v>
      </c>
      <c r="C145" s="103">
        <v>11</v>
      </c>
      <c r="D145" s="138"/>
      <c r="E145" s="25"/>
    </row>
    <row r="146" spans="1:5">
      <c r="A146" s="25" t="s">
        <v>174</v>
      </c>
      <c r="B146" s="98">
        <v>0.14000000000000001</v>
      </c>
      <c r="C146" s="103">
        <v>9</v>
      </c>
      <c r="D146" s="138"/>
      <c r="E146" s="25"/>
    </row>
    <row r="147" spans="1:5">
      <c r="A147" s="25" t="s">
        <v>175</v>
      </c>
      <c r="B147" s="98">
        <v>0.05</v>
      </c>
      <c r="C147" s="103">
        <v>8</v>
      </c>
      <c r="D147" s="138"/>
      <c r="E147" s="25"/>
    </row>
    <row r="148" spans="1:5">
      <c r="A148" s="25" t="s">
        <v>82</v>
      </c>
      <c r="B148" s="98">
        <v>1</v>
      </c>
      <c r="C148" s="103">
        <v>30</v>
      </c>
      <c r="D148" s="138"/>
      <c r="E148" s="25"/>
    </row>
    <row r="149" spans="1:5">
      <c r="A149" s="25" t="s">
        <v>84</v>
      </c>
      <c r="B149" s="98">
        <v>0.08</v>
      </c>
      <c r="C149" s="103">
        <v>10</v>
      </c>
      <c r="D149" s="138"/>
      <c r="E149" s="25"/>
    </row>
    <row r="150" spans="1:5">
      <c r="A150" s="25" t="s">
        <v>83</v>
      </c>
      <c r="B150" s="98">
        <v>0.26</v>
      </c>
      <c r="C150" s="103">
        <v>11</v>
      </c>
      <c r="D150" s="138"/>
      <c r="E150" s="25"/>
    </row>
    <row r="151" spans="1:5">
      <c r="A151" s="25" t="s">
        <v>55</v>
      </c>
      <c r="B151" s="98">
        <v>1</v>
      </c>
      <c r="C151" s="103">
        <v>250</v>
      </c>
      <c r="D151" s="138" t="s">
        <v>224</v>
      </c>
      <c r="E151" s="25"/>
    </row>
    <row r="152" spans="1:5">
      <c r="A152" s="25" t="s">
        <v>59</v>
      </c>
      <c r="B152" s="98">
        <v>1</v>
      </c>
      <c r="C152" s="103">
        <v>149</v>
      </c>
      <c r="D152" s="138"/>
      <c r="E152" s="25"/>
    </row>
    <row r="153" spans="1:5">
      <c r="A153" s="25" t="s">
        <v>60</v>
      </c>
      <c r="B153" s="98">
        <v>0.6</v>
      </c>
      <c r="C153" s="103">
        <v>103</v>
      </c>
      <c r="D153" s="138"/>
      <c r="E153" s="25"/>
    </row>
    <row r="154" spans="1:5">
      <c r="A154" s="25" t="s">
        <v>61</v>
      </c>
      <c r="B154" s="98">
        <v>0.39</v>
      </c>
      <c r="C154" s="103">
        <v>79</v>
      </c>
      <c r="D154" s="138" t="s">
        <v>205</v>
      </c>
      <c r="E154" s="25"/>
    </row>
    <row r="155" spans="1:5">
      <c r="A155" s="25" t="s">
        <v>56</v>
      </c>
      <c r="B155" s="98">
        <v>0.33</v>
      </c>
      <c r="C155" s="103">
        <v>56</v>
      </c>
      <c r="D155" s="138"/>
      <c r="E155" s="25"/>
    </row>
    <row r="156" spans="1:5">
      <c r="A156" s="25" t="s">
        <v>57</v>
      </c>
      <c r="B156" s="98">
        <v>0.31</v>
      </c>
      <c r="C156" s="103">
        <v>63</v>
      </c>
      <c r="D156" s="138"/>
      <c r="E156" s="25"/>
    </row>
    <row r="157" spans="1:5">
      <c r="A157" s="25" t="s">
        <v>58</v>
      </c>
      <c r="B157" s="98">
        <v>0.28999999999999998</v>
      </c>
      <c r="C157" s="103">
        <v>71</v>
      </c>
      <c r="D157" s="138"/>
      <c r="E157" s="25"/>
    </row>
    <row r="158" spans="1:5">
      <c r="A158" s="25" t="s">
        <v>67</v>
      </c>
      <c r="B158" s="98">
        <v>0</v>
      </c>
      <c r="C158" s="103">
        <v>200</v>
      </c>
      <c r="D158" s="138"/>
      <c r="E158" s="25"/>
    </row>
    <row r="159" spans="1:5">
      <c r="A159" s="25" t="s">
        <v>71</v>
      </c>
      <c r="B159" s="98">
        <v>1</v>
      </c>
      <c r="C159" s="103">
        <v>125</v>
      </c>
      <c r="D159" s="138"/>
      <c r="E159" s="25"/>
    </row>
    <row r="160" spans="1:5">
      <c r="A160" s="25" t="s">
        <v>72</v>
      </c>
      <c r="B160" s="98">
        <v>1</v>
      </c>
      <c r="C160" s="103">
        <v>123</v>
      </c>
      <c r="D160" s="138"/>
      <c r="E160" s="25"/>
    </row>
    <row r="161" spans="1:5">
      <c r="A161" s="25" t="s">
        <v>73</v>
      </c>
      <c r="B161" s="98">
        <v>1</v>
      </c>
      <c r="C161" s="103">
        <v>120</v>
      </c>
      <c r="D161" s="138" t="s">
        <v>216</v>
      </c>
      <c r="E161" s="25"/>
    </row>
    <row r="162" spans="1:5">
      <c r="A162" s="25" t="s">
        <v>68</v>
      </c>
      <c r="B162" s="98">
        <v>1</v>
      </c>
      <c r="C162" s="103">
        <v>100</v>
      </c>
      <c r="D162" s="138"/>
      <c r="E162" s="25"/>
    </row>
    <row r="163" spans="1:5">
      <c r="A163" s="25" t="s">
        <v>69</v>
      </c>
      <c r="B163" s="98">
        <v>0.9</v>
      </c>
      <c r="C163" s="103">
        <v>100</v>
      </c>
      <c r="D163" s="138"/>
      <c r="E163" s="25"/>
    </row>
    <row r="164" spans="1:5">
      <c r="A164" s="25" t="s">
        <v>70</v>
      </c>
      <c r="B164" s="98">
        <v>0.8</v>
      </c>
      <c r="C164" s="103">
        <v>100</v>
      </c>
      <c r="D164" s="138"/>
      <c r="E164" s="25"/>
    </row>
    <row r="165" spans="1:5">
      <c r="A165" s="25" t="s">
        <v>74</v>
      </c>
      <c r="B165" s="98">
        <v>1</v>
      </c>
      <c r="C165" s="103">
        <v>200</v>
      </c>
      <c r="D165" s="138"/>
      <c r="E165" s="25"/>
    </row>
    <row r="166" spans="1:5">
      <c r="A166" s="25" t="s">
        <v>76</v>
      </c>
      <c r="B166" s="98">
        <v>0.63</v>
      </c>
      <c r="C166" s="103">
        <v>317</v>
      </c>
      <c r="D166" s="138"/>
      <c r="E166" s="25"/>
    </row>
    <row r="167" spans="1:5">
      <c r="A167" s="25" t="s">
        <v>75</v>
      </c>
      <c r="B167" s="98">
        <v>0.67</v>
      </c>
      <c r="C167" s="103">
        <v>333</v>
      </c>
      <c r="D167" s="138"/>
      <c r="E167" s="25"/>
    </row>
    <row r="168" spans="1:5">
      <c r="E168" s="25"/>
    </row>
  </sheetData>
  <mergeCells count="31">
    <mergeCell ref="D161:D167"/>
    <mergeCell ref="K7:M7"/>
    <mergeCell ref="K8:M8"/>
    <mergeCell ref="N7:P7"/>
    <mergeCell ref="N8:P8"/>
    <mergeCell ref="D144:D150"/>
    <mergeCell ref="D151:D153"/>
    <mergeCell ref="D154:D160"/>
    <mergeCell ref="D80:D86"/>
    <mergeCell ref="D11:D13"/>
    <mergeCell ref="D15:D21"/>
    <mergeCell ref="D22:D27"/>
    <mergeCell ref="D28:D34"/>
    <mergeCell ref="D35:D41"/>
    <mergeCell ref="D42:D48"/>
    <mergeCell ref="R7:T7"/>
    <mergeCell ref="R8:T8"/>
    <mergeCell ref="D125:D131"/>
    <mergeCell ref="D132:D134"/>
    <mergeCell ref="D137:D143"/>
    <mergeCell ref="D87:D93"/>
    <mergeCell ref="D94:D98"/>
    <mergeCell ref="D99:D105"/>
    <mergeCell ref="D106:D112"/>
    <mergeCell ref="D113:D119"/>
    <mergeCell ref="D120:D124"/>
    <mergeCell ref="D49:D51"/>
    <mergeCell ref="D52:D58"/>
    <mergeCell ref="D59:D65"/>
    <mergeCell ref="D66:D72"/>
    <mergeCell ref="D73:D7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"/>
  <sheetViews>
    <sheetView workbookViewId="0">
      <pane xSplit="3" ySplit="3" topLeftCell="L4" activePane="bottomRight" state="frozen"/>
      <selection pane="topRight" activeCell="D1" sqref="D1"/>
      <selection pane="bottomLeft" activeCell="A4" sqref="A4"/>
      <selection pane="bottomRight" activeCell="AB15" sqref="AB15"/>
    </sheetView>
  </sheetViews>
  <sheetFormatPr baseColWidth="10" defaultRowHeight="15" x14ac:dyDescent="0"/>
  <cols>
    <col min="5" max="5" width="9" customWidth="1"/>
    <col min="10" max="10" width="24.33203125" customWidth="1"/>
  </cols>
  <sheetData>
    <row r="1" spans="1:27">
      <c r="E1" t="s">
        <v>272</v>
      </c>
    </row>
    <row r="2" spans="1:27">
      <c r="V2" t="s">
        <v>285</v>
      </c>
      <c r="Y2" t="s">
        <v>290</v>
      </c>
      <c r="Z2" t="s">
        <v>290</v>
      </c>
      <c r="AA2" t="s">
        <v>290</v>
      </c>
    </row>
    <row r="3" spans="1:27" ht="75">
      <c r="E3" t="s">
        <v>274</v>
      </c>
      <c r="G3" t="s">
        <v>254</v>
      </c>
      <c r="H3" t="s">
        <v>255</v>
      </c>
      <c r="I3" s="25" t="s">
        <v>256</v>
      </c>
      <c r="J3" s="26" t="s">
        <v>257</v>
      </c>
      <c r="K3" t="s">
        <v>258</v>
      </c>
      <c r="L3" t="s">
        <v>259</v>
      </c>
      <c r="M3" t="s">
        <v>260</v>
      </c>
      <c r="N3" s="32" t="s">
        <v>261</v>
      </c>
      <c r="R3" s="35" t="s">
        <v>270</v>
      </c>
      <c r="S3" s="36" t="s">
        <v>275</v>
      </c>
      <c r="T3" s="26" t="s">
        <v>271</v>
      </c>
      <c r="V3" s="1" t="s">
        <v>281</v>
      </c>
      <c r="W3" s="1" t="s">
        <v>281</v>
      </c>
      <c r="X3" s="1" t="s">
        <v>281</v>
      </c>
      <c r="Y3" s="1" t="s">
        <v>291</v>
      </c>
      <c r="Z3" s="1" t="s">
        <v>291</v>
      </c>
      <c r="AA3" s="1" t="s">
        <v>291</v>
      </c>
    </row>
    <row r="4" spans="1:27" ht="16" thickBot="1">
      <c r="A4" s="7" t="s">
        <v>144</v>
      </c>
      <c r="B4" s="9">
        <v>1</v>
      </c>
      <c r="C4" s="10">
        <v>44.444444444444443</v>
      </c>
      <c r="D4" s="134" t="s">
        <v>220</v>
      </c>
      <c r="E4" s="6">
        <v>10610</v>
      </c>
      <c r="F4" t="s">
        <v>236</v>
      </c>
      <c r="G4" s="21">
        <v>39</v>
      </c>
      <c r="H4" s="21">
        <v>48</v>
      </c>
      <c r="I4" s="21">
        <v>48</v>
      </c>
      <c r="J4" s="28">
        <v>44</v>
      </c>
      <c r="K4" s="20">
        <v>30</v>
      </c>
      <c r="L4" s="21">
        <v>44</v>
      </c>
      <c r="M4" s="19">
        <v>66</v>
      </c>
      <c r="N4" s="28">
        <v>41</v>
      </c>
      <c r="O4" s="20">
        <v>38</v>
      </c>
      <c r="P4" s="21">
        <v>50</v>
      </c>
      <c r="Q4" s="19">
        <v>67</v>
      </c>
      <c r="R4" s="6">
        <v>64</v>
      </c>
      <c r="S4" s="36">
        <f>C4</f>
        <v>44.444444444444443</v>
      </c>
      <c r="T4" s="20">
        <v>36</v>
      </c>
      <c r="U4">
        <f>1/T4</f>
        <v>2.7777777777777776E-2</v>
      </c>
      <c r="V4" s="19">
        <v>62</v>
      </c>
      <c r="W4" s="19">
        <v>100</v>
      </c>
      <c r="X4" s="19">
        <v>149</v>
      </c>
      <c r="Y4" s="69">
        <v>49</v>
      </c>
      <c r="Z4" s="86">
        <v>70</v>
      </c>
      <c r="AA4" s="86">
        <v>113</v>
      </c>
    </row>
    <row r="5" spans="1:27">
      <c r="A5" s="7" t="s">
        <v>148</v>
      </c>
      <c r="B5" s="9">
        <v>0.37</v>
      </c>
      <c r="C5" s="10">
        <v>34.482758620689651</v>
      </c>
      <c r="D5" s="134"/>
      <c r="E5" s="6">
        <v>8060</v>
      </c>
      <c r="F5" s="41" t="s">
        <v>238</v>
      </c>
      <c r="G5" s="42">
        <v>15</v>
      </c>
      <c r="H5" s="42">
        <v>14</v>
      </c>
      <c r="I5" s="42">
        <v>10</v>
      </c>
      <c r="J5" s="43">
        <v>13</v>
      </c>
      <c r="K5" s="42">
        <v>9</v>
      </c>
      <c r="L5" s="42">
        <v>7</v>
      </c>
      <c r="M5" s="42">
        <v>10</v>
      </c>
      <c r="N5" s="43">
        <v>9</v>
      </c>
      <c r="O5" s="42">
        <v>11</v>
      </c>
      <c r="P5" s="42">
        <v>10</v>
      </c>
      <c r="Q5" s="42">
        <v>9</v>
      </c>
      <c r="R5" s="8">
        <v>12</v>
      </c>
      <c r="S5" s="44">
        <f t="shared" ref="S5:S17" si="0">C5</f>
        <v>34.482758620689651</v>
      </c>
      <c r="T5" s="45">
        <v>11</v>
      </c>
      <c r="U5">
        <f t="shared" ref="U5:U17" si="1">1/T5</f>
        <v>9.0909090909090912E-2</v>
      </c>
      <c r="V5" s="81">
        <v>11</v>
      </c>
      <c r="W5" s="42">
        <v>12</v>
      </c>
      <c r="X5" s="45">
        <v>9</v>
      </c>
      <c r="Y5" s="87">
        <v>8</v>
      </c>
      <c r="Z5" s="88">
        <v>7</v>
      </c>
      <c r="AA5" s="89">
        <v>8</v>
      </c>
    </row>
    <row r="6" spans="1:27">
      <c r="A6" s="7" t="s">
        <v>149</v>
      </c>
      <c r="B6" s="9">
        <v>0.14000000000000001</v>
      </c>
      <c r="C6" s="10">
        <v>13.25381047051027</v>
      </c>
      <c r="D6" s="134"/>
      <c r="E6" s="6">
        <v>6571</v>
      </c>
      <c r="F6" s="46" t="s">
        <v>240</v>
      </c>
      <c r="G6" s="47">
        <v>22</v>
      </c>
      <c r="H6" s="48">
        <v>19</v>
      </c>
      <c r="I6" s="49">
        <v>13</v>
      </c>
      <c r="J6" s="50">
        <v>17</v>
      </c>
      <c r="K6" s="49">
        <v>13</v>
      </c>
      <c r="L6" s="49">
        <v>10</v>
      </c>
      <c r="M6" s="49">
        <v>11</v>
      </c>
      <c r="N6" s="50">
        <v>11</v>
      </c>
      <c r="O6" s="49">
        <v>16</v>
      </c>
      <c r="P6" s="49">
        <v>13</v>
      </c>
      <c r="Q6" s="49">
        <v>9</v>
      </c>
      <c r="R6" s="49">
        <v>13</v>
      </c>
      <c r="S6" s="51">
        <f t="shared" si="0"/>
        <v>13.25381047051027</v>
      </c>
      <c r="T6" s="52">
        <v>16</v>
      </c>
      <c r="U6">
        <f t="shared" si="1"/>
        <v>6.25E-2</v>
      </c>
      <c r="V6" s="84">
        <v>17</v>
      </c>
      <c r="W6" s="49">
        <v>15</v>
      </c>
      <c r="X6" s="52">
        <v>10</v>
      </c>
      <c r="Y6" s="90">
        <v>14</v>
      </c>
      <c r="Z6" s="91">
        <v>9</v>
      </c>
      <c r="AA6" s="75">
        <v>7</v>
      </c>
    </row>
    <row r="7" spans="1:27" ht="16" thickBot="1">
      <c r="A7" s="7" t="s">
        <v>150</v>
      </c>
      <c r="B7" s="9">
        <v>0.08</v>
      </c>
      <c r="C7" s="10">
        <v>8.2034454470877769</v>
      </c>
      <c r="D7" s="134"/>
      <c r="E7" s="6">
        <v>3699</v>
      </c>
      <c r="F7" s="53" t="s">
        <v>241</v>
      </c>
      <c r="G7" s="54">
        <v>28</v>
      </c>
      <c r="H7" s="54">
        <v>32</v>
      </c>
      <c r="I7" s="54">
        <v>25</v>
      </c>
      <c r="J7" s="55">
        <v>27</v>
      </c>
      <c r="K7" s="54">
        <v>22</v>
      </c>
      <c r="L7" s="54">
        <v>20</v>
      </c>
      <c r="M7" s="54">
        <v>24</v>
      </c>
      <c r="N7" s="55">
        <v>22</v>
      </c>
      <c r="O7" s="54">
        <v>25</v>
      </c>
      <c r="P7" s="54">
        <v>25</v>
      </c>
      <c r="Q7" s="54">
        <v>26</v>
      </c>
      <c r="R7" s="11">
        <v>28</v>
      </c>
      <c r="S7" s="56">
        <f t="shared" si="0"/>
        <v>8.2034454470877769</v>
      </c>
      <c r="T7" s="57">
        <v>24</v>
      </c>
      <c r="U7">
        <f t="shared" si="1"/>
        <v>4.1666666666666664E-2</v>
      </c>
      <c r="V7" s="83">
        <v>27</v>
      </c>
      <c r="W7" s="54">
        <v>29</v>
      </c>
      <c r="X7" s="57">
        <v>24</v>
      </c>
      <c r="Y7" s="92">
        <v>22</v>
      </c>
      <c r="Z7" s="93">
        <v>20</v>
      </c>
      <c r="AA7" s="94">
        <v>18</v>
      </c>
    </row>
    <row r="8" spans="1:27">
      <c r="A8" s="7" t="s">
        <v>145</v>
      </c>
      <c r="B8" s="9">
        <v>0.23</v>
      </c>
      <c r="C8" s="10">
        <v>19.417475728155342</v>
      </c>
      <c r="D8" s="134"/>
      <c r="E8" s="6">
        <v>11597</v>
      </c>
      <c r="F8" s="41" t="s">
        <v>242</v>
      </c>
      <c r="G8" s="58">
        <v>14</v>
      </c>
      <c r="H8" s="42">
        <v>12</v>
      </c>
      <c r="I8" s="42">
        <v>10</v>
      </c>
      <c r="J8" s="43">
        <v>12</v>
      </c>
      <c r="K8" s="42">
        <v>8</v>
      </c>
      <c r="L8" s="42">
        <v>7</v>
      </c>
      <c r="M8" s="42">
        <v>9</v>
      </c>
      <c r="N8" s="43">
        <v>8</v>
      </c>
      <c r="O8" s="42">
        <v>10</v>
      </c>
      <c r="P8" s="42">
        <v>10</v>
      </c>
      <c r="Q8" s="42">
        <v>9</v>
      </c>
      <c r="R8" s="8">
        <v>11</v>
      </c>
      <c r="S8" s="44">
        <f t="shared" si="0"/>
        <v>19.417475728155342</v>
      </c>
      <c r="T8" s="45">
        <v>10</v>
      </c>
      <c r="U8">
        <f t="shared" si="1"/>
        <v>0.1</v>
      </c>
      <c r="V8" s="81">
        <v>11</v>
      </c>
      <c r="W8" s="42">
        <v>11</v>
      </c>
      <c r="X8" s="45">
        <v>9</v>
      </c>
      <c r="Y8" s="87">
        <v>8</v>
      </c>
      <c r="Z8" s="88">
        <v>7</v>
      </c>
      <c r="AA8" s="89">
        <v>8</v>
      </c>
    </row>
    <row r="9" spans="1:27">
      <c r="A9" s="7" t="s">
        <v>146</v>
      </c>
      <c r="B9" s="9">
        <v>0.17</v>
      </c>
      <c r="C9" s="10">
        <v>13.440860215053764</v>
      </c>
      <c r="D9" s="134"/>
      <c r="E9" s="6">
        <v>8647</v>
      </c>
      <c r="F9" s="46" t="s">
        <v>239</v>
      </c>
      <c r="G9" s="47">
        <v>20</v>
      </c>
      <c r="H9" s="49">
        <v>16</v>
      </c>
      <c r="I9" s="49">
        <v>10</v>
      </c>
      <c r="J9" s="50">
        <v>15</v>
      </c>
      <c r="K9" s="49">
        <v>11</v>
      </c>
      <c r="L9" s="48">
        <v>7</v>
      </c>
      <c r="M9" s="49">
        <v>10</v>
      </c>
      <c r="N9" s="50">
        <v>9</v>
      </c>
      <c r="O9" s="49">
        <v>14</v>
      </c>
      <c r="P9" s="49">
        <v>9</v>
      </c>
      <c r="Q9" s="48">
        <v>8</v>
      </c>
      <c r="R9" s="49">
        <v>12</v>
      </c>
      <c r="S9" s="51">
        <f t="shared" si="0"/>
        <v>13.440860215053764</v>
      </c>
      <c r="T9" s="52">
        <v>14</v>
      </c>
      <c r="U9">
        <f t="shared" si="1"/>
        <v>7.1428571428571425E-2</v>
      </c>
      <c r="V9" s="82">
        <v>14</v>
      </c>
      <c r="W9" s="49">
        <v>11</v>
      </c>
      <c r="X9" s="52">
        <v>9</v>
      </c>
      <c r="Y9" s="90">
        <v>12</v>
      </c>
      <c r="Z9" s="74">
        <v>6</v>
      </c>
      <c r="AA9" s="75">
        <v>7</v>
      </c>
    </row>
    <row r="10" spans="1:27" ht="16" thickBot="1">
      <c r="A10" s="7" t="s">
        <v>147</v>
      </c>
      <c r="B10" s="9">
        <v>0.14000000000000001</v>
      </c>
      <c r="C10" s="10">
        <v>10.277492291880781</v>
      </c>
      <c r="D10" s="134"/>
      <c r="E10" s="6">
        <v>8669</v>
      </c>
      <c r="F10" s="53" t="s">
        <v>243</v>
      </c>
      <c r="G10" s="54">
        <v>24</v>
      </c>
      <c r="H10" s="59">
        <v>29</v>
      </c>
      <c r="I10" s="59">
        <v>23</v>
      </c>
      <c r="J10" s="60">
        <v>25</v>
      </c>
      <c r="K10" s="54">
        <v>21</v>
      </c>
      <c r="L10" s="54">
        <v>19</v>
      </c>
      <c r="M10" s="54">
        <v>22</v>
      </c>
      <c r="N10" s="55">
        <v>21</v>
      </c>
      <c r="O10" s="54">
        <v>23</v>
      </c>
      <c r="P10" s="54">
        <v>25</v>
      </c>
      <c r="Q10" s="54">
        <v>23</v>
      </c>
      <c r="R10" s="11">
        <v>26</v>
      </c>
      <c r="S10" s="56">
        <f t="shared" si="0"/>
        <v>10.277492291880781</v>
      </c>
      <c r="T10" s="57">
        <v>23</v>
      </c>
      <c r="U10">
        <f t="shared" si="1"/>
        <v>4.3478260869565216E-2</v>
      </c>
      <c r="V10" s="83">
        <v>25</v>
      </c>
      <c r="W10" s="54">
        <v>27</v>
      </c>
      <c r="X10" s="57">
        <v>22</v>
      </c>
      <c r="Y10" s="95">
        <v>21</v>
      </c>
      <c r="Z10" s="96">
        <v>18</v>
      </c>
      <c r="AA10" s="97">
        <v>18</v>
      </c>
    </row>
    <row r="11" spans="1:27" ht="16" thickBot="1">
      <c r="A11" s="7" t="s">
        <v>158</v>
      </c>
      <c r="B11" s="9">
        <v>1</v>
      </c>
      <c r="C11" s="10">
        <v>31.645569620253163</v>
      </c>
      <c r="D11" s="134" t="s">
        <v>222</v>
      </c>
      <c r="E11" s="6">
        <v>22353</v>
      </c>
      <c r="F11" t="s">
        <v>236</v>
      </c>
      <c r="G11" s="21">
        <v>28</v>
      </c>
      <c r="H11" s="21">
        <v>31</v>
      </c>
      <c r="I11" s="21">
        <v>29</v>
      </c>
      <c r="J11" s="28">
        <v>29</v>
      </c>
      <c r="K11" s="20">
        <v>24</v>
      </c>
      <c r="L11" s="20">
        <v>24</v>
      </c>
      <c r="M11" s="21">
        <v>28</v>
      </c>
      <c r="N11" s="31">
        <v>25</v>
      </c>
      <c r="O11" s="21">
        <v>27</v>
      </c>
      <c r="P11" s="21">
        <v>29</v>
      </c>
      <c r="Q11" s="21">
        <v>28</v>
      </c>
      <c r="R11" s="21">
        <v>31</v>
      </c>
      <c r="S11" s="36">
        <f t="shared" si="0"/>
        <v>31.645569620253163</v>
      </c>
      <c r="T11" s="20">
        <v>26</v>
      </c>
      <c r="U11">
        <f t="shared" si="1"/>
        <v>3.8461538461538464E-2</v>
      </c>
      <c r="V11" s="21">
        <v>35</v>
      </c>
      <c r="W11" s="19">
        <v>39</v>
      </c>
      <c r="X11" s="21">
        <v>35</v>
      </c>
      <c r="Y11" s="21">
        <v>29</v>
      </c>
      <c r="Z11" s="21">
        <v>27</v>
      </c>
      <c r="AA11" s="21">
        <v>29</v>
      </c>
    </row>
    <row r="12" spans="1:27">
      <c r="A12" s="7" t="s">
        <v>162</v>
      </c>
      <c r="B12" s="9">
        <v>0.25</v>
      </c>
      <c r="C12" s="10">
        <v>16.366612111292962</v>
      </c>
      <c r="D12" s="134"/>
      <c r="E12" s="6">
        <v>2812</v>
      </c>
      <c r="F12" s="41" t="s">
        <v>238</v>
      </c>
      <c r="G12" s="58">
        <v>16</v>
      </c>
      <c r="H12" s="58">
        <v>16</v>
      </c>
      <c r="I12" s="42">
        <v>9</v>
      </c>
      <c r="J12" s="61">
        <v>14</v>
      </c>
      <c r="K12" s="42">
        <v>9</v>
      </c>
      <c r="L12" s="42">
        <v>7</v>
      </c>
      <c r="M12" s="42">
        <v>9</v>
      </c>
      <c r="N12" s="43">
        <v>8</v>
      </c>
      <c r="O12" s="42">
        <v>10</v>
      </c>
      <c r="P12" s="42">
        <v>9</v>
      </c>
      <c r="Q12" s="42">
        <v>8</v>
      </c>
      <c r="R12" s="58">
        <v>12</v>
      </c>
      <c r="S12" s="44">
        <f t="shared" si="0"/>
        <v>16.366612111292962</v>
      </c>
      <c r="T12" s="62">
        <v>10</v>
      </c>
      <c r="U12">
        <f t="shared" si="1"/>
        <v>0.1</v>
      </c>
      <c r="V12" s="85">
        <v>12</v>
      </c>
      <c r="W12" s="58">
        <v>14</v>
      </c>
      <c r="X12" s="45">
        <v>8</v>
      </c>
      <c r="Y12" s="81">
        <v>9</v>
      </c>
      <c r="Z12" s="42">
        <v>8</v>
      </c>
      <c r="AA12" s="45">
        <v>9</v>
      </c>
    </row>
    <row r="13" spans="1:27">
      <c r="A13" s="7" t="s">
        <v>163</v>
      </c>
      <c r="B13" s="9">
        <v>0.11</v>
      </c>
      <c r="C13" s="10">
        <v>10.368066355624677</v>
      </c>
      <c r="D13" s="134"/>
      <c r="E13" s="6">
        <v>4772</v>
      </c>
      <c r="F13" s="46" t="s">
        <v>240</v>
      </c>
      <c r="G13" s="47">
        <v>21</v>
      </c>
      <c r="H13" s="47">
        <v>18</v>
      </c>
      <c r="I13" s="49">
        <v>12</v>
      </c>
      <c r="J13" s="63">
        <v>17</v>
      </c>
      <c r="K13" s="47">
        <v>14</v>
      </c>
      <c r="L13" s="49">
        <v>8</v>
      </c>
      <c r="M13" s="49">
        <v>9</v>
      </c>
      <c r="N13" s="50">
        <v>10</v>
      </c>
      <c r="O13" s="47">
        <v>15</v>
      </c>
      <c r="P13" s="49">
        <v>11</v>
      </c>
      <c r="Q13" s="49">
        <v>8</v>
      </c>
      <c r="R13" s="49">
        <v>12</v>
      </c>
      <c r="S13" s="51">
        <f t="shared" si="0"/>
        <v>10.368066355624677</v>
      </c>
      <c r="T13" s="52">
        <v>15</v>
      </c>
      <c r="U13">
        <f t="shared" si="1"/>
        <v>6.6666666666666666E-2</v>
      </c>
      <c r="V13" s="84">
        <v>17</v>
      </c>
      <c r="W13" s="49">
        <v>13</v>
      </c>
      <c r="X13" s="52">
        <v>9</v>
      </c>
      <c r="Y13" s="82">
        <v>14</v>
      </c>
      <c r="Z13" s="49">
        <v>8</v>
      </c>
      <c r="AA13" s="52">
        <v>7</v>
      </c>
    </row>
    <row r="14" spans="1:27" ht="16" thickBot="1">
      <c r="A14" s="7" t="s">
        <v>164</v>
      </c>
      <c r="B14" s="9">
        <v>0.05</v>
      </c>
      <c r="C14" s="10">
        <v>7.587253414264036</v>
      </c>
      <c r="D14" s="134"/>
      <c r="E14" s="6">
        <v>5339</v>
      </c>
      <c r="F14" s="53" t="s">
        <v>241</v>
      </c>
      <c r="G14" s="54">
        <v>27</v>
      </c>
      <c r="H14" s="54">
        <v>36</v>
      </c>
      <c r="I14" s="54">
        <v>27</v>
      </c>
      <c r="J14" s="55">
        <v>29</v>
      </c>
      <c r="K14" s="54">
        <v>23</v>
      </c>
      <c r="L14" s="54">
        <v>22</v>
      </c>
      <c r="M14" s="54">
        <v>27</v>
      </c>
      <c r="N14" s="55">
        <v>24</v>
      </c>
      <c r="O14" s="54">
        <v>28</v>
      </c>
      <c r="P14" s="54">
        <v>28</v>
      </c>
      <c r="Q14" s="54">
        <v>26</v>
      </c>
      <c r="R14" s="11">
        <v>30</v>
      </c>
      <c r="S14" s="56">
        <f t="shared" si="0"/>
        <v>7.587253414264036</v>
      </c>
      <c r="T14" s="57">
        <v>25</v>
      </c>
      <c r="U14">
        <f t="shared" si="1"/>
        <v>0.04</v>
      </c>
      <c r="V14" s="83">
        <v>33</v>
      </c>
      <c r="W14" s="54">
        <v>32</v>
      </c>
      <c r="X14" s="57">
        <v>26</v>
      </c>
      <c r="Y14" s="83">
        <v>27</v>
      </c>
      <c r="Z14" s="54">
        <v>21</v>
      </c>
      <c r="AA14" s="57">
        <v>23</v>
      </c>
    </row>
    <row r="15" spans="1:27">
      <c r="A15" s="7" t="s">
        <v>159</v>
      </c>
      <c r="B15" s="9">
        <v>0.48</v>
      </c>
      <c r="C15" s="10">
        <v>11.013215859030838</v>
      </c>
      <c r="D15" s="134"/>
      <c r="E15" s="6">
        <v>66</v>
      </c>
      <c r="F15" s="41" t="s">
        <v>242</v>
      </c>
      <c r="G15" s="64">
        <v>17</v>
      </c>
      <c r="H15" s="64">
        <v>18</v>
      </c>
      <c r="I15" s="58">
        <v>8</v>
      </c>
      <c r="J15" s="61">
        <v>15</v>
      </c>
      <c r="K15" s="58">
        <v>11</v>
      </c>
      <c r="L15" s="58">
        <v>8</v>
      </c>
      <c r="M15" s="58">
        <v>14</v>
      </c>
      <c r="N15" s="61">
        <v>12</v>
      </c>
      <c r="O15" s="58">
        <v>11</v>
      </c>
      <c r="P15" s="58">
        <v>10</v>
      </c>
      <c r="Q15" s="58">
        <v>11</v>
      </c>
      <c r="R15" s="58">
        <v>11</v>
      </c>
      <c r="S15" s="44">
        <f t="shared" si="0"/>
        <v>11.013215859030838</v>
      </c>
      <c r="T15" s="65">
        <v>11</v>
      </c>
      <c r="U15">
        <f t="shared" si="1"/>
        <v>9.0909090909090912E-2</v>
      </c>
      <c r="V15" s="85">
        <v>13</v>
      </c>
      <c r="W15" s="58">
        <v>14</v>
      </c>
      <c r="X15" s="65">
        <v>10</v>
      </c>
      <c r="Y15" s="85">
        <v>13</v>
      </c>
      <c r="Z15" s="58">
        <v>13</v>
      </c>
      <c r="AA15" s="65">
        <v>12</v>
      </c>
    </row>
    <row r="16" spans="1:27">
      <c r="A16" s="7" t="s">
        <v>160</v>
      </c>
      <c r="B16" s="9">
        <v>0.26</v>
      </c>
      <c r="C16" s="10">
        <v>9.8039215686274499</v>
      </c>
      <c r="D16" s="134"/>
      <c r="E16" s="6">
        <v>1659</v>
      </c>
      <c r="F16" s="46" t="s">
        <v>239</v>
      </c>
      <c r="G16" s="47">
        <v>19</v>
      </c>
      <c r="H16" s="47">
        <v>23</v>
      </c>
      <c r="I16" s="47">
        <v>18</v>
      </c>
      <c r="J16" s="63">
        <v>20</v>
      </c>
      <c r="K16" s="47">
        <v>17</v>
      </c>
      <c r="L16" s="47">
        <v>15</v>
      </c>
      <c r="M16" s="47">
        <v>17</v>
      </c>
      <c r="N16" s="63">
        <v>16</v>
      </c>
      <c r="O16" s="47">
        <v>17</v>
      </c>
      <c r="P16" s="47">
        <v>17</v>
      </c>
      <c r="Q16" s="47">
        <v>19</v>
      </c>
      <c r="R16" s="7">
        <v>19</v>
      </c>
      <c r="S16" s="51">
        <f t="shared" si="0"/>
        <v>9.8039215686274499</v>
      </c>
      <c r="T16" s="66">
        <v>17</v>
      </c>
      <c r="U16">
        <f t="shared" si="1"/>
        <v>5.8823529411764705E-2</v>
      </c>
      <c r="V16" s="84">
        <v>20</v>
      </c>
      <c r="W16" s="47">
        <v>22</v>
      </c>
      <c r="X16" s="66">
        <v>18</v>
      </c>
      <c r="Y16" s="84">
        <v>18</v>
      </c>
      <c r="Z16" s="47">
        <v>17</v>
      </c>
      <c r="AA16" s="66">
        <v>17</v>
      </c>
    </row>
    <row r="17" spans="1:27" ht="16" thickBot="1">
      <c r="A17" s="7" t="s">
        <v>161</v>
      </c>
      <c r="B17" s="9">
        <v>0.09</v>
      </c>
      <c r="C17" s="10">
        <v>8.8339222614840995</v>
      </c>
      <c r="D17" s="134"/>
      <c r="E17" s="6">
        <v>15197</v>
      </c>
      <c r="F17" s="53" t="s">
        <v>243</v>
      </c>
      <c r="G17" s="54">
        <v>21</v>
      </c>
      <c r="H17" s="54">
        <v>22</v>
      </c>
      <c r="I17" s="54">
        <v>19</v>
      </c>
      <c r="J17" s="55">
        <v>21</v>
      </c>
      <c r="K17" s="54">
        <v>18</v>
      </c>
      <c r="L17" s="54">
        <v>17</v>
      </c>
      <c r="M17" s="54">
        <v>19</v>
      </c>
      <c r="N17" s="55">
        <v>18</v>
      </c>
      <c r="O17" s="54">
        <v>19</v>
      </c>
      <c r="P17" s="54">
        <v>19</v>
      </c>
      <c r="Q17" s="54">
        <v>19</v>
      </c>
      <c r="R17" s="11">
        <v>21</v>
      </c>
      <c r="S17" s="56">
        <f t="shared" si="0"/>
        <v>8.8339222614840995</v>
      </c>
      <c r="T17" s="57">
        <v>18</v>
      </c>
      <c r="U17">
        <f t="shared" si="1"/>
        <v>5.5555555555555552E-2</v>
      </c>
      <c r="V17" s="83">
        <v>21</v>
      </c>
      <c r="W17" s="54">
        <v>22</v>
      </c>
      <c r="X17" s="57">
        <v>19</v>
      </c>
      <c r="Y17" s="83">
        <v>19</v>
      </c>
      <c r="Z17" s="54">
        <v>17</v>
      </c>
      <c r="AA17" s="57">
        <v>17</v>
      </c>
    </row>
    <row r="20" spans="1:27" ht="16" thickBot="1"/>
    <row r="21" spans="1:27" ht="60">
      <c r="F21" t="s">
        <v>273</v>
      </c>
      <c r="G21" s="70" t="s">
        <v>254</v>
      </c>
      <c r="H21" s="71" t="s">
        <v>255</v>
      </c>
      <c r="I21" s="71" t="s">
        <v>256</v>
      </c>
      <c r="J21" s="72" t="s">
        <v>257</v>
      </c>
      <c r="K21" s="70" t="s">
        <v>258</v>
      </c>
      <c r="L21" s="71" t="s">
        <v>259</v>
      </c>
      <c r="M21" s="71" t="s">
        <v>260</v>
      </c>
      <c r="N21" s="72" t="s">
        <v>261</v>
      </c>
      <c r="O21" s="70" t="s">
        <v>265</v>
      </c>
      <c r="P21" s="71" t="s">
        <v>266</v>
      </c>
      <c r="Q21" s="72" t="s">
        <v>267</v>
      </c>
      <c r="R21" s="72" t="s">
        <v>269</v>
      </c>
    </row>
    <row r="22" spans="1:27">
      <c r="E22" s="25" t="s">
        <v>36</v>
      </c>
      <c r="F22" s="67">
        <v>29</v>
      </c>
      <c r="G22" s="73">
        <v>20</v>
      </c>
      <c r="H22" s="74">
        <v>21</v>
      </c>
      <c r="I22" s="74">
        <v>18</v>
      </c>
      <c r="J22" s="75">
        <v>20</v>
      </c>
      <c r="K22" s="73">
        <v>16</v>
      </c>
      <c r="L22" s="74">
        <v>15</v>
      </c>
      <c r="M22" s="74">
        <v>18</v>
      </c>
      <c r="N22" s="75">
        <v>16</v>
      </c>
      <c r="O22" s="73">
        <v>18</v>
      </c>
      <c r="P22" s="74">
        <v>18</v>
      </c>
      <c r="Q22" s="75">
        <v>18</v>
      </c>
      <c r="R22" s="75">
        <v>20</v>
      </c>
    </row>
    <row r="23" spans="1:27" ht="16" thickBot="1">
      <c r="E23" s="25" t="s">
        <v>38</v>
      </c>
      <c r="F23" s="67">
        <v>22</v>
      </c>
      <c r="G23" s="76">
        <v>24</v>
      </c>
      <c r="H23" s="77">
        <v>25</v>
      </c>
      <c r="I23" s="77">
        <v>21</v>
      </c>
      <c r="J23" s="78">
        <v>23</v>
      </c>
      <c r="K23" s="76">
        <v>20</v>
      </c>
      <c r="L23" s="77">
        <v>19</v>
      </c>
      <c r="M23" s="77">
        <v>21</v>
      </c>
      <c r="N23" s="78">
        <v>20</v>
      </c>
      <c r="O23" s="76">
        <v>21</v>
      </c>
      <c r="P23" s="77">
        <v>21</v>
      </c>
      <c r="Q23" s="78">
        <v>21</v>
      </c>
      <c r="R23" s="78">
        <v>23</v>
      </c>
    </row>
  </sheetData>
  <mergeCells count="2">
    <mergeCell ref="D4:D10"/>
    <mergeCell ref="D11:D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opLeftCell="A33" workbookViewId="0">
      <selection activeCell="G20" sqref="G20"/>
    </sheetView>
  </sheetViews>
  <sheetFormatPr baseColWidth="10" defaultRowHeight="15" x14ac:dyDescent="0"/>
  <cols>
    <col min="1" max="1" width="23.1640625" bestFit="1" customWidth="1"/>
    <col min="2" max="2" width="10.83203125" style="4"/>
    <col min="3" max="3" width="10" style="13" bestFit="1" customWidth="1"/>
    <col min="4" max="4" width="10" style="6" customWidth="1"/>
    <col min="6" max="6" width="25.6640625" hidden="1" customWidth="1"/>
    <col min="7" max="7" width="13.33203125" customWidth="1"/>
    <col min="13" max="13" width="10.83203125" style="26"/>
    <col min="17" max="17" width="10.83203125" style="26"/>
    <col min="21" max="21" width="10.83203125" style="6"/>
    <col min="22" max="22" width="16.5" style="36" customWidth="1"/>
  </cols>
  <sheetData>
    <row r="1" spans="1:23" hidden="1"/>
    <row r="2" spans="1:23" hidden="1"/>
    <row r="3" spans="1:23" hidden="1"/>
    <row r="4" spans="1:23" hidden="1"/>
    <row r="5" spans="1:23" hidden="1"/>
    <row r="6" spans="1:23" hidden="1"/>
    <row r="7" spans="1:23" hidden="1"/>
    <row r="8" spans="1:23" hidden="1"/>
    <row r="9" spans="1:23" hidden="1"/>
    <row r="10" spans="1:23">
      <c r="A10" s="19" t="s">
        <v>225</v>
      </c>
    </row>
    <row r="11" spans="1:23">
      <c r="A11" s="20" t="s">
        <v>226</v>
      </c>
    </row>
    <row r="12" spans="1:23">
      <c r="A12" s="21" t="s">
        <v>227</v>
      </c>
    </row>
    <row r="14" spans="1:23">
      <c r="H14" t="s">
        <v>254</v>
      </c>
      <c r="K14" t="s">
        <v>255</v>
      </c>
      <c r="L14" s="25" t="s">
        <v>256</v>
      </c>
      <c r="M14" s="26" t="s">
        <v>257</v>
      </c>
      <c r="N14" t="s">
        <v>258</v>
      </c>
      <c r="O14" t="s">
        <v>259</v>
      </c>
      <c r="P14" t="s">
        <v>260</v>
      </c>
      <c r="Q14" s="32" t="s">
        <v>261</v>
      </c>
      <c r="U14" s="35" t="s">
        <v>270</v>
      </c>
      <c r="W14" s="26" t="s">
        <v>271</v>
      </c>
    </row>
    <row r="15" spans="1:23" ht="45">
      <c r="A15" s="1" t="s">
        <v>44</v>
      </c>
      <c r="B15" s="2" t="s">
        <v>45</v>
      </c>
      <c r="C15" s="3" t="s">
        <v>46</v>
      </c>
      <c r="D15" s="14" t="s">
        <v>201</v>
      </c>
      <c r="E15" t="s">
        <v>10</v>
      </c>
      <c r="F15" t="s">
        <v>9</v>
      </c>
      <c r="G15" t="s">
        <v>229</v>
      </c>
      <c r="H15" t="s">
        <v>230</v>
      </c>
      <c r="I15" t="s">
        <v>231</v>
      </c>
      <c r="J15" t="s">
        <v>232</v>
      </c>
      <c r="K15" t="s">
        <v>232</v>
      </c>
      <c r="L15" t="s">
        <v>232</v>
      </c>
      <c r="M15" s="26" t="s">
        <v>232</v>
      </c>
      <c r="N15" t="s">
        <v>232</v>
      </c>
      <c r="O15" t="s">
        <v>232</v>
      </c>
      <c r="P15" t="s">
        <v>232</v>
      </c>
      <c r="Q15" s="26" t="s">
        <v>232</v>
      </c>
      <c r="R15" s="1" t="s">
        <v>265</v>
      </c>
      <c r="S15" s="1" t="s">
        <v>266</v>
      </c>
      <c r="T15" s="1" t="s">
        <v>267</v>
      </c>
      <c r="U15" s="6" t="s">
        <v>232</v>
      </c>
      <c r="V15" s="1" t="s">
        <v>264</v>
      </c>
      <c r="W15" t="s">
        <v>232</v>
      </c>
    </row>
    <row r="16" spans="1:23">
      <c r="A16" s="7" t="s">
        <v>179</v>
      </c>
      <c r="B16" s="9">
        <v>1</v>
      </c>
      <c r="C16" s="10">
        <v>67.961165048543748</v>
      </c>
      <c r="D16" s="134" t="s">
        <v>206</v>
      </c>
      <c r="E16">
        <v>26</v>
      </c>
      <c r="F16" s="24" t="s">
        <v>21</v>
      </c>
      <c r="G16" t="s">
        <v>236</v>
      </c>
      <c r="H16">
        <v>665</v>
      </c>
      <c r="I16">
        <v>146</v>
      </c>
      <c r="J16" s="19">
        <v>119</v>
      </c>
      <c r="K16" s="19">
        <v>103</v>
      </c>
      <c r="L16" s="19">
        <v>71</v>
      </c>
      <c r="M16" s="27">
        <v>91</v>
      </c>
      <c r="N16" s="21">
        <v>67</v>
      </c>
      <c r="O16" s="20">
        <v>56</v>
      </c>
      <c r="P16" s="20">
        <v>56</v>
      </c>
      <c r="Q16" s="31">
        <v>60</v>
      </c>
      <c r="R16">
        <v>61</v>
      </c>
      <c r="S16">
        <v>65</v>
      </c>
      <c r="T16">
        <v>65</v>
      </c>
      <c r="U16" s="6">
        <v>78</v>
      </c>
      <c r="V16" s="36">
        <f t="shared" ref="V16:V22" si="0">C16</f>
        <v>67.961165048543748</v>
      </c>
      <c r="W16" s="21">
        <v>68</v>
      </c>
    </row>
    <row r="17" spans="1:23">
      <c r="A17" s="7" t="s">
        <v>183</v>
      </c>
      <c r="B17" s="9">
        <v>0.01</v>
      </c>
      <c r="C17" s="10">
        <v>43.613707165109041</v>
      </c>
      <c r="D17" s="134"/>
      <c r="E17" s="23">
        <v>5902</v>
      </c>
      <c r="F17" s="24" t="s">
        <v>21</v>
      </c>
      <c r="G17" t="s">
        <v>238</v>
      </c>
      <c r="H17">
        <v>40</v>
      </c>
      <c r="I17">
        <v>5834</v>
      </c>
      <c r="J17" s="21">
        <v>40</v>
      </c>
      <c r="K17" s="21">
        <v>42</v>
      </c>
      <c r="L17" s="20">
        <v>29</v>
      </c>
      <c r="M17" s="28">
        <v>37</v>
      </c>
      <c r="N17" s="20">
        <v>29</v>
      </c>
      <c r="O17" s="20">
        <v>24</v>
      </c>
      <c r="P17" s="20">
        <v>25</v>
      </c>
      <c r="Q17" s="31">
        <v>27</v>
      </c>
      <c r="R17" s="20">
        <v>34</v>
      </c>
      <c r="S17" s="20">
        <v>29</v>
      </c>
      <c r="T17" s="20">
        <v>26</v>
      </c>
      <c r="U17" s="6">
        <v>30</v>
      </c>
      <c r="V17" s="36">
        <f t="shared" si="0"/>
        <v>43.613707165109041</v>
      </c>
      <c r="W17" s="20">
        <v>33</v>
      </c>
    </row>
    <row r="18" spans="1:23">
      <c r="A18" s="7" t="s">
        <v>184</v>
      </c>
      <c r="B18" s="9">
        <v>0.01</v>
      </c>
      <c r="C18" s="10">
        <v>24.778761061946902</v>
      </c>
      <c r="D18" s="134"/>
      <c r="E18" s="23">
        <v>989</v>
      </c>
      <c r="F18" s="24" t="s">
        <v>21</v>
      </c>
      <c r="G18" t="s">
        <v>240</v>
      </c>
      <c r="H18">
        <v>78</v>
      </c>
      <c r="I18">
        <v>9230</v>
      </c>
      <c r="J18" s="19">
        <v>77</v>
      </c>
      <c r="K18" s="19">
        <v>72</v>
      </c>
      <c r="L18" s="19">
        <v>50</v>
      </c>
      <c r="M18" s="27">
        <v>61</v>
      </c>
      <c r="N18" s="19">
        <v>40</v>
      </c>
      <c r="O18" s="19">
        <v>34</v>
      </c>
      <c r="P18" s="21">
        <v>31</v>
      </c>
      <c r="Q18" s="27">
        <v>34</v>
      </c>
      <c r="R18">
        <v>50</v>
      </c>
      <c r="S18">
        <v>41</v>
      </c>
      <c r="T18">
        <v>36</v>
      </c>
      <c r="U18" s="6">
        <v>38</v>
      </c>
      <c r="V18" s="36">
        <f t="shared" si="0"/>
        <v>24.778761061946902</v>
      </c>
      <c r="W18" s="19">
        <v>49</v>
      </c>
    </row>
    <row r="19" spans="1:23">
      <c r="A19" s="7" t="s">
        <v>185</v>
      </c>
      <c r="B19" s="9">
        <v>0.01</v>
      </c>
      <c r="C19" s="10">
        <v>17.305315203955502</v>
      </c>
      <c r="D19" s="134"/>
      <c r="E19" s="23">
        <v>331</v>
      </c>
      <c r="F19" s="24" t="s">
        <v>21</v>
      </c>
      <c r="G19" t="s">
        <v>241</v>
      </c>
      <c r="H19">
        <v>112</v>
      </c>
      <c r="I19">
        <v>15597</v>
      </c>
      <c r="J19" s="19">
        <v>111</v>
      </c>
      <c r="K19" s="19">
        <v>142</v>
      </c>
      <c r="L19" s="19">
        <v>93</v>
      </c>
      <c r="M19" s="27">
        <v>105</v>
      </c>
      <c r="N19" s="19">
        <v>75</v>
      </c>
      <c r="O19" s="19">
        <v>70</v>
      </c>
      <c r="P19" s="19">
        <v>83</v>
      </c>
      <c r="Q19" s="27">
        <v>76</v>
      </c>
      <c r="R19">
        <v>99</v>
      </c>
      <c r="S19">
        <v>89</v>
      </c>
      <c r="T19">
        <v>85</v>
      </c>
      <c r="U19" s="6">
        <v>104</v>
      </c>
      <c r="V19" s="36">
        <f t="shared" si="0"/>
        <v>17.305315203955502</v>
      </c>
      <c r="W19" s="19">
        <v>81</v>
      </c>
    </row>
    <row r="20" spans="1:23">
      <c r="A20" s="7" t="s">
        <v>180</v>
      </c>
      <c r="B20" s="9">
        <v>0.02</v>
      </c>
      <c r="C20" s="10">
        <v>45.951859956236326</v>
      </c>
      <c r="D20" s="134"/>
      <c r="E20">
        <v>4</v>
      </c>
      <c r="F20" s="24" t="s">
        <v>21</v>
      </c>
      <c r="G20" t="s">
        <v>242</v>
      </c>
      <c r="H20">
        <v>66</v>
      </c>
      <c r="I20">
        <v>12555</v>
      </c>
      <c r="J20" s="19">
        <v>65</v>
      </c>
      <c r="K20" s="20">
        <v>36</v>
      </c>
      <c r="L20" s="20">
        <v>19</v>
      </c>
      <c r="M20" s="31">
        <v>31</v>
      </c>
      <c r="N20" s="19">
        <v>25</v>
      </c>
      <c r="O20" s="19">
        <v>24</v>
      </c>
      <c r="P20" s="19">
        <v>23</v>
      </c>
      <c r="Q20" s="27">
        <v>24</v>
      </c>
      <c r="R20" s="20">
        <v>37</v>
      </c>
      <c r="S20" s="20">
        <v>22</v>
      </c>
      <c r="T20" s="20">
        <v>18</v>
      </c>
      <c r="U20" s="6">
        <v>36</v>
      </c>
      <c r="V20" s="36">
        <f t="shared" si="0"/>
        <v>45.951859956236326</v>
      </c>
      <c r="W20" s="20">
        <v>27</v>
      </c>
    </row>
    <row r="21" spans="1:23">
      <c r="A21" s="7" t="s">
        <v>181</v>
      </c>
      <c r="B21" s="9">
        <v>0.01</v>
      </c>
      <c r="C21" s="10">
        <v>25.516403402187123</v>
      </c>
      <c r="D21" s="134"/>
      <c r="E21">
        <v>19</v>
      </c>
      <c r="F21" s="24" t="s">
        <v>21</v>
      </c>
      <c r="G21" t="s">
        <v>239</v>
      </c>
      <c r="H21">
        <v>35</v>
      </c>
      <c r="I21">
        <v>64975</v>
      </c>
      <c r="J21" s="19">
        <v>34</v>
      </c>
      <c r="K21" s="21">
        <v>31</v>
      </c>
      <c r="L21" s="21">
        <v>28</v>
      </c>
      <c r="M21" s="28">
        <v>31</v>
      </c>
      <c r="N21" s="21">
        <v>24</v>
      </c>
      <c r="O21" s="21">
        <v>21</v>
      </c>
      <c r="P21" s="21">
        <v>22</v>
      </c>
      <c r="Q21" s="28">
        <v>23</v>
      </c>
      <c r="R21">
        <v>28</v>
      </c>
      <c r="S21">
        <v>26</v>
      </c>
      <c r="T21">
        <v>25</v>
      </c>
      <c r="U21" s="6">
        <v>26</v>
      </c>
      <c r="V21" s="36">
        <f t="shared" si="0"/>
        <v>25.516403402187123</v>
      </c>
      <c r="W21" s="21">
        <v>25</v>
      </c>
    </row>
    <row r="22" spans="1:23">
      <c r="A22" s="7" t="s">
        <v>182</v>
      </c>
      <c r="B22" s="9">
        <v>0.01</v>
      </c>
      <c r="C22" s="10">
        <v>17.661900756938604</v>
      </c>
      <c r="D22" s="134"/>
      <c r="E22">
        <v>2</v>
      </c>
      <c r="F22" s="24" t="s">
        <v>21</v>
      </c>
      <c r="G22" t="s">
        <v>243</v>
      </c>
      <c r="H22">
        <v>154</v>
      </c>
      <c r="I22" t="s">
        <v>234</v>
      </c>
      <c r="J22" s="19">
        <v>154</v>
      </c>
      <c r="K22" s="19">
        <v>115</v>
      </c>
      <c r="L22" s="19">
        <v>86</v>
      </c>
      <c r="M22" s="27">
        <v>101</v>
      </c>
      <c r="N22" s="19">
        <v>82</v>
      </c>
      <c r="O22" s="19">
        <v>83</v>
      </c>
      <c r="P22" s="19">
        <v>98</v>
      </c>
      <c r="Q22" s="27">
        <v>88</v>
      </c>
      <c r="R22">
        <v>100</v>
      </c>
      <c r="S22">
        <v>97</v>
      </c>
      <c r="T22">
        <v>84</v>
      </c>
      <c r="U22" s="6">
        <v>103</v>
      </c>
      <c r="V22" s="36">
        <f t="shared" si="0"/>
        <v>17.661900756938604</v>
      </c>
      <c r="W22" s="19">
        <v>72</v>
      </c>
    </row>
    <row r="23" spans="1:23">
      <c r="A23" s="7" t="s">
        <v>193</v>
      </c>
      <c r="B23" s="9">
        <v>1</v>
      </c>
      <c r="C23" s="10">
        <v>84.951456310679603</v>
      </c>
      <c r="D23" s="134" t="s">
        <v>208</v>
      </c>
      <c r="E23">
        <v>28</v>
      </c>
      <c r="F23" s="24" t="s">
        <v>23</v>
      </c>
      <c r="G23" t="s">
        <v>236</v>
      </c>
      <c r="H23">
        <v>649</v>
      </c>
      <c r="I23">
        <v>115</v>
      </c>
      <c r="J23" s="21">
        <v>97</v>
      </c>
      <c r="K23" s="19">
        <v>238</v>
      </c>
      <c r="L23" s="19">
        <v>134</v>
      </c>
      <c r="M23" s="27">
        <v>142</v>
      </c>
      <c r="N23" s="20">
        <v>65</v>
      </c>
      <c r="O23" s="21">
        <v>89</v>
      </c>
      <c r="P23" s="19">
        <v>97</v>
      </c>
      <c r="Q23" s="28">
        <v>85</v>
      </c>
      <c r="R23">
        <v>104</v>
      </c>
      <c r="S23">
        <v>118</v>
      </c>
      <c r="T23">
        <v>106</v>
      </c>
      <c r="U23" s="6">
        <v>146</v>
      </c>
      <c r="V23" s="36">
        <f>C23</f>
        <v>84.951456310679603</v>
      </c>
      <c r="W23" s="19">
        <v>107</v>
      </c>
    </row>
    <row r="24" spans="1:23">
      <c r="A24" s="7" t="s">
        <v>197</v>
      </c>
      <c r="B24" s="9">
        <v>0.01</v>
      </c>
      <c r="C24" s="10">
        <v>37.369872764480824</v>
      </c>
      <c r="D24" s="134"/>
      <c r="E24" s="23">
        <v>5569</v>
      </c>
      <c r="F24" s="24" t="s">
        <v>23</v>
      </c>
      <c r="G24" t="s">
        <v>238</v>
      </c>
      <c r="H24">
        <v>34</v>
      </c>
      <c r="I24">
        <v>5557</v>
      </c>
      <c r="J24" s="21">
        <v>34</v>
      </c>
      <c r="K24" s="21">
        <v>34</v>
      </c>
      <c r="L24" s="20">
        <v>23</v>
      </c>
      <c r="M24" s="31">
        <v>30</v>
      </c>
      <c r="N24" s="20">
        <v>26</v>
      </c>
      <c r="O24" s="20">
        <v>19</v>
      </c>
      <c r="P24" s="20">
        <v>17</v>
      </c>
      <c r="Q24" s="31">
        <v>21</v>
      </c>
      <c r="R24" s="20">
        <v>28</v>
      </c>
      <c r="S24" s="20">
        <v>23</v>
      </c>
      <c r="T24" s="20">
        <v>18</v>
      </c>
      <c r="U24" s="6">
        <v>23</v>
      </c>
      <c r="V24" s="36">
        <f t="shared" ref="V24:V29" si="1">C24</f>
        <v>37.369872764480824</v>
      </c>
      <c r="W24" s="20">
        <v>27</v>
      </c>
    </row>
    <row r="25" spans="1:23">
      <c r="A25" s="7" t="s">
        <v>198</v>
      </c>
      <c r="B25" s="9">
        <v>0.01</v>
      </c>
      <c r="C25" s="10">
        <v>20.999999999999996</v>
      </c>
      <c r="D25" s="134"/>
      <c r="E25" s="23">
        <v>909</v>
      </c>
      <c r="F25" s="24" t="s">
        <v>23</v>
      </c>
      <c r="G25" t="s">
        <v>240</v>
      </c>
      <c r="H25">
        <v>87</v>
      </c>
      <c r="I25">
        <v>11365</v>
      </c>
      <c r="J25" s="19">
        <v>86</v>
      </c>
      <c r="K25" s="19">
        <v>80</v>
      </c>
      <c r="L25" s="19">
        <v>53</v>
      </c>
      <c r="M25" s="27">
        <v>66</v>
      </c>
      <c r="N25" s="19">
        <v>56</v>
      </c>
      <c r="O25" s="19">
        <v>36</v>
      </c>
      <c r="P25" s="19">
        <v>32</v>
      </c>
      <c r="Q25" s="27">
        <v>38</v>
      </c>
      <c r="R25">
        <v>57</v>
      </c>
      <c r="S25">
        <v>45</v>
      </c>
      <c r="T25">
        <v>35</v>
      </c>
      <c r="U25" s="6">
        <v>35</v>
      </c>
      <c r="V25" s="36">
        <f t="shared" si="1"/>
        <v>20.999999999999996</v>
      </c>
      <c r="W25" s="19">
        <v>55</v>
      </c>
    </row>
    <row r="26" spans="1:23">
      <c r="A26" s="7" t="s">
        <v>199</v>
      </c>
      <c r="B26" s="9">
        <v>0.01</v>
      </c>
      <c r="C26" s="10">
        <v>14.603108375925736</v>
      </c>
      <c r="D26" s="134"/>
      <c r="E26" s="23">
        <v>236</v>
      </c>
      <c r="F26" s="24" t="s">
        <v>23</v>
      </c>
      <c r="G26" t="s">
        <v>241</v>
      </c>
      <c r="H26">
        <v>142</v>
      </c>
      <c r="I26">
        <v>16696</v>
      </c>
      <c r="J26" s="19">
        <v>141</v>
      </c>
      <c r="K26" s="19">
        <v>181</v>
      </c>
      <c r="L26" s="19">
        <v>153</v>
      </c>
      <c r="M26" s="27">
        <v>158</v>
      </c>
      <c r="N26" s="19">
        <v>135</v>
      </c>
      <c r="O26" s="19">
        <v>100</v>
      </c>
      <c r="P26" s="19">
        <v>107</v>
      </c>
      <c r="Q26" s="27">
        <v>108</v>
      </c>
      <c r="R26">
        <v>135</v>
      </c>
      <c r="S26">
        <v>126</v>
      </c>
      <c r="T26">
        <v>139</v>
      </c>
      <c r="U26" s="6">
        <v>137</v>
      </c>
      <c r="V26" s="36">
        <f t="shared" si="1"/>
        <v>14.603108375925736</v>
      </c>
      <c r="W26" s="19">
        <v>101</v>
      </c>
    </row>
    <row r="27" spans="1:23">
      <c r="A27" s="7" t="s">
        <v>194</v>
      </c>
      <c r="B27" s="9">
        <v>0.01</v>
      </c>
      <c r="C27" s="10">
        <v>39.252336448598129</v>
      </c>
      <c r="D27" s="134"/>
      <c r="E27">
        <v>3</v>
      </c>
      <c r="F27" s="24" t="s">
        <v>23</v>
      </c>
      <c r="G27" t="s">
        <v>242</v>
      </c>
      <c r="H27">
        <v>37</v>
      </c>
      <c r="I27">
        <v>5395</v>
      </c>
      <c r="J27" s="21">
        <v>37</v>
      </c>
      <c r="K27" s="20">
        <v>33</v>
      </c>
      <c r="L27" s="21">
        <v>35</v>
      </c>
      <c r="M27" s="28">
        <v>35</v>
      </c>
      <c r="N27" s="19">
        <v>15</v>
      </c>
      <c r="O27" s="19">
        <v>15</v>
      </c>
      <c r="P27" s="19">
        <v>20</v>
      </c>
      <c r="Q27" s="27">
        <v>16</v>
      </c>
      <c r="R27">
        <v>24</v>
      </c>
      <c r="S27">
        <v>32</v>
      </c>
      <c r="T27">
        <v>26</v>
      </c>
      <c r="U27" s="6">
        <v>31</v>
      </c>
      <c r="V27" s="36">
        <f t="shared" si="1"/>
        <v>39.252336448598129</v>
      </c>
      <c r="W27" s="20">
        <v>25</v>
      </c>
    </row>
    <row r="28" spans="1:23">
      <c r="A28" s="7" t="s">
        <v>195</v>
      </c>
      <c r="B28" s="9">
        <v>0.01</v>
      </c>
      <c r="C28" s="10">
        <v>21.581624788037615</v>
      </c>
      <c r="D28" s="134"/>
      <c r="E28">
        <v>21</v>
      </c>
      <c r="F28" s="24" t="s">
        <v>23</v>
      </c>
      <c r="G28" t="s">
        <v>239</v>
      </c>
      <c r="H28">
        <v>26</v>
      </c>
      <c r="I28">
        <v>9994</v>
      </c>
      <c r="J28" s="21">
        <v>26</v>
      </c>
      <c r="K28" s="21">
        <v>26</v>
      </c>
      <c r="L28" s="19">
        <v>39</v>
      </c>
      <c r="M28" s="27">
        <v>29</v>
      </c>
      <c r="N28" s="21">
        <v>24</v>
      </c>
      <c r="O28" s="21">
        <v>20</v>
      </c>
      <c r="P28" s="21">
        <v>20</v>
      </c>
      <c r="Q28" s="28">
        <v>20</v>
      </c>
      <c r="R28">
        <v>24</v>
      </c>
      <c r="S28">
        <v>18</v>
      </c>
      <c r="T28">
        <v>31</v>
      </c>
      <c r="U28" s="6">
        <v>25</v>
      </c>
      <c r="V28" s="36">
        <f t="shared" si="1"/>
        <v>21.581624788037615</v>
      </c>
      <c r="W28" s="21">
        <v>21</v>
      </c>
    </row>
    <row r="29" spans="1:23">
      <c r="A29" s="7" t="s">
        <v>196</v>
      </c>
      <c r="B29" s="9">
        <v>3.0000000000000001E-3</v>
      </c>
      <c r="C29" s="10">
        <v>14.882006944936576</v>
      </c>
      <c r="D29" s="134"/>
      <c r="E29">
        <v>2</v>
      </c>
      <c r="F29" s="24" t="s">
        <v>23</v>
      </c>
      <c r="G29" t="s">
        <v>243</v>
      </c>
      <c r="H29">
        <v>239</v>
      </c>
      <c r="I29">
        <v>6225</v>
      </c>
      <c r="J29" s="19">
        <v>231</v>
      </c>
      <c r="K29" s="19">
        <v>3632</v>
      </c>
      <c r="L29" s="19">
        <v>268</v>
      </c>
      <c r="M29" s="27">
        <v>420</v>
      </c>
      <c r="N29" s="19">
        <v>166</v>
      </c>
      <c r="O29" s="19">
        <v>240</v>
      </c>
      <c r="P29" s="19">
        <v>162</v>
      </c>
      <c r="Q29" s="27">
        <v>188</v>
      </c>
      <c r="R29">
        <v>256</v>
      </c>
      <c r="S29">
        <v>63</v>
      </c>
      <c r="T29">
        <v>181</v>
      </c>
      <c r="U29" s="6">
        <v>215</v>
      </c>
      <c r="V29" s="36">
        <f t="shared" si="1"/>
        <v>14.882006944936576</v>
      </c>
      <c r="W29" s="19">
        <v>298</v>
      </c>
    </row>
    <row r="30" spans="1:23">
      <c r="A30" s="7" t="s">
        <v>102</v>
      </c>
      <c r="B30" s="9">
        <v>1</v>
      </c>
      <c r="C30" s="5">
        <v>30.303030303030301</v>
      </c>
      <c r="D30" s="135" t="s">
        <v>210</v>
      </c>
      <c r="E30" s="23">
        <v>3543</v>
      </c>
      <c r="F30" s="24" t="s">
        <v>26</v>
      </c>
      <c r="G30" t="s">
        <v>236</v>
      </c>
      <c r="H30">
        <v>351</v>
      </c>
      <c r="I30">
        <v>66</v>
      </c>
      <c r="J30" s="19">
        <v>55</v>
      </c>
      <c r="K30" s="19">
        <v>71</v>
      </c>
      <c r="L30" s="19">
        <v>65</v>
      </c>
      <c r="M30" s="27">
        <v>62</v>
      </c>
      <c r="N30" s="19">
        <v>46</v>
      </c>
      <c r="O30" s="19">
        <v>44</v>
      </c>
      <c r="P30" s="19">
        <v>61</v>
      </c>
      <c r="Q30" s="27">
        <v>49</v>
      </c>
      <c r="R30">
        <v>54</v>
      </c>
      <c r="S30">
        <v>59</v>
      </c>
      <c r="T30">
        <v>65</v>
      </c>
      <c r="U30" s="6">
        <v>74</v>
      </c>
      <c r="V30" s="37">
        <f t="shared" ref="V30:V36" si="2">C30*0.7</f>
        <v>21.212121212121211</v>
      </c>
      <c r="W30" s="19">
        <v>40</v>
      </c>
    </row>
    <row r="31" spans="1:23">
      <c r="A31" s="7" t="s">
        <v>106</v>
      </c>
      <c r="B31" s="9">
        <v>0.2</v>
      </c>
      <c r="C31" s="5">
        <v>15.290519877675841</v>
      </c>
      <c r="D31" s="135"/>
      <c r="E31" s="23">
        <v>5667</v>
      </c>
      <c r="F31" s="24" t="s">
        <v>26</v>
      </c>
      <c r="G31" t="s">
        <v>238</v>
      </c>
      <c r="H31">
        <v>22</v>
      </c>
      <c r="I31">
        <v>112</v>
      </c>
      <c r="J31" s="21">
        <v>18</v>
      </c>
      <c r="K31" s="19">
        <v>21</v>
      </c>
      <c r="L31" s="21">
        <v>12</v>
      </c>
      <c r="M31" s="28">
        <v>17</v>
      </c>
      <c r="N31" s="21">
        <v>11</v>
      </c>
      <c r="O31" s="20">
        <v>9</v>
      </c>
      <c r="P31" s="21">
        <v>11</v>
      </c>
      <c r="Q31" s="28">
        <v>10</v>
      </c>
      <c r="R31">
        <v>13</v>
      </c>
      <c r="S31">
        <v>13</v>
      </c>
      <c r="T31">
        <v>11</v>
      </c>
      <c r="U31" s="6">
        <v>14</v>
      </c>
      <c r="V31" s="37">
        <f t="shared" si="2"/>
        <v>10.703363914373089</v>
      </c>
      <c r="W31" s="21">
        <v>11</v>
      </c>
    </row>
    <row r="32" spans="1:23">
      <c r="A32" s="7" t="s">
        <v>107</v>
      </c>
      <c r="B32" s="9">
        <v>0.08</v>
      </c>
      <c r="C32" s="5">
        <v>10.482180293501047</v>
      </c>
      <c r="D32" s="135"/>
      <c r="E32" s="23">
        <v>3606</v>
      </c>
      <c r="F32" s="24" t="s">
        <v>26</v>
      </c>
      <c r="G32" t="s">
        <v>240</v>
      </c>
      <c r="H32">
        <v>41</v>
      </c>
      <c r="I32">
        <v>554</v>
      </c>
      <c r="J32" s="19">
        <v>38</v>
      </c>
      <c r="K32" s="19">
        <v>36</v>
      </c>
      <c r="L32" s="19">
        <v>23</v>
      </c>
      <c r="M32" s="27">
        <v>31</v>
      </c>
      <c r="N32" s="19">
        <v>26</v>
      </c>
      <c r="O32" s="19">
        <v>16</v>
      </c>
      <c r="P32" s="19">
        <v>17</v>
      </c>
      <c r="Q32" s="27">
        <v>19</v>
      </c>
      <c r="R32">
        <v>28</v>
      </c>
      <c r="S32">
        <v>21</v>
      </c>
      <c r="T32">
        <v>16</v>
      </c>
      <c r="U32" s="6">
        <v>20</v>
      </c>
      <c r="V32" s="37">
        <f t="shared" si="2"/>
        <v>7.3375262054507324</v>
      </c>
      <c r="W32" s="19">
        <v>23</v>
      </c>
    </row>
    <row r="33" spans="1:23">
      <c r="A33" s="12" t="s">
        <v>108</v>
      </c>
      <c r="B33" s="9">
        <v>0.01</v>
      </c>
      <c r="C33" s="5">
        <v>7.9744816586921861</v>
      </c>
      <c r="D33" s="135"/>
      <c r="E33" s="23">
        <v>1114</v>
      </c>
      <c r="F33" s="24" t="s">
        <v>26</v>
      </c>
      <c r="G33" t="s">
        <v>241</v>
      </c>
      <c r="H33">
        <v>55</v>
      </c>
      <c r="I33">
        <v>6303</v>
      </c>
      <c r="J33" s="19">
        <v>55</v>
      </c>
      <c r="K33" s="19">
        <v>75</v>
      </c>
      <c r="L33" s="19">
        <v>59</v>
      </c>
      <c r="M33" s="27">
        <v>62</v>
      </c>
      <c r="N33" s="19">
        <v>56</v>
      </c>
      <c r="O33" s="19">
        <v>40</v>
      </c>
      <c r="P33" s="19">
        <v>49</v>
      </c>
      <c r="Q33" s="27">
        <v>47</v>
      </c>
      <c r="R33">
        <v>56</v>
      </c>
      <c r="S33">
        <v>58</v>
      </c>
      <c r="T33">
        <v>56</v>
      </c>
      <c r="U33" s="6">
        <v>56</v>
      </c>
      <c r="V33" s="37">
        <f t="shared" si="2"/>
        <v>5.5821371610845301</v>
      </c>
      <c r="W33" s="19">
        <v>37</v>
      </c>
    </row>
    <row r="34" spans="1:23">
      <c r="A34" s="7" t="s">
        <v>103</v>
      </c>
      <c r="B34" s="9">
        <v>0.26</v>
      </c>
      <c r="C34" s="5">
        <v>11.019283746556475</v>
      </c>
      <c r="D34" s="135"/>
      <c r="E34" s="23">
        <v>3494</v>
      </c>
      <c r="F34" s="24" t="s">
        <v>26</v>
      </c>
      <c r="G34" t="s">
        <v>242</v>
      </c>
      <c r="H34">
        <v>21</v>
      </c>
      <c r="I34">
        <v>67</v>
      </c>
      <c r="J34" s="19">
        <v>16</v>
      </c>
      <c r="K34" s="21">
        <v>15</v>
      </c>
      <c r="L34" s="21">
        <v>13</v>
      </c>
      <c r="M34" s="28">
        <v>15</v>
      </c>
      <c r="N34" s="21">
        <v>10</v>
      </c>
      <c r="O34" s="21">
        <v>8</v>
      </c>
      <c r="P34" s="21">
        <v>10</v>
      </c>
      <c r="Q34" s="28">
        <v>9</v>
      </c>
      <c r="R34">
        <v>13</v>
      </c>
      <c r="S34">
        <v>12</v>
      </c>
      <c r="T34">
        <v>11</v>
      </c>
      <c r="U34" s="6">
        <v>14</v>
      </c>
      <c r="V34" s="37">
        <f t="shared" si="2"/>
        <v>7.7134986225895323</v>
      </c>
      <c r="W34" s="21">
        <v>11</v>
      </c>
    </row>
    <row r="35" spans="1:23">
      <c r="A35" s="7" t="s">
        <v>104</v>
      </c>
      <c r="B35" s="9">
        <v>0.14000000000000001</v>
      </c>
      <c r="C35" s="5">
        <v>9.2336103416435815</v>
      </c>
      <c r="D35" s="135"/>
      <c r="E35" s="23">
        <v>3122</v>
      </c>
      <c r="F35" s="24" t="s">
        <v>26</v>
      </c>
      <c r="G35" t="s">
        <v>239</v>
      </c>
      <c r="H35">
        <v>29</v>
      </c>
      <c r="I35">
        <v>229</v>
      </c>
      <c r="J35" s="19">
        <v>26</v>
      </c>
      <c r="K35" s="19">
        <v>23</v>
      </c>
      <c r="L35" s="19">
        <v>14</v>
      </c>
      <c r="M35" s="27">
        <v>20</v>
      </c>
      <c r="N35" s="19">
        <v>17</v>
      </c>
      <c r="O35" s="21">
        <v>9</v>
      </c>
      <c r="P35" s="21">
        <v>12</v>
      </c>
      <c r="Q35" s="28">
        <v>12</v>
      </c>
      <c r="R35">
        <v>18</v>
      </c>
      <c r="S35">
        <v>12</v>
      </c>
      <c r="T35">
        <v>11</v>
      </c>
      <c r="U35" s="6">
        <v>15</v>
      </c>
      <c r="V35" s="37">
        <f t="shared" si="2"/>
        <v>6.4635272391505065</v>
      </c>
      <c r="W35" s="19">
        <v>16</v>
      </c>
    </row>
    <row r="36" spans="1:23">
      <c r="A36" s="7" t="s">
        <v>105</v>
      </c>
      <c r="B36" s="9">
        <v>0.05</v>
      </c>
      <c r="C36" s="5">
        <v>7.9459674215335703</v>
      </c>
      <c r="D36" s="135"/>
      <c r="E36" s="23">
        <v>2733</v>
      </c>
      <c r="F36" s="24" t="s">
        <v>26</v>
      </c>
      <c r="G36" t="s">
        <v>243</v>
      </c>
      <c r="H36">
        <v>35</v>
      </c>
      <c r="I36">
        <v>923</v>
      </c>
      <c r="J36" s="19">
        <v>34</v>
      </c>
      <c r="K36" s="19">
        <v>49</v>
      </c>
      <c r="L36" s="19">
        <v>49</v>
      </c>
      <c r="M36" s="27">
        <v>44</v>
      </c>
      <c r="N36" s="19">
        <v>42</v>
      </c>
      <c r="O36" s="19">
        <v>35</v>
      </c>
      <c r="P36" s="19">
        <v>44</v>
      </c>
      <c r="Q36" s="27">
        <v>39</v>
      </c>
      <c r="R36">
        <v>43</v>
      </c>
      <c r="S36">
        <v>45</v>
      </c>
      <c r="T36">
        <v>46</v>
      </c>
      <c r="U36" s="6">
        <v>48</v>
      </c>
      <c r="V36" s="37">
        <f t="shared" si="2"/>
        <v>5.5621771950734988</v>
      </c>
      <c r="W36" s="19">
        <v>33</v>
      </c>
    </row>
    <row r="37" spans="1:23">
      <c r="A37" s="7" t="s">
        <v>116</v>
      </c>
      <c r="B37" s="9">
        <v>1</v>
      </c>
      <c r="C37" s="10">
        <v>58.479532897563949</v>
      </c>
      <c r="D37" s="134" t="s">
        <v>213</v>
      </c>
      <c r="E37" s="23">
        <v>3431</v>
      </c>
      <c r="F37" s="24" t="s">
        <v>29</v>
      </c>
      <c r="G37" t="s">
        <v>236</v>
      </c>
      <c r="H37">
        <v>249</v>
      </c>
      <c r="I37">
        <v>60</v>
      </c>
      <c r="J37" s="21">
        <v>48</v>
      </c>
      <c r="K37" s="20">
        <v>42</v>
      </c>
      <c r="L37" s="20">
        <v>35</v>
      </c>
      <c r="M37" s="31">
        <v>41</v>
      </c>
      <c r="N37" s="20">
        <v>36</v>
      </c>
      <c r="O37" s="20">
        <v>33</v>
      </c>
      <c r="P37" s="20">
        <v>41</v>
      </c>
      <c r="Q37" s="31">
        <v>36</v>
      </c>
      <c r="R37" s="20">
        <v>43</v>
      </c>
      <c r="S37" s="20">
        <v>39</v>
      </c>
      <c r="T37" s="20">
        <v>34</v>
      </c>
      <c r="U37" s="6">
        <v>42</v>
      </c>
      <c r="V37" s="37">
        <f>C37*2</f>
        <v>116.9590657951279</v>
      </c>
      <c r="W37" s="21">
        <v>53</v>
      </c>
    </row>
    <row r="38" spans="1:23">
      <c r="A38" s="7" t="s">
        <v>120</v>
      </c>
      <c r="B38" s="9">
        <v>0.41</v>
      </c>
      <c r="C38" s="10">
        <v>51.773232525849011</v>
      </c>
      <c r="D38" s="134"/>
      <c r="E38" s="23">
        <v>1208</v>
      </c>
      <c r="F38" s="24" t="s">
        <v>29</v>
      </c>
      <c r="G38" t="s">
        <v>238</v>
      </c>
      <c r="H38">
        <v>24</v>
      </c>
      <c r="I38">
        <v>50</v>
      </c>
      <c r="J38" s="20">
        <v>16</v>
      </c>
      <c r="K38" s="20">
        <v>16</v>
      </c>
      <c r="L38" s="20">
        <v>15</v>
      </c>
      <c r="M38" s="31">
        <v>16</v>
      </c>
      <c r="N38" s="20">
        <v>15</v>
      </c>
      <c r="O38" s="20">
        <v>13</v>
      </c>
      <c r="P38" s="20">
        <v>15</v>
      </c>
      <c r="Q38" s="31">
        <v>15</v>
      </c>
      <c r="R38" s="20">
        <v>15</v>
      </c>
      <c r="S38" s="20">
        <v>15</v>
      </c>
      <c r="T38" s="20">
        <v>13</v>
      </c>
      <c r="U38" s="6">
        <v>16</v>
      </c>
      <c r="V38" s="37">
        <f t="shared" ref="V38:V50" si="3">C38*2</f>
        <v>103.54646505169802</v>
      </c>
      <c r="W38" s="20">
        <v>19</v>
      </c>
    </row>
    <row r="39" spans="1:23">
      <c r="A39" s="7" t="s">
        <v>121</v>
      </c>
      <c r="B39" s="9">
        <v>0.16</v>
      </c>
      <c r="C39" s="10">
        <v>31.743511566187323</v>
      </c>
      <c r="D39" s="134"/>
      <c r="E39">
        <v>64</v>
      </c>
      <c r="F39" s="24" t="s">
        <v>29</v>
      </c>
      <c r="G39" t="s">
        <v>240</v>
      </c>
      <c r="H39">
        <v>26</v>
      </c>
      <c r="I39">
        <v>183</v>
      </c>
      <c r="J39" s="20">
        <v>22</v>
      </c>
      <c r="K39" s="20">
        <v>25</v>
      </c>
      <c r="L39" s="20">
        <v>17</v>
      </c>
      <c r="M39" s="31">
        <v>20</v>
      </c>
      <c r="N39" s="20">
        <v>20</v>
      </c>
      <c r="O39" s="20">
        <v>18</v>
      </c>
      <c r="P39" s="20">
        <v>20</v>
      </c>
      <c r="Q39" s="31">
        <v>19</v>
      </c>
      <c r="R39" s="20">
        <v>20</v>
      </c>
      <c r="S39" s="20">
        <v>19</v>
      </c>
      <c r="T39" s="20">
        <v>22</v>
      </c>
      <c r="U39" s="6">
        <v>21</v>
      </c>
      <c r="V39" s="37">
        <f t="shared" si="3"/>
        <v>63.487023132374645</v>
      </c>
      <c r="W39" s="20">
        <v>25</v>
      </c>
    </row>
    <row r="40" spans="1:23">
      <c r="A40" s="7" t="s">
        <v>122</v>
      </c>
      <c r="B40" s="9">
        <v>0.05</v>
      </c>
      <c r="C40" s="10">
        <v>22.888532096870257</v>
      </c>
      <c r="D40" s="134"/>
      <c r="E40">
        <v>68</v>
      </c>
      <c r="F40" s="24" t="s">
        <v>29</v>
      </c>
      <c r="G40" t="s">
        <v>241</v>
      </c>
      <c r="H40">
        <v>49</v>
      </c>
      <c r="I40">
        <v>1421</v>
      </c>
      <c r="J40" s="19">
        <v>47</v>
      </c>
      <c r="K40" s="19">
        <v>44</v>
      </c>
      <c r="L40" s="19">
        <v>30</v>
      </c>
      <c r="M40" s="27">
        <v>36</v>
      </c>
      <c r="N40" s="21">
        <v>26</v>
      </c>
      <c r="O40" s="19">
        <v>36</v>
      </c>
      <c r="P40" s="19">
        <v>35</v>
      </c>
      <c r="Q40" s="27">
        <v>33</v>
      </c>
      <c r="R40">
        <v>32</v>
      </c>
      <c r="S40">
        <v>43</v>
      </c>
      <c r="T40">
        <v>33</v>
      </c>
      <c r="U40" s="6">
        <v>38</v>
      </c>
      <c r="V40" s="37">
        <f t="shared" si="3"/>
        <v>45.777064193740514</v>
      </c>
      <c r="W40" s="19">
        <v>41</v>
      </c>
    </row>
    <row r="41" spans="1:23">
      <c r="A41" s="7" t="s">
        <v>117</v>
      </c>
      <c r="B41" s="9">
        <v>0.35</v>
      </c>
      <c r="C41" s="10">
        <v>55.020631856732429</v>
      </c>
      <c r="D41" s="134"/>
      <c r="E41" s="23">
        <v>3415</v>
      </c>
      <c r="F41" s="24" t="s">
        <v>29</v>
      </c>
      <c r="G41" t="s">
        <v>242</v>
      </c>
      <c r="H41">
        <v>26</v>
      </c>
      <c r="I41">
        <v>72</v>
      </c>
      <c r="J41" s="20">
        <v>19</v>
      </c>
      <c r="K41" s="20">
        <v>19</v>
      </c>
      <c r="L41" s="20">
        <v>15</v>
      </c>
      <c r="M41" s="31">
        <v>18</v>
      </c>
      <c r="N41" s="20">
        <v>15</v>
      </c>
      <c r="O41" s="20">
        <v>15</v>
      </c>
      <c r="P41" s="20">
        <v>16</v>
      </c>
      <c r="Q41" s="31">
        <v>15</v>
      </c>
      <c r="R41" s="20">
        <v>16</v>
      </c>
      <c r="S41" s="20">
        <v>17</v>
      </c>
      <c r="T41" s="20">
        <v>13</v>
      </c>
      <c r="U41" s="6">
        <v>17</v>
      </c>
      <c r="V41" s="37">
        <f t="shared" si="3"/>
        <v>110.04126371346486</v>
      </c>
      <c r="W41" s="20">
        <v>32</v>
      </c>
    </row>
    <row r="42" spans="1:23">
      <c r="A42" s="7" t="s">
        <v>118</v>
      </c>
      <c r="B42" s="9">
        <v>0.17</v>
      </c>
      <c r="C42" s="10">
        <v>34.322978361784628</v>
      </c>
      <c r="D42" s="134"/>
      <c r="E42">
        <v>308</v>
      </c>
      <c r="F42" s="24" t="s">
        <v>29</v>
      </c>
      <c r="G42" t="s">
        <v>239</v>
      </c>
      <c r="H42">
        <v>44</v>
      </c>
      <c r="I42">
        <v>264</v>
      </c>
      <c r="J42" s="21">
        <v>38</v>
      </c>
      <c r="K42" s="21">
        <v>38</v>
      </c>
      <c r="L42" s="20">
        <v>21</v>
      </c>
      <c r="M42" s="28">
        <v>27</v>
      </c>
      <c r="N42" s="20">
        <v>22</v>
      </c>
      <c r="O42" s="20">
        <v>21</v>
      </c>
      <c r="P42" s="20">
        <v>23</v>
      </c>
      <c r="Q42" s="31">
        <v>22</v>
      </c>
      <c r="R42" s="20">
        <v>26</v>
      </c>
      <c r="S42" s="20">
        <v>24</v>
      </c>
      <c r="T42" s="20">
        <v>20</v>
      </c>
      <c r="U42" s="6">
        <v>23</v>
      </c>
      <c r="V42" s="37">
        <f t="shared" si="3"/>
        <v>68.645956723569256</v>
      </c>
      <c r="W42" s="19">
        <v>45</v>
      </c>
    </row>
    <row r="43" spans="1:23">
      <c r="A43" s="7" t="s">
        <v>119</v>
      </c>
      <c r="B43" s="9">
        <v>0.09</v>
      </c>
      <c r="C43" s="10">
        <v>24.940764940716385</v>
      </c>
      <c r="D43" s="134"/>
      <c r="E43">
        <v>68</v>
      </c>
      <c r="F43" s="24" t="s">
        <v>29</v>
      </c>
      <c r="G43" t="s">
        <v>243</v>
      </c>
      <c r="H43">
        <v>61</v>
      </c>
      <c r="I43">
        <v>720</v>
      </c>
      <c r="J43" s="19">
        <v>56</v>
      </c>
      <c r="K43" s="19">
        <v>49</v>
      </c>
      <c r="L43" s="19">
        <v>39</v>
      </c>
      <c r="M43" s="27">
        <v>42</v>
      </c>
      <c r="N43" s="21">
        <v>27</v>
      </c>
      <c r="O43" s="19">
        <v>41</v>
      </c>
      <c r="P43" s="19">
        <v>40</v>
      </c>
      <c r="Q43" s="27">
        <v>37</v>
      </c>
      <c r="R43">
        <v>36</v>
      </c>
      <c r="S43">
        <v>46</v>
      </c>
      <c r="T43">
        <v>32</v>
      </c>
      <c r="U43" s="6">
        <v>45</v>
      </c>
      <c r="V43" s="15">
        <f t="shared" si="3"/>
        <v>49.881529881432769</v>
      </c>
      <c r="W43" s="19">
        <v>54</v>
      </c>
    </row>
    <row r="44" spans="1:23">
      <c r="A44" s="7" t="s">
        <v>130</v>
      </c>
      <c r="B44" s="9">
        <v>1</v>
      </c>
      <c r="C44" s="10">
        <v>50</v>
      </c>
      <c r="D44" s="134" t="s">
        <v>215</v>
      </c>
      <c r="E44" s="23">
        <v>4751</v>
      </c>
      <c r="F44" s="24" t="s">
        <v>31</v>
      </c>
      <c r="G44" t="s">
        <v>236</v>
      </c>
      <c r="H44">
        <v>478</v>
      </c>
      <c r="I44">
        <v>34</v>
      </c>
      <c r="J44" s="20">
        <v>32</v>
      </c>
      <c r="K44" s="20">
        <v>32</v>
      </c>
      <c r="L44" s="20">
        <v>27</v>
      </c>
      <c r="M44" s="31">
        <v>30</v>
      </c>
      <c r="N44" s="20">
        <v>29</v>
      </c>
      <c r="O44" s="20">
        <v>28</v>
      </c>
      <c r="P44" s="20">
        <v>31</v>
      </c>
      <c r="Q44" s="31">
        <v>29</v>
      </c>
      <c r="R44" s="20">
        <v>30</v>
      </c>
      <c r="S44" s="20">
        <v>29</v>
      </c>
      <c r="T44" s="20">
        <v>27</v>
      </c>
      <c r="U44" s="6">
        <v>31</v>
      </c>
      <c r="V44" s="37">
        <f t="shared" si="3"/>
        <v>100</v>
      </c>
      <c r="W44" s="20">
        <v>39</v>
      </c>
    </row>
    <row r="45" spans="1:23">
      <c r="A45" s="7" t="s">
        <v>134</v>
      </c>
      <c r="B45" s="9">
        <v>0.38</v>
      </c>
      <c r="C45" s="10">
        <v>73.529411764705898</v>
      </c>
      <c r="D45" s="134"/>
      <c r="E45" s="23">
        <v>353</v>
      </c>
      <c r="F45" s="24" t="s">
        <v>31</v>
      </c>
      <c r="G45" t="s">
        <v>238</v>
      </c>
      <c r="H45">
        <v>27</v>
      </c>
      <c r="I45">
        <v>48</v>
      </c>
      <c r="J45" s="20">
        <v>17</v>
      </c>
      <c r="K45" s="20">
        <v>16</v>
      </c>
      <c r="L45" s="20">
        <v>14</v>
      </c>
      <c r="M45" s="31">
        <v>16</v>
      </c>
      <c r="N45" s="20">
        <v>14</v>
      </c>
      <c r="O45" s="20">
        <v>14</v>
      </c>
      <c r="P45" s="20">
        <v>15</v>
      </c>
      <c r="Q45" s="31">
        <v>15</v>
      </c>
      <c r="R45" s="20">
        <v>15</v>
      </c>
      <c r="S45" s="20">
        <v>15</v>
      </c>
      <c r="T45" s="20">
        <v>14</v>
      </c>
      <c r="U45" s="6">
        <v>16</v>
      </c>
      <c r="V45" s="37">
        <f t="shared" si="3"/>
        <v>147.0588235294118</v>
      </c>
      <c r="W45" s="20">
        <v>20</v>
      </c>
    </row>
    <row r="46" spans="1:23">
      <c r="A46" s="7" t="s">
        <v>135</v>
      </c>
      <c r="B46" s="9">
        <v>0.19</v>
      </c>
      <c r="C46" s="10">
        <v>54.644808743169399</v>
      </c>
      <c r="D46" s="134"/>
      <c r="E46" s="23">
        <v>523</v>
      </c>
      <c r="F46" s="24" t="s">
        <v>31</v>
      </c>
      <c r="G46" t="s">
        <v>240</v>
      </c>
      <c r="H46">
        <v>22</v>
      </c>
      <c r="I46">
        <v>118</v>
      </c>
      <c r="J46" s="20">
        <v>18</v>
      </c>
      <c r="K46" s="20">
        <v>19</v>
      </c>
      <c r="L46" s="20">
        <v>17</v>
      </c>
      <c r="M46" s="31">
        <v>18</v>
      </c>
      <c r="N46" s="20">
        <v>16</v>
      </c>
      <c r="O46" s="20">
        <v>17</v>
      </c>
      <c r="P46" s="20">
        <v>21</v>
      </c>
      <c r="Q46" s="31">
        <v>18</v>
      </c>
      <c r="R46" s="20">
        <v>19</v>
      </c>
      <c r="S46" s="20">
        <v>18</v>
      </c>
      <c r="T46" s="20">
        <v>16</v>
      </c>
      <c r="U46" s="6">
        <v>19</v>
      </c>
      <c r="V46" s="37">
        <f t="shared" si="3"/>
        <v>109.2896174863388</v>
      </c>
      <c r="W46" s="20">
        <v>24</v>
      </c>
    </row>
    <row r="47" spans="1:23">
      <c r="A47" s="7" t="s">
        <v>136</v>
      </c>
      <c r="B47" s="9">
        <v>0.09</v>
      </c>
      <c r="C47" s="10">
        <v>43.478260869565219</v>
      </c>
      <c r="D47" s="134"/>
      <c r="E47" s="23">
        <v>529</v>
      </c>
      <c r="F47" s="24" t="s">
        <v>31</v>
      </c>
      <c r="G47" t="s">
        <v>241</v>
      </c>
      <c r="H47">
        <v>23</v>
      </c>
      <c r="I47">
        <v>632</v>
      </c>
      <c r="J47" s="20">
        <v>22</v>
      </c>
      <c r="K47" s="20">
        <v>21</v>
      </c>
      <c r="L47" s="20">
        <v>21</v>
      </c>
      <c r="M47" s="31">
        <v>21</v>
      </c>
      <c r="N47" s="20">
        <v>18</v>
      </c>
      <c r="O47" s="20">
        <v>20</v>
      </c>
      <c r="P47" s="20">
        <v>24</v>
      </c>
      <c r="Q47" s="31">
        <v>21</v>
      </c>
      <c r="R47" s="20">
        <v>22</v>
      </c>
      <c r="S47" s="20">
        <v>22</v>
      </c>
      <c r="T47" s="20">
        <v>19</v>
      </c>
      <c r="U47" s="6">
        <v>22</v>
      </c>
      <c r="V47" s="37">
        <f t="shared" si="3"/>
        <v>86.956521739130437</v>
      </c>
      <c r="W47" s="20">
        <v>28</v>
      </c>
    </row>
    <row r="48" spans="1:23">
      <c r="A48" s="7" t="s">
        <v>131</v>
      </c>
      <c r="B48" s="9">
        <v>0.5</v>
      </c>
      <c r="C48" s="10">
        <v>94.339622641509436</v>
      </c>
      <c r="D48" s="134"/>
      <c r="E48">
        <v>5</v>
      </c>
      <c r="F48" s="24" t="s">
        <v>31</v>
      </c>
      <c r="G48" t="s">
        <v>242</v>
      </c>
      <c r="H48">
        <v>28</v>
      </c>
      <c r="I48">
        <v>32</v>
      </c>
      <c r="J48" s="20">
        <v>15</v>
      </c>
      <c r="K48" s="20">
        <v>14</v>
      </c>
      <c r="L48" s="20">
        <v>10</v>
      </c>
      <c r="M48" s="31">
        <v>12</v>
      </c>
      <c r="N48" s="20">
        <v>11</v>
      </c>
      <c r="O48" s="20">
        <v>13</v>
      </c>
      <c r="P48" s="20">
        <v>10</v>
      </c>
      <c r="Q48" s="31">
        <v>11</v>
      </c>
      <c r="R48" s="20">
        <v>11</v>
      </c>
      <c r="S48" s="20">
        <v>12</v>
      </c>
      <c r="T48" s="20">
        <v>16</v>
      </c>
      <c r="U48" s="6">
        <v>12</v>
      </c>
      <c r="V48" s="37">
        <f t="shared" si="3"/>
        <v>188.67924528301887</v>
      </c>
      <c r="W48" s="20">
        <v>22</v>
      </c>
    </row>
    <row r="49" spans="1:23">
      <c r="A49" s="7" t="s">
        <v>132</v>
      </c>
      <c r="B49" s="9">
        <v>0.25</v>
      </c>
      <c r="C49" s="10">
        <v>65.359477124183002</v>
      </c>
      <c r="D49" s="134"/>
      <c r="E49">
        <v>151</v>
      </c>
      <c r="F49" s="24" t="s">
        <v>31</v>
      </c>
      <c r="G49" t="s">
        <v>239</v>
      </c>
      <c r="H49">
        <v>20</v>
      </c>
      <c r="I49">
        <v>57</v>
      </c>
      <c r="J49" s="20">
        <v>15</v>
      </c>
      <c r="K49" s="20">
        <v>17</v>
      </c>
      <c r="L49" s="20">
        <v>14</v>
      </c>
      <c r="M49" s="31">
        <v>15</v>
      </c>
      <c r="N49" s="20">
        <v>13</v>
      </c>
      <c r="O49" s="20">
        <v>12</v>
      </c>
      <c r="P49" s="20">
        <v>14</v>
      </c>
      <c r="Q49" s="31">
        <v>13</v>
      </c>
      <c r="R49" s="20">
        <v>15</v>
      </c>
      <c r="S49" s="20">
        <v>15</v>
      </c>
      <c r="T49" s="20">
        <v>14</v>
      </c>
      <c r="U49" s="6">
        <v>15</v>
      </c>
      <c r="V49" s="37">
        <f t="shared" si="3"/>
        <v>130.718954248366</v>
      </c>
      <c r="W49" s="20">
        <v>24</v>
      </c>
    </row>
    <row r="50" spans="1:23">
      <c r="A50" s="7" t="s">
        <v>133</v>
      </c>
      <c r="B50" s="9">
        <v>0.13</v>
      </c>
      <c r="C50" s="10">
        <v>50.000000000000007</v>
      </c>
      <c r="D50" s="134"/>
      <c r="E50" s="23">
        <v>1181</v>
      </c>
      <c r="F50" s="24" t="s">
        <v>31</v>
      </c>
      <c r="G50" t="s">
        <v>243</v>
      </c>
      <c r="H50">
        <v>20</v>
      </c>
      <c r="I50">
        <v>211</v>
      </c>
      <c r="J50" s="20">
        <v>18</v>
      </c>
      <c r="K50" s="20">
        <v>20</v>
      </c>
      <c r="L50" s="20">
        <v>18</v>
      </c>
      <c r="M50" s="31">
        <v>19</v>
      </c>
      <c r="N50" s="20">
        <v>16</v>
      </c>
      <c r="O50" s="20">
        <v>18</v>
      </c>
      <c r="P50" s="20">
        <v>20</v>
      </c>
      <c r="Q50" s="31">
        <v>18</v>
      </c>
      <c r="R50" s="20">
        <v>18</v>
      </c>
      <c r="S50" s="20">
        <v>18</v>
      </c>
      <c r="T50" s="20">
        <v>18</v>
      </c>
      <c r="U50" s="6">
        <v>20</v>
      </c>
      <c r="V50" s="37">
        <f t="shared" si="3"/>
        <v>100.00000000000001</v>
      </c>
      <c r="W50" s="20">
        <v>28</v>
      </c>
    </row>
    <row r="51" spans="1:23">
      <c r="A51" s="7" t="s">
        <v>144</v>
      </c>
      <c r="B51" s="9">
        <v>1</v>
      </c>
      <c r="C51" s="10">
        <v>44.444444444444443</v>
      </c>
      <c r="D51" s="134" t="s">
        <v>220</v>
      </c>
      <c r="E51" s="23">
        <v>10610</v>
      </c>
      <c r="F51" s="24" t="s">
        <v>36</v>
      </c>
      <c r="G51" t="s">
        <v>236</v>
      </c>
      <c r="H51">
        <v>141</v>
      </c>
      <c r="I51">
        <v>54</v>
      </c>
      <c r="J51" s="21">
        <v>39</v>
      </c>
      <c r="K51" s="21">
        <v>48</v>
      </c>
      <c r="L51" s="21">
        <v>48</v>
      </c>
      <c r="M51" s="28">
        <v>44</v>
      </c>
      <c r="N51" s="20">
        <v>30</v>
      </c>
      <c r="O51" s="21">
        <v>44</v>
      </c>
      <c r="P51" s="19">
        <v>66</v>
      </c>
      <c r="Q51" s="28">
        <v>41</v>
      </c>
      <c r="R51" s="20">
        <v>38</v>
      </c>
      <c r="S51" s="21">
        <v>50</v>
      </c>
      <c r="T51" s="19">
        <v>67</v>
      </c>
      <c r="U51" s="6">
        <v>64</v>
      </c>
      <c r="V51" s="36">
        <f>C51</f>
        <v>44.444444444444443</v>
      </c>
      <c r="W51" s="20">
        <v>36</v>
      </c>
    </row>
    <row r="52" spans="1:23">
      <c r="A52" s="7" t="s">
        <v>148</v>
      </c>
      <c r="B52" s="9">
        <v>0.37</v>
      </c>
      <c r="C52" s="10">
        <v>34.482758620689651</v>
      </c>
      <c r="D52" s="134"/>
      <c r="E52" s="23">
        <v>8060</v>
      </c>
      <c r="F52" s="24" t="s">
        <v>36</v>
      </c>
      <c r="G52" t="s">
        <v>238</v>
      </c>
      <c r="H52">
        <v>20</v>
      </c>
      <c r="I52">
        <v>58</v>
      </c>
      <c r="J52" s="20">
        <v>15</v>
      </c>
      <c r="K52" s="20">
        <v>14</v>
      </c>
      <c r="L52" s="20">
        <v>10</v>
      </c>
      <c r="M52" s="31">
        <v>13</v>
      </c>
      <c r="N52" s="20">
        <v>9</v>
      </c>
      <c r="O52" s="20">
        <v>7</v>
      </c>
      <c r="P52" s="20">
        <v>10</v>
      </c>
      <c r="Q52" s="31">
        <v>9</v>
      </c>
      <c r="R52" s="20">
        <v>11</v>
      </c>
      <c r="S52" s="20">
        <v>10</v>
      </c>
      <c r="T52" s="20">
        <v>9</v>
      </c>
      <c r="U52" s="6">
        <v>12</v>
      </c>
      <c r="V52" s="36">
        <f t="shared" ref="V52:V57" si="4">C52</f>
        <v>34.482758620689651</v>
      </c>
      <c r="W52" s="20">
        <v>11</v>
      </c>
    </row>
    <row r="53" spans="1:23">
      <c r="A53" s="7" t="s">
        <v>149</v>
      </c>
      <c r="B53" s="9">
        <v>0.14000000000000001</v>
      </c>
      <c r="C53" s="10">
        <v>13.25381047051027</v>
      </c>
      <c r="D53" s="134"/>
      <c r="E53" s="23">
        <v>6571</v>
      </c>
      <c r="F53" s="24" t="s">
        <v>36</v>
      </c>
      <c r="G53" t="s">
        <v>240</v>
      </c>
      <c r="H53">
        <v>25</v>
      </c>
      <c r="I53">
        <v>231</v>
      </c>
      <c r="J53" s="19">
        <v>22</v>
      </c>
      <c r="K53" s="20">
        <v>19</v>
      </c>
      <c r="L53" s="21">
        <v>13</v>
      </c>
      <c r="M53" s="28">
        <v>17</v>
      </c>
      <c r="N53" s="21">
        <v>13</v>
      </c>
      <c r="O53" s="21">
        <v>10</v>
      </c>
      <c r="P53" s="21">
        <v>11</v>
      </c>
      <c r="Q53" s="28">
        <v>11</v>
      </c>
      <c r="R53" s="21">
        <v>16</v>
      </c>
      <c r="S53" s="21">
        <v>13</v>
      </c>
      <c r="T53" s="21">
        <v>9</v>
      </c>
      <c r="U53" s="21">
        <v>13</v>
      </c>
      <c r="V53" s="36">
        <f t="shared" si="4"/>
        <v>13.25381047051027</v>
      </c>
      <c r="W53" s="21">
        <v>16</v>
      </c>
    </row>
    <row r="54" spans="1:23">
      <c r="A54" s="7" t="s">
        <v>150</v>
      </c>
      <c r="B54" s="9">
        <v>0.08</v>
      </c>
      <c r="C54" s="10">
        <v>8.2034454470877769</v>
      </c>
      <c r="D54" s="134"/>
      <c r="E54" s="23">
        <v>3699</v>
      </c>
      <c r="F54" s="24" t="s">
        <v>36</v>
      </c>
      <c r="G54" t="s">
        <v>241</v>
      </c>
      <c r="H54">
        <v>30</v>
      </c>
      <c r="I54">
        <v>492</v>
      </c>
      <c r="J54" s="19">
        <v>28</v>
      </c>
      <c r="K54" s="19">
        <v>32</v>
      </c>
      <c r="L54" s="19">
        <v>25</v>
      </c>
      <c r="M54" s="27">
        <v>27</v>
      </c>
      <c r="N54" s="19">
        <v>22</v>
      </c>
      <c r="O54" s="19">
        <v>20</v>
      </c>
      <c r="P54" s="19">
        <v>24</v>
      </c>
      <c r="Q54" s="27">
        <v>22</v>
      </c>
      <c r="R54" s="19">
        <v>25</v>
      </c>
      <c r="S54" s="19">
        <v>25</v>
      </c>
      <c r="T54" s="19">
        <v>26</v>
      </c>
      <c r="U54" s="6">
        <v>28</v>
      </c>
      <c r="V54" s="36">
        <f t="shared" si="4"/>
        <v>8.2034454470877769</v>
      </c>
      <c r="W54" s="19">
        <v>24</v>
      </c>
    </row>
    <row r="55" spans="1:23">
      <c r="A55" s="7" t="s">
        <v>145</v>
      </c>
      <c r="B55" s="9">
        <v>0.23</v>
      </c>
      <c r="C55" s="10">
        <v>19.417475728155342</v>
      </c>
      <c r="D55" s="134"/>
      <c r="E55" s="23">
        <v>11597</v>
      </c>
      <c r="F55" s="24" t="s">
        <v>36</v>
      </c>
      <c r="G55" t="s">
        <v>242</v>
      </c>
      <c r="H55">
        <v>17</v>
      </c>
      <c r="I55">
        <v>82</v>
      </c>
      <c r="J55" s="21">
        <v>14</v>
      </c>
      <c r="K55" s="20">
        <v>12</v>
      </c>
      <c r="L55" s="20">
        <v>10</v>
      </c>
      <c r="M55" s="31">
        <v>12</v>
      </c>
      <c r="N55" s="20">
        <v>8</v>
      </c>
      <c r="O55" s="20">
        <v>7</v>
      </c>
      <c r="P55" s="20">
        <v>9</v>
      </c>
      <c r="Q55" s="31">
        <v>8</v>
      </c>
      <c r="R55" s="20">
        <v>10</v>
      </c>
      <c r="S55" s="20">
        <v>10</v>
      </c>
      <c r="T55" s="20">
        <v>9</v>
      </c>
      <c r="U55" s="6">
        <v>11</v>
      </c>
      <c r="V55" s="36">
        <f t="shared" si="4"/>
        <v>19.417475728155342</v>
      </c>
      <c r="W55" s="20">
        <v>10</v>
      </c>
    </row>
    <row r="56" spans="1:23">
      <c r="A56" s="7" t="s">
        <v>146</v>
      </c>
      <c r="B56" s="9">
        <v>0.17</v>
      </c>
      <c r="C56" s="10">
        <v>13.440860215053764</v>
      </c>
      <c r="D56" s="134"/>
      <c r="E56" s="23">
        <v>8647</v>
      </c>
      <c r="F56" s="24" t="s">
        <v>36</v>
      </c>
      <c r="G56" t="s">
        <v>239</v>
      </c>
      <c r="H56">
        <v>23</v>
      </c>
      <c r="I56">
        <v>165</v>
      </c>
      <c r="J56" s="19">
        <v>20</v>
      </c>
      <c r="K56" s="21">
        <v>16</v>
      </c>
      <c r="L56" s="21">
        <v>10</v>
      </c>
      <c r="M56" s="28">
        <v>15</v>
      </c>
      <c r="N56" s="21">
        <v>11</v>
      </c>
      <c r="O56" s="20">
        <v>7</v>
      </c>
      <c r="P56" s="21">
        <v>10</v>
      </c>
      <c r="Q56" s="28">
        <v>9</v>
      </c>
      <c r="R56" s="21">
        <v>14</v>
      </c>
      <c r="S56" s="21">
        <v>9</v>
      </c>
      <c r="T56" s="20">
        <v>8</v>
      </c>
      <c r="U56" s="21">
        <v>12</v>
      </c>
      <c r="V56" s="36">
        <f t="shared" si="4"/>
        <v>13.440860215053764</v>
      </c>
      <c r="W56" s="21">
        <v>14</v>
      </c>
    </row>
    <row r="57" spans="1:23">
      <c r="A57" s="7" t="s">
        <v>147</v>
      </c>
      <c r="B57" s="9">
        <v>0.14000000000000001</v>
      </c>
      <c r="C57" s="10">
        <v>10.277492291880781</v>
      </c>
      <c r="D57" s="134"/>
      <c r="E57" s="23">
        <v>8669</v>
      </c>
      <c r="F57" s="24" t="s">
        <v>36</v>
      </c>
      <c r="G57" t="s">
        <v>243</v>
      </c>
      <c r="H57">
        <v>27</v>
      </c>
      <c r="I57">
        <v>229</v>
      </c>
      <c r="J57" s="19">
        <v>24</v>
      </c>
      <c r="K57" s="20">
        <v>29</v>
      </c>
      <c r="L57" s="20">
        <v>23</v>
      </c>
      <c r="M57" s="31">
        <v>25</v>
      </c>
      <c r="N57" s="19">
        <v>21</v>
      </c>
      <c r="O57" s="19">
        <v>19</v>
      </c>
      <c r="P57" s="19">
        <v>22</v>
      </c>
      <c r="Q57" s="27">
        <v>21</v>
      </c>
      <c r="R57" s="19">
        <v>23</v>
      </c>
      <c r="S57" s="19">
        <v>25</v>
      </c>
      <c r="T57" s="19">
        <v>23</v>
      </c>
      <c r="U57" s="6">
        <v>26</v>
      </c>
      <c r="V57" s="36">
        <f t="shared" si="4"/>
        <v>10.277492291880781</v>
      </c>
      <c r="W57" s="19">
        <v>23</v>
      </c>
    </row>
    <row r="58" spans="1:23">
      <c r="A58" s="7" t="s">
        <v>158</v>
      </c>
      <c r="B58" s="9">
        <v>1</v>
      </c>
      <c r="C58" s="10">
        <v>31.645569620253163</v>
      </c>
      <c r="D58" s="134" t="s">
        <v>222</v>
      </c>
      <c r="E58" s="23">
        <v>22353</v>
      </c>
      <c r="F58" s="24" t="s">
        <v>38</v>
      </c>
      <c r="G58" t="s">
        <v>236</v>
      </c>
      <c r="H58">
        <v>258</v>
      </c>
      <c r="I58">
        <v>32</v>
      </c>
      <c r="J58" s="21">
        <v>28</v>
      </c>
      <c r="K58" s="21">
        <v>31</v>
      </c>
      <c r="L58" s="21">
        <v>29</v>
      </c>
      <c r="M58" s="28">
        <v>29</v>
      </c>
      <c r="N58" s="20">
        <v>24</v>
      </c>
      <c r="O58" s="20">
        <v>24</v>
      </c>
      <c r="P58" s="21">
        <v>28</v>
      </c>
      <c r="Q58" s="31">
        <v>25</v>
      </c>
      <c r="R58" s="21">
        <v>27</v>
      </c>
      <c r="S58" s="21">
        <v>29</v>
      </c>
      <c r="T58" s="21">
        <v>28</v>
      </c>
      <c r="U58" s="21">
        <v>31</v>
      </c>
      <c r="V58" s="36">
        <f t="shared" ref="V58:V64" si="5">C58</f>
        <v>31.645569620253163</v>
      </c>
      <c r="W58" s="20">
        <v>26</v>
      </c>
    </row>
    <row r="59" spans="1:23">
      <c r="A59" s="7" t="s">
        <v>162</v>
      </c>
      <c r="B59" s="9">
        <v>0.25</v>
      </c>
      <c r="C59" s="10">
        <v>16.366612111292962</v>
      </c>
      <c r="D59" s="134"/>
      <c r="E59" s="23">
        <v>2812</v>
      </c>
      <c r="F59" s="24" t="s">
        <v>38</v>
      </c>
      <c r="G59" t="s">
        <v>238</v>
      </c>
      <c r="H59">
        <v>20</v>
      </c>
      <c r="I59">
        <v>74</v>
      </c>
      <c r="J59" s="21">
        <v>16</v>
      </c>
      <c r="K59" s="21">
        <v>16</v>
      </c>
      <c r="L59" s="20">
        <v>9</v>
      </c>
      <c r="M59" s="28">
        <v>14</v>
      </c>
      <c r="N59" s="20">
        <v>9</v>
      </c>
      <c r="O59" s="20">
        <v>7</v>
      </c>
      <c r="P59" s="20">
        <v>9</v>
      </c>
      <c r="Q59" s="31">
        <v>8</v>
      </c>
      <c r="R59" s="20">
        <v>10</v>
      </c>
      <c r="S59" s="20">
        <v>9</v>
      </c>
      <c r="T59" s="20">
        <v>8</v>
      </c>
      <c r="U59" s="21">
        <v>12</v>
      </c>
      <c r="V59" s="36">
        <f t="shared" si="5"/>
        <v>16.366612111292962</v>
      </c>
      <c r="W59" s="19">
        <v>10</v>
      </c>
    </row>
    <row r="60" spans="1:23">
      <c r="A60" s="7" t="s">
        <v>163</v>
      </c>
      <c r="B60" s="9">
        <v>0.11</v>
      </c>
      <c r="C60" s="10">
        <v>10.368066355624677</v>
      </c>
      <c r="D60" s="134"/>
      <c r="E60" s="23">
        <v>4772</v>
      </c>
      <c r="F60" s="24" t="s">
        <v>38</v>
      </c>
      <c r="G60" t="s">
        <v>240</v>
      </c>
      <c r="H60">
        <v>24</v>
      </c>
      <c r="I60">
        <v>217</v>
      </c>
      <c r="J60" s="19">
        <v>21</v>
      </c>
      <c r="K60" s="19">
        <v>18</v>
      </c>
      <c r="L60" s="21">
        <v>12</v>
      </c>
      <c r="M60" s="27">
        <v>17</v>
      </c>
      <c r="N60" s="19">
        <v>14</v>
      </c>
      <c r="O60" s="21">
        <v>8</v>
      </c>
      <c r="P60" s="21">
        <v>9</v>
      </c>
      <c r="Q60" s="28">
        <v>10</v>
      </c>
      <c r="R60" s="19">
        <v>15</v>
      </c>
      <c r="S60" s="21">
        <v>11</v>
      </c>
      <c r="T60" s="21">
        <v>8</v>
      </c>
      <c r="U60" s="21">
        <v>12</v>
      </c>
      <c r="V60" s="36">
        <f t="shared" si="5"/>
        <v>10.368066355624677</v>
      </c>
      <c r="W60" s="21">
        <v>15</v>
      </c>
    </row>
    <row r="61" spans="1:23">
      <c r="A61" s="7" t="s">
        <v>164</v>
      </c>
      <c r="B61" s="9">
        <v>0.05</v>
      </c>
      <c r="C61" s="10">
        <v>7.587253414264036</v>
      </c>
      <c r="D61" s="134"/>
      <c r="E61" s="23">
        <v>5339</v>
      </c>
      <c r="F61" s="24" t="s">
        <v>38</v>
      </c>
      <c r="G61" t="s">
        <v>241</v>
      </c>
      <c r="H61">
        <v>28</v>
      </c>
      <c r="I61">
        <v>663</v>
      </c>
      <c r="J61" s="19">
        <v>27</v>
      </c>
      <c r="K61" s="19">
        <v>36</v>
      </c>
      <c r="L61" s="19">
        <v>27</v>
      </c>
      <c r="M61" s="27">
        <v>29</v>
      </c>
      <c r="N61" s="19">
        <v>23</v>
      </c>
      <c r="O61" s="19">
        <v>22</v>
      </c>
      <c r="P61" s="19">
        <v>27</v>
      </c>
      <c r="Q61" s="27">
        <v>24</v>
      </c>
      <c r="R61" s="19">
        <v>28</v>
      </c>
      <c r="S61" s="19">
        <v>28</v>
      </c>
      <c r="T61" s="19">
        <v>26</v>
      </c>
      <c r="U61" s="6">
        <v>30</v>
      </c>
      <c r="V61" s="36">
        <f t="shared" si="5"/>
        <v>7.587253414264036</v>
      </c>
      <c r="W61" s="19">
        <v>25</v>
      </c>
    </row>
    <row r="62" spans="1:23">
      <c r="A62" s="7" t="s">
        <v>159</v>
      </c>
      <c r="B62" s="9">
        <v>0.48</v>
      </c>
      <c r="C62" s="10">
        <v>11.013215859030838</v>
      </c>
      <c r="D62" s="134"/>
      <c r="E62">
        <v>66</v>
      </c>
      <c r="F62" s="24" t="s">
        <v>38</v>
      </c>
      <c r="G62" t="s">
        <v>242</v>
      </c>
      <c r="H62">
        <v>30</v>
      </c>
      <c r="I62">
        <v>39</v>
      </c>
      <c r="J62" s="19">
        <v>17</v>
      </c>
      <c r="K62" s="19">
        <v>18</v>
      </c>
      <c r="L62" s="21">
        <v>8</v>
      </c>
      <c r="M62" s="28">
        <v>15</v>
      </c>
      <c r="N62" s="21">
        <v>11</v>
      </c>
      <c r="O62" s="21">
        <v>8</v>
      </c>
      <c r="P62" s="21">
        <v>14</v>
      </c>
      <c r="Q62" s="28">
        <v>12</v>
      </c>
      <c r="R62" s="21">
        <v>11</v>
      </c>
      <c r="S62" s="21">
        <v>10</v>
      </c>
      <c r="T62" s="21">
        <v>11</v>
      </c>
      <c r="U62" s="21">
        <v>11</v>
      </c>
      <c r="V62" s="36">
        <f t="shared" si="5"/>
        <v>11.013215859030838</v>
      </c>
      <c r="W62" s="21">
        <v>11</v>
      </c>
    </row>
    <row r="63" spans="1:23">
      <c r="A63" s="7" t="s">
        <v>160</v>
      </c>
      <c r="B63" s="9">
        <v>0.26</v>
      </c>
      <c r="C63" s="10">
        <v>9.8039215686274499</v>
      </c>
      <c r="D63" s="134"/>
      <c r="E63" s="23">
        <v>1659</v>
      </c>
      <c r="F63" s="24" t="s">
        <v>38</v>
      </c>
      <c r="G63" t="s">
        <v>239</v>
      </c>
      <c r="H63">
        <v>25</v>
      </c>
      <c r="I63">
        <v>88</v>
      </c>
      <c r="J63" s="19">
        <v>19</v>
      </c>
      <c r="K63" s="19">
        <v>23</v>
      </c>
      <c r="L63" s="19">
        <v>18</v>
      </c>
      <c r="M63" s="27">
        <v>20</v>
      </c>
      <c r="N63" s="19">
        <v>17</v>
      </c>
      <c r="O63" s="19">
        <v>15</v>
      </c>
      <c r="P63" s="19">
        <v>17</v>
      </c>
      <c r="Q63" s="27">
        <v>16</v>
      </c>
      <c r="R63" s="19">
        <v>17</v>
      </c>
      <c r="S63" s="19">
        <v>17</v>
      </c>
      <c r="T63" s="19">
        <v>19</v>
      </c>
      <c r="U63" s="6">
        <v>19</v>
      </c>
      <c r="V63" s="36">
        <f t="shared" si="5"/>
        <v>9.8039215686274499</v>
      </c>
      <c r="W63" s="19">
        <v>17</v>
      </c>
    </row>
    <row r="64" spans="1:23">
      <c r="A64" s="7" t="s">
        <v>161</v>
      </c>
      <c r="B64" s="9">
        <v>0.09</v>
      </c>
      <c r="C64" s="10">
        <v>8.8339222614840995</v>
      </c>
      <c r="D64" s="134"/>
      <c r="E64" s="23">
        <v>15197</v>
      </c>
      <c r="F64" s="24" t="s">
        <v>38</v>
      </c>
      <c r="G64" t="s">
        <v>243</v>
      </c>
      <c r="H64">
        <v>23</v>
      </c>
      <c r="I64">
        <v>263</v>
      </c>
      <c r="J64" s="19">
        <v>21</v>
      </c>
      <c r="K64" s="19">
        <v>22</v>
      </c>
      <c r="L64" s="19">
        <v>19</v>
      </c>
      <c r="M64" s="27">
        <v>21</v>
      </c>
      <c r="N64" s="19">
        <v>18</v>
      </c>
      <c r="O64" s="19">
        <v>17</v>
      </c>
      <c r="P64" s="19">
        <v>19</v>
      </c>
      <c r="Q64" s="27">
        <v>18</v>
      </c>
      <c r="R64" s="19">
        <v>19</v>
      </c>
      <c r="S64" s="19">
        <v>19</v>
      </c>
      <c r="T64" s="19">
        <v>19</v>
      </c>
      <c r="U64" s="6">
        <v>21</v>
      </c>
      <c r="V64" s="36">
        <f t="shared" si="5"/>
        <v>8.8339222614840995</v>
      </c>
      <c r="W64" s="19">
        <v>18</v>
      </c>
    </row>
  </sheetData>
  <mergeCells count="7">
    <mergeCell ref="D16:D22"/>
    <mergeCell ref="D23:D29"/>
    <mergeCell ref="D44:D50"/>
    <mergeCell ref="D51:D57"/>
    <mergeCell ref="D58:D64"/>
    <mergeCell ref="D30:D36"/>
    <mergeCell ref="D37:D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"/>
  <sheetViews>
    <sheetView workbookViewId="0">
      <selection activeCell="N11" sqref="N11"/>
    </sheetView>
  </sheetViews>
  <sheetFormatPr baseColWidth="10" defaultRowHeight="15" x14ac:dyDescent="0"/>
  <cols>
    <col min="1" max="1" width="39" bestFit="1" customWidth="1"/>
    <col min="3" max="3" width="10.83203125" style="6"/>
  </cols>
  <sheetData>
    <row r="2" spans="1:15" ht="60">
      <c r="C2" s="33" t="s">
        <v>262</v>
      </c>
      <c r="D2" s="1" t="s">
        <v>254</v>
      </c>
      <c r="E2" s="1" t="s">
        <v>255</v>
      </c>
      <c r="F2" s="1" t="s">
        <v>256</v>
      </c>
      <c r="G2" s="1" t="s">
        <v>257</v>
      </c>
      <c r="H2" s="1" t="s">
        <v>258</v>
      </c>
      <c r="I2" s="1" t="s">
        <v>259</v>
      </c>
      <c r="J2" s="1" t="s">
        <v>260</v>
      </c>
      <c r="K2" s="1" t="s">
        <v>261</v>
      </c>
      <c r="L2" s="1" t="s">
        <v>265</v>
      </c>
      <c r="M2" s="1" t="s">
        <v>266</v>
      </c>
      <c r="N2" s="1" t="s">
        <v>267</v>
      </c>
      <c r="O2" s="1" t="s">
        <v>269</v>
      </c>
    </row>
    <row r="3" spans="1:15">
      <c r="D3" t="s">
        <v>232</v>
      </c>
      <c r="E3" t="s">
        <v>232</v>
      </c>
      <c r="F3" t="s">
        <v>232</v>
      </c>
      <c r="G3" t="s">
        <v>232</v>
      </c>
      <c r="H3" t="s">
        <v>232</v>
      </c>
      <c r="I3" t="s">
        <v>232</v>
      </c>
      <c r="J3" t="s">
        <v>232</v>
      </c>
      <c r="K3" t="s">
        <v>232</v>
      </c>
      <c r="L3" t="s">
        <v>11</v>
      </c>
      <c r="M3" t="s">
        <v>12</v>
      </c>
      <c r="N3" t="s">
        <v>13</v>
      </c>
    </row>
    <row r="4" spans="1:15">
      <c r="A4" s="6" t="s">
        <v>21</v>
      </c>
      <c r="B4" s="6">
        <v>7273</v>
      </c>
      <c r="C4" s="12">
        <v>59</v>
      </c>
      <c r="D4" s="20">
        <v>44</v>
      </c>
      <c r="E4" s="20">
        <v>49</v>
      </c>
      <c r="F4" s="20">
        <v>39</v>
      </c>
      <c r="G4" s="20">
        <v>44</v>
      </c>
      <c r="H4" s="20">
        <v>35</v>
      </c>
      <c r="I4" s="20">
        <v>33</v>
      </c>
      <c r="J4" s="20">
        <v>35</v>
      </c>
      <c r="K4" s="20">
        <v>34</v>
      </c>
      <c r="L4" s="20">
        <v>40</v>
      </c>
      <c r="M4" s="20">
        <v>38</v>
      </c>
      <c r="N4" s="20">
        <v>36</v>
      </c>
      <c r="O4" s="20">
        <v>40</v>
      </c>
    </row>
    <row r="5" spans="1:15">
      <c r="A5" s="6" t="s">
        <v>23</v>
      </c>
      <c r="B5" s="6">
        <v>6768</v>
      </c>
      <c r="C5" s="12">
        <v>59</v>
      </c>
      <c r="D5" s="20">
        <v>38</v>
      </c>
      <c r="E5" s="20">
        <v>42</v>
      </c>
      <c r="F5" s="20">
        <v>34</v>
      </c>
      <c r="G5" s="20">
        <v>38</v>
      </c>
      <c r="H5" s="20">
        <v>33</v>
      </c>
      <c r="I5" s="20">
        <v>29</v>
      </c>
      <c r="J5" s="20">
        <v>30</v>
      </c>
      <c r="K5" s="20">
        <v>31</v>
      </c>
      <c r="L5" s="20">
        <v>35</v>
      </c>
      <c r="M5" s="20">
        <v>33</v>
      </c>
      <c r="N5" s="20">
        <v>32</v>
      </c>
      <c r="O5" s="20">
        <v>34</v>
      </c>
    </row>
    <row r="6" spans="1:15">
      <c r="A6" s="6" t="s">
        <v>26</v>
      </c>
      <c r="B6" s="6">
        <v>23279</v>
      </c>
      <c r="C6" s="12">
        <v>21</v>
      </c>
      <c r="D6" s="21">
        <v>25</v>
      </c>
      <c r="E6" s="19">
        <v>29</v>
      </c>
      <c r="F6" s="21">
        <v>24</v>
      </c>
      <c r="G6" s="19">
        <v>26</v>
      </c>
      <c r="H6" s="21">
        <v>22</v>
      </c>
      <c r="I6" s="21">
        <v>19</v>
      </c>
      <c r="J6" s="21">
        <v>22</v>
      </c>
      <c r="K6" s="21">
        <v>21</v>
      </c>
      <c r="L6" s="21">
        <v>24</v>
      </c>
      <c r="M6" s="21">
        <v>23</v>
      </c>
      <c r="N6" s="21">
        <v>23</v>
      </c>
      <c r="O6" s="21">
        <v>25</v>
      </c>
    </row>
    <row r="7" spans="1:15">
      <c r="A7" s="6" t="s">
        <v>200</v>
      </c>
      <c r="B7" s="6">
        <v>1060</v>
      </c>
      <c r="C7" s="12">
        <v>42</v>
      </c>
      <c r="D7" s="20">
        <v>21</v>
      </c>
      <c r="E7" s="20">
        <v>26</v>
      </c>
      <c r="F7" s="20">
        <v>22</v>
      </c>
      <c r="G7" s="20">
        <v>23</v>
      </c>
      <c r="H7" s="20">
        <v>19</v>
      </c>
      <c r="I7" s="20">
        <v>19</v>
      </c>
      <c r="J7" s="20">
        <v>19</v>
      </c>
      <c r="K7" s="20">
        <v>19</v>
      </c>
      <c r="L7" s="20">
        <v>20</v>
      </c>
      <c r="M7" s="20">
        <v>20</v>
      </c>
      <c r="N7" s="20">
        <v>20</v>
      </c>
      <c r="O7" s="20">
        <v>22</v>
      </c>
    </row>
    <row r="8" spans="1:15">
      <c r="A8" s="6" t="s">
        <v>29</v>
      </c>
      <c r="B8" s="6">
        <v>8563</v>
      </c>
      <c r="C8" s="12">
        <v>60</v>
      </c>
      <c r="D8" s="20">
        <v>25</v>
      </c>
      <c r="E8" s="20">
        <v>25</v>
      </c>
      <c r="F8" s="20">
        <v>22</v>
      </c>
      <c r="G8" s="20">
        <v>24</v>
      </c>
      <c r="H8" s="20">
        <v>21</v>
      </c>
      <c r="I8" s="20">
        <v>21</v>
      </c>
      <c r="J8" s="20">
        <v>23</v>
      </c>
      <c r="K8" s="20">
        <v>22</v>
      </c>
      <c r="L8" s="20">
        <v>23</v>
      </c>
      <c r="M8" s="20">
        <v>23</v>
      </c>
      <c r="N8" s="20">
        <v>21</v>
      </c>
      <c r="O8" s="20">
        <v>24</v>
      </c>
    </row>
    <row r="9" spans="1:15">
      <c r="A9" s="6" t="s">
        <v>31</v>
      </c>
      <c r="B9" s="6">
        <v>7493</v>
      </c>
      <c r="C9" s="12">
        <v>40</v>
      </c>
      <c r="D9" s="20">
        <v>25</v>
      </c>
      <c r="E9" s="20">
        <v>24</v>
      </c>
      <c r="F9" s="20">
        <v>22</v>
      </c>
      <c r="G9" s="20">
        <v>24</v>
      </c>
      <c r="H9" s="20">
        <v>22</v>
      </c>
      <c r="I9" s="20">
        <v>23</v>
      </c>
      <c r="J9" s="20">
        <v>24</v>
      </c>
      <c r="K9" s="20">
        <v>23</v>
      </c>
      <c r="L9" s="20">
        <v>24</v>
      </c>
      <c r="M9" s="20">
        <v>23</v>
      </c>
      <c r="N9" s="20">
        <v>22</v>
      </c>
      <c r="O9" s="20">
        <v>24</v>
      </c>
    </row>
    <row r="10" spans="1:15">
      <c r="A10" s="6" t="s">
        <v>36</v>
      </c>
      <c r="B10" s="6">
        <v>57853</v>
      </c>
      <c r="C10" s="12">
        <v>29</v>
      </c>
      <c r="D10" s="20">
        <v>20</v>
      </c>
      <c r="E10" s="20">
        <v>21</v>
      </c>
      <c r="F10" s="20">
        <v>18</v>
      </c>
      <c r="G10" s="20">
        <v>20</v>
      </c>
      <c r="H10" s="20">
        <v>16</v>
      </c>
      <c r="I10" s="20">
        <v>15</v>
      </c>
      <c r="J10" s="20">
        <v>18</v>
      </c>
      <c r="K10" s="20">
        <v>16</v>
      </c>
      <c r="L10" s="20">
        <v>18</v>
      </c>
      <c r="M10" s="20">
        <v>18</v>
      </c>
      <c r="N10" s="20">
        <v>18</v>
      </c>
      <c r="O10" s="20">
        <v>20</v>
      </c>
    </row>
    <row r="11" spans="1:15">
      <c r="A11" s="6" t="s">
        <v>37</v>
      </c>
      <c r="B11" s="6">
        <v>4124</v>
      </c>
      <c r="C11" s="12">
        <v>60</v>
      </c>
      <c r="D11" s="20">
        <v>26</v>
      </c>
      <c r="E11" s="20">
        <v>29</v>
      </c>
      <c r="F11" s="20">
        <v>25</v>
      </c>
      <c r="G11" s="20">
        <v>27</v>
      </c>
      <c r="H11" s="20">
        <v>23</v>
      </c>
      <c r="I11" s="20">
        <v>22</v>
      </c>
      <c r="J11" s="20">
        <v>24</v>
      </c>
      <c r="K11" s="20">
        <v>23</v>
      </c>
      <c r="L11" s="20">
        <v>26</v>
      </c>
      <c r="M11" s="20">
        <v>24</v>
      </c>
      <c r="N11" s="20">
        <v>25</v>
      </c>
      <c r="O11" s="20">
        <v>25</v>
      </c>
    </row>
    <row r="12" spans="1:15">
      <c r="A12" s="6" t="s">
        <v>38</v>
      </c>
      <c r="B12" s="6">
        <v>52198</v>
      </c>
      <c r="C12" s="12">
        <v>22</v>
      </c>
      <c r="D12" s="21">
        <v>24</v>
      </c>
      <c r="E12" s="21">
        <v>25</v>
      </c>
      <c r="F12" s="21">
        <v>21</v>
      </c>
      <c r="G12" s="21">
        <v>23</v>
      </c>
      <c r="H12" s="21">
        <v>20</v>
      </c>
      <c r="I12" s="21">
        <v>19</v>
      </c>
      <c r="J12" s="21">
        <v>21</v>
      </c>
      <c r="K12" s="21">
        <v>20</v>
      </c>
      <c r="L12" s="21">
        <v>21</v>
      </c>
      <c r="M12" s="21">
        <v>21</v>
      </c>
      <c r="N12" s="21">
        <v>21</v>
      </c>
      <c r="O12" s="21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Cover</vt:lpstr>
      <vt:lpstr>Condition3</vt:lpstr>
      <vt:lpstr>Condition</vt:lpstr>
      <vt:lpstr>Condition2</vt:lpstr>
      <vt:lpstr>SMC Closed-Mod-Open</vt:lpstr>
      <vt:lpstr>Focal Type Cond</vt:lpstr>
      <vt:lpstr>Focal Type Cov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2014-07-31T01:52:28Z</dcterms:created>
  <dcterms:modified xsi:type="dcterms:W3CDTF">2015-05-25T01:46:07Z</dcterms:modified>
</cp:coreProperties>
</file>