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8000" windowHeight="1080" tabRatio="500" activeTab="3"/>
  </bookViews>
  <sheets>
    <sheet name="Sheet1" sheetId="1" r:id="rId1"/>
    <sheet name="Sheet2" sheetId="2" r:id="rId2"/>
    <sheet name="Sheet3" sheetId="3" r:id="rId3"/>
    <sheet name="Sheet5" sheetId="5" r:id="rId4"/>
    <sheet name="Sheet6" sheetId="6" r:id="rId5"/>
    <sheet name="Sheet4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K29" i="5" l="1"/>
  <c r="AI29" i="5"/>
  <c r="AK28" i="5"/>
  <c r="AI28" i="5"/>
  <c r="AK27" i="5"/>
  <c r="AI27" i="5"/>
  <c r="AK26" i="5"/>
  <c r="AI26" i="5"/>
  <c r="AK25" i="5"/>
  <c r="AI25" i="5"/>
  <c r="AK24" i="5"/>
  <c r="AI24" i="5"/>
  <c r="AK23" i="5"/>
  <c r="AI23" i="5"/>
  <c r="AK22" i="5"/>
  <c r="AI22" i="5"/>
  <c r="AK21" i="5"/>
  <c r="AI21" i="5"/>
  <c r="AK20" i="5"/>
  <c r="AI20" i="5"/>
  <c r="AK19" i="5"/>
  <c r="AI19" i="5"/>
  <c r="AK18" i="5"/>
  <c r="AI18" i="5"/>
  <c r="AK17" i="5"/>
  <c r="AI17" i="5"/>
  <c r="AK16" i="5"/>
  <c r="AI16" i="5"/>
  <c r="AK15" i="5"/>
  <c r="AI15" i="5"/>
  <c r="AK14" i="5"/>
  <c r="AI14" i="5"/>
  <c r="AK13" i="5"/>
  <c r="AI13" i="5"/>
  <c r="AK12" i="5"/>
  <c r="AI12" i="5"/>
  <c r="AK11" i="5"/>
  <c r="AI11" i="5"/>
  <c r="AK10" i="5"/>
  <c r="AI10" i="5"/>
  <c r="AK9" i="5"/>
  <c r="AI9" i="5"/>
  <c r="AK8" i="5"/>
  <c r="AI8" i="5"/>
  <c r="AK7" i="5"/>
  <c r="AI7" i="5"/>
  <c r="AK6" i="5"/>
  <c r="AI6" i="5"/>
  <c r="AK5" i="5"/>
  <c r="AI5" i="5"/>
  <c r="AK4" i="5"/>
  <c r="AI4" i="5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X62" i="6"/>
  <c r="X61" i="6"/>
  <c r="X60" i="6"/>
  <c r="X59" i="6"/>
  <c r="X58" i="6"/>
  <c r="X57" i="6"/>
  <c r="X56" i="6"/>
  <c r="X55" i="6"/>
  <c r="X54" i="6"/>
  <c r="X53" i="6"/>
  <c r="X52" i="6"/>
  <c r="X51" i="6"/>
  <c r="X50" i="6"/>
  <c r="X49" i="6"/>
  <c r="X48" i="6"/>
  <c r="X47" i="6"/>
  <c r="X46" i="6"/>
  <c r="X45" i="6"/>
  <c r="X44" i="6"/>
  <c r="X43" i="6"/>
  <c r="X42" i="6"/>
  <c r="X41" i="6"/>
  <c r="X40" i="6"/>
  <c r="X39" i="6"/>
  <c r="X38" i="6"/>
  <c r="X37" i="6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4" i="5"/>
  <c r="X29" i="6"/>
  <c r="AB29" i="6"/>
  <c r="AA29" i="6"/>
  <c r="O29" i="6"/>
  <c r="Q29" i="6"/>
  <c r="P29" i="6"/>
  <c r="D29" i="6"/>
  <c r="C29" i="6"/>
  <c r="X28" i="6"/>
  <c r="AB28" i="6"/>
  <c r="AA28" i="6"/>
  <c r="O28" i="6"/>
  <c r="Q28" i="6"/>
  <c r="P28" i="6"/>
  <c r="D28" i="6"/>
  <c r="C28" i="6"/>
  <c r="X27" i="6"/>
  <c r="AB27" i="6"/>
  <c r="AA27" i="6"/>
  <c r="O27" i="6"/>
  <c r="Q27" i="6"/>
  <c r="P27" i="6"/>
  <c r="D27" i="6"/>
  <c r="C27" i="6"/>
  <c r="X26" i="6"/>
  <c r="AB26" i="6"/>
  <c r="AA26" i="6"/>
  <c r="O26" i="6"/>
  <c r="Q26" i="6"/>
  <c r="P26" i="6"/>
  <c r="D26" i="6"/>
  <c r="C26" i="6"/>
  <c r="X25" i="6"/>
  <c r="AB25" i="6"/>
  <c r="AA25" i="6"/>
  <c r="O25" i="6"/>
  <c r="Q25" i="6"/>
  <c r="P25" i="6"/>
  <c r="D25" i="6"/>
  <c r="C25" i="6"/>
  <c r="X24" i="6"/>
  <c r="AB24" i="6"/>
  <c r="AA24" i="6"/>
  <c r="O24" i="6"/>
  <c r="Q24" i="6"/>
  <c r="P24" i="6"/>
  <c r="D24" i="6"/>
  <c r="C24" i="6"/>
  <c r="X23" i="6"/>
  <c r="AB23" i="6"/>
  <c r="AA23" i="6"/>
  <c r="O23" i="6"/>
  <c r="Q23" i="6"/>
  <c r="P23" i="6"/>
  <c r="D23" i="6"/>
  <c r="C23" i="6"/>
  <c r="X22" i="6"/>
  <c r="AB22" i="6"/>
  <c r="AA22" i="6"/>
  <c r="O22" i="6"/>
  <c r="Q22" i="6"/>
  <c r="P22" i="6"/>
  <c r="D22" i="6"/>
  <c r="C22" i="6"/>
  <c r="X21" i="6"/>
  <c r="AB21" i="6"/>
  <c r="AA21" i="6"/>
  <c r="O21" i="6"/>
  <c r="Q21" i="6"/>
  <c r="P21" i="6"/>
  <c r="D21" i="6"/>
  <c r="C21" i="6"/>
  <c r="X20" i="6"/>
  <c r="AB20" i="6"/>
  <c r="AA20" i="6"/>
  <c r="O20" i="6"/>
  <c r="Q20" i="6"/>
  <c r="P20" i="6"/>
  <c r="D20" i="6"/>
  <c r="C20" i="6"/>
  <c r="X19" i="6"/>
  <c r="AB19" i="6"/>
  <c r="AA19" i="6"/>
  <c r="O19" i="6"/>
  <c r="Q19" i="6"/>
  <c r="P19" i="6"/>
  <c r="D19" i="6"/>
  <c r="C19" i="6"/>
  <c r="X18" i="6"/>
  <c r="AB18" i="6"/>
  <c r="AA18" i="6"/>
  <c r="O18" i="6"/>
  <c r="Q18" i="6"/>
  <c r="P18" i="6"/>
  <c r="D18" i="6"/>
  <c r="C18" i="6"/>
  <c r="X17" i="6"/>
  <c r="AB17" i="6"/>
  <c r="AA17" i="6"/>
  <c r="O17" i="6"/>
  <c r="Q17" i="6"/>
  <c r="P17" i="6"/>
  <c r="D17" i="6"/>
  <c r="C17" i="6"/>
  <c r="X16" i="6"/>
  <c r="AB16" i="6"/>
  <c r="AA16" i="6"/>
  <c r="O16" i="6"/>
  <c r="Q16" i="6"/>
  <c r="P16" i="6"/>
  <c r="D16" i="6"/>
  <c r="C16" i="6"/>
  <c r="X15" i="6"/>
  <c r="AB15" i="6"/>
  <c r="AA15" i="6"/>
  <c r="O15" i="6"/>
  <c r="Q15" i="6"/>
  <c r="P15" i="6"/>
  <c r="D15" i="6"/>
  <c r="C15" i="6"/>
  <c r="X14" i="6"/>
  <c r="AB14" i="6"/>
  <c r="AA14" i="6"/>
  <c r="O14" i="6"/>
  <c r="Q14" i="6"/>
  <c r="P14" i="6"/>
  <c r="D14" i="6"/>
  <c r="C14" i="6"/>
  <c r="X13" i="6"/>
  <c r="AB13" i="6"/>
  <c r="AA13" i="6"/>
  <c r="O13" i="6"/>
  <c r="Q13" i="6"/>
  <c r="P13" i="6"/>
  <c r="D13" i="6"/>
  <c r="C13" i="6"/>
  <c r="X12" i="6"/>
  <c r="AB12" i="6"/>
  <c r="AA12" i="6"/>
  <c r="O12" i="6"/>
  <c r="Q12" i="6"/>
  <c r="P12" i="6"/>
  <c r="D12" i="6"/>
  <c r="C12" i="6"/>
  <c r="X11" i="6"/>
  <c r="AB11" i="6"/>
  <c r="AA11" i="6"/>
  <c r="O11" i="6"/>
  <c r="Q11" i="6"/>
  <c r="P11" i="6"/>
  <c r="D11" i="6"/>
  <c r="C11" i="6"/>
  <c r="X10" i="6"/>
  <c r="AB10" i="6"/>
  <c r="AA10" i="6"/>
  <c r="O10" i="6"/>
  <c r="Q10" i="6"/>
  <c r="P10" i="6"/>
  <c r="D10" i="6"/>
  <c r="C10" i="6"/>
  <c r="X9" i="6"/>
  <c r="AB9" i="6"/>
  <c r="AA9" i="6"/>
  <c r="O9" i="6"/>
  <c r="Q9" i="6"/>
  <c r="P9" i="6"/>
  <c r="D9" i="6"/>
  <c r="C9" i="6"/>
  <c r="X8" i="6"/>
  <c r="AB8" i="6"/>
  <c r="AA8" i="6"/>
  <c r="O8" i="6"/>
  <c r="Q8" i="6"/>
  <c r="P8" i="6"/>
  <c r="D8" i="6"/>
  <c r="C8" i="6"/>
  <c r="X7" i="6"/>
  <c r="AB7" i="6"/>
  <c r="AA7" i="6"/>
  <c r="O7" i="6"/>
  <c r="Q7" i="6"/>
  <c r="P7" i="6"/>
  <c r="D7" i="6"/>
  <c r="C7" i="6"/>
  <c r="X6" i="6"/>
  <c r="AB6" i="6"/>
  <c r="AA6" i="6"/>
  <c r="O6" i="6"/>
  <c r="Q6" i="6"/>
  <c r="P6" i="6"/>
  <c r="D6" i="6"/>
  <c r="C6" i="6"/>
  <c r="X5" i="6"/>
  <c r="AB5" i="6"/>
  <c r="AA5" i="6"/>
  <c r="O5" i="6"/>
  <c r="Q5" i="6"/>
  <c r="P5" i="6"/>
  <c r="D5" i="6"/>
  <c r="C5" i="6"/>
  <c r="X4" i="6"/>
  <c r="AB4" i="6"/>
  <c r="AA4" i="6"/>
  <c r="O4" i="6"/>
  <c r="Q4" i="6"/>
  <c r="P4" i="6"/>
  <c r="D4" i="6"/>
  <c r="C4" i="6"/>
  <c r="M37" i="5"/>
  <c r="O37" i="5"/>
  <c r="P37" i="5"/>
  <c r="M38" i="5"/>
  <c r="O38" i="5"/>
  <c r="P38" i="5"/>
  <c r="M39" i="5"/>
  <c r="O39" i="5"/>
  <c r="P39" i="5"/>
  <c r="M40" i="5"/>
  <c r="O40" i="5"/>
  <c r="P40" i="5"/>
  <c r="M41" i="5"/>
  <c r="O41" i="5"/>
  <c r="P41" i="5"/>
  <c r="M42" i="5"/>
  <c r="O42" i="5"/>
  <c r="P42" i="5"/>
  <c r="M43" i="5"/>
  <c r="O43" i="5"/>
  <c r="P43" i="5"/>
  <c r="M44" i="5"/>
  <c r="O44" i="5"/>
  <c r="P44" i="5"/>
  <c r="M45" i="5"/>
  <c r="O45" i="5"/>
  <c r="P45" i="5"/>
  <c r="M46" i="5"/>
  <c r="O46" i="5"/>
  <c r="P46" i="5"/>
  <c r="M47" i="5"/>
  <c r="O47" i="5"/>
  <c r="P47" i="5"/>
  <c r="M48" i="5"/>
  <c r="O48" i="5"/>
  <c r="P48" i="5"/>
  <c r="M49" i="5"/>
  <c r="O49" i="5"/>
  <c r="P49" i="5"/>
  <c r="M50" i="5"/>
  <c r="O50" i="5"/>
  <c r="P50" i="5"/>
  <c r="M51" i="5"/>
  <c r="O51" i="5"/>
  <c r="P51" i="5"/>
  <c r="M52" i="5"/>
  <c r="O52" i="5"/>
  <c r="P52" i="5"/>
  <c r="M53" i="5"/>
  <c r="O53" i="5"/>
  <c r="P53" i="5"/>
  <c r="M54" i="5"/>
  <c r="O54" i="5"/>
  <c r="P54" i="5"/>
  <c r="M55" i="5"/>
  <c r="O55" i="5"/>
  <c r="P55" i="5"/>
  <c r="M56" i="5"/>
  <c r="O56" i="5"/>
  <c r="P56" i="5"/>
  <c r="M57" i="5"/>
  <c r="O57" i="5"/>
  <c r="P57" i="5"/>
  <c r="M58" i="5"/>
  <c r="O58" i="5"/>
  <c r="P58" i="5"/>
  <c r="M59" i="5"/>
  <c r="O59" i="5"/>
  <c r="P59" i="5"/>
  <c r="M60" i="5"/>
  <c r="O60" i="5"/>
  <c r="P60" i="5"/>
  <c r="M61" i="5"/>
  <c r="O61" i="5"/>
  <c r="P61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6" i="5"/>
  <c r="M36" i="5"/>
  <c r="O36" i="5"/>
  <c r="F47" i="5"/>
  <c r="H47" i="5"/>
  <c r="I47" i="5"/>
  <c r="F37" i="5"/>
  <c r="H37" i="5"/>
  <c r="I37" i="5"/>
  <c r="F38" i="5"/>
  <c r="H38" i="5"/>
  <c r="I38" i="5"/>
  <c r="F39" i="5"/>
  <c r="H39" i="5"/>
  <c r="I39" i="5"/>
  <c r="F40" i="5"/>
  <c r="H40" i="5"/>
  <c r="I40" i="5"/>
  <c r="F41" i="5"/>
  <c r="H41" i="5"/>
  <c r="I41" i="5"/>
  <c r="F42" i="5"/>
  <c r="H42" i="5"/>
  <c r="I42" i="5"/>
  <c r="F43" i="5"/>
  <c r="H43" i="5"/>
  <c r="I43" i="5"/>
  <c r="F44" i="5"/>
  <c r="H44" i="5"/>
  <c r="I44" i="5"/>
  <c r="F45" i="5"/>
  <c r="H45" i="5"/>
  <c r="I45" i="5"/>
  <c r="F46" i="5"/>
  <c r="H46" i="5"/>
  <c r="I46" i="5"/>
  <c r="F48" i="5"/>
  <c r="H48" i="5"/>
  <c r="I48" i="5"/>
  <c r="F49" i="5"/>
  <c r="H49" i="5"/>
  <c r="I49" i="5"/>
  <c r="F50" i="5"/>
  <c r="H50" i="5"/>
  <c r="I50" i="5"/>
  <c r="F51" i="5"/>
  <c r="H51" i="5"/>
  <c r="I51" i="5"/>
  <c r="F52" i="5"/>
  <c r="H52" i="5"/>
  <c r="I52" i="5"/>
  <c r="F53" i="5"/>
  <c r="H53" i="5"/>
  <c r="I53" i="5"/>
  <c r="F54" i="5"/>
  <c r="H54" i="5"/>
  <c r="I54" i="5"/>
  <c r="F55" i="5"/>
  <c r="H55" i="5"/>
  <c r="I55" i="5"/>
  <c r="F56" i="5"/>
  <c r="H56" i="5"/>
  <c r="I56" i="5"/>
  <c r="F57" i="5"/>
  <c r="H57" i="5"/>
  <c r="I57" i="5"/>
  <c r="F58" i="5"/>
  <c r="H58" i="5"/>
  <c r="I58" i="5"/>
  <c r="F59" i="5"/>
  <c r="H59" i="5"/>
  <c r="I59" i="5"/>
  <c r="F60" i="5"/>
  <c r="H60" i="5"/>
  <c r="I60" i="5"/>
  <c r="F61" i="5"/>
  <c r="H61" i="5"/>
  <c r="I61" i="5"/>
  <c r="F36" i="5"/>
  <c r="H36" i="5"/>
  <c r="I36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C4" i="5"/>
  <c r="AA4" i="5"/>
  <c r="N5" i="5"/>
  <c r="R5" i="5"/>
  <c r="N6" i="5"/>
  <c r="R6" i="5"/>
  <c r="N7" i="5"/>
  <c r="R7" i="5"/>
  <c r="N8" i="5"/>
  <c r="R8" i="5"/>
  <c r="N9" i="5"/>
  <c r="R9" i="5"/>
  <c r="N10" i="5"/>
  <c r="R10" i="5"/>
  <c r="N11" i="5"/>
  <c r="R11" i="5"/>
  <c r="N12" i="5"/>
  <c r="R12" i="5"/>
  <c r="N13" i="5"/>
  <c r="R13" i="5"/>
  <c r="N14" i="5"/>
  <c r="R14" i="5"/>
  <c r="N15" i="5"/>
  <c r="R15" i="5"/>
  <c r="N16" i="5"/>
  <c r="R16" i="5"/>
  <c r="N17" i="5"/>
  <c r="R17" i="5"/>
  <c r="N18" i="5"/>
  <c r="R18" i="5"/>
  <c r="N19" i="5"/>
  <c r="R19" i="5"/>
  <c r="N20" i="5"/>
  <c r="R20" i="5"/>
  <c r="N21" i="5"/>
  <c r="R21" i="5"/>
  <c r="N22" i="5"/>
  <c r="R22" i="5"/>
  <c r="N23" i="5"/>
  <c r="R23" i="5"/>
  <c r="N24" i="5"/>
  <c r="R24" i="5"/>
  <c r="N25" i="5"/>
  <c r="R25" i="5"/>
  <c r="N26" i="5"/>
  <c r="R26" i="5"/>
  <c r="N27" i="5"/>
  <c r="R27" i="5"/>
  <c r="N28" i="5"/>
  <c r="R28" i="5"/>
  <c r="N29" i="5"/>
  <c r="R29" i="5"/>
  <c r="N4" i="5"/>
  <c r="R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4" i="5"/>
  <c r="S3" i="1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4" i="5"/>
  <c r="BH4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3" i="1"/>
  <c r="BF20" i="1"/>
  <c r="BG4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3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1" i="1"/>
  <c r="BF22" i="1"/>
  <c r="BF23" i="1"/>
  <c r="BF24" i="1"/>
  <c r="BF25" i="1"/>
  <c r="BF26" i="1"/>
  <c r="BF27" i="1"/>
  <c r="BF28" i="1"/>
  <c r="BF3" i="1"/>
  <c r="AS3" i="1"/>
  <c r="AW5" i="1"/>
  <c r="AV5" i="1"/>
  <c r="AT5" i="1"/>
  <c r="AW4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3" i="1"/>
  <c r="AG3" i="1"/>
  <c r="AV13" i="1"/>
  <c r="AV4" i="1"/>
  <c r="AV3" i="1"/>
  <c r="AV6" i="1"/>
  <c r="AV7" i="1"/>
  <c r="AV8" i="1"/>
  <c r="AV9" i="1"/>
  <c r="AV10" i="1"/>
  <c r="AV11" i="1"/>
  <c r="AV12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3" i="1"/>
  <c r="AT4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3" i="1"/>
  <c r="AS4" i="1"/>
  <c r="AS9" i="1"/>
  <c r="AS5" i="1"/>
  <c r="AS6" i="1"/>
  <c r="AS7" i="1"/>
  <c r="AS8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3" i="1"/>
  <c r="G34" i="1"/>
  <c r="H3" i="1"/>
  <c r="G3" i="1"/>
  <c r="T90" i="1"/>
  <c r="S90" i="1"/>
  <c r="T89" i="1"/>
  <c r="S89" i="1"/>
  <c r="T88" i="1"/>
  <c r="S88" i="1"/>
  <c r="T87" i="1"/>
  <c r="S87" i="1"/>
  <c r="T86" i="1"/>
  <c r="S86" i="1"/>
  <c r="T85" i="1"/>
  <c r="S85" i="1"/>
  <c r="T84" i="1"/>
  <c r="S84" i="1"/>
  <c r="T83" i="1"/>
  <c r="S83" i="1"/>
  <c r="T82" i="1"/>
  <c r="S82" i="1"/>
  <c r="T81" i="1"/>
  <c r="S81" i="1"/>
  <c r="T80" i="1"/>
  <c r="S80" i="1"/>
  <c r="T79" i="1"/>
  <c r="S79" i="1"/>
  <c r="T78" i="1"/>
  <c r="S78" i="1"/>
  <c r="T77" i="1"/>
  <c r="S77" i="1"/>
  <c r="T76" i="1"/>
  <c r="S76" i="1"/>
  <c r="T75" i="1"/>
  <c r="S75" i="1"/>
  <c r="T74" i="1"/>
  <c r="S74" i="1"/>
  <c r="T73" i="1"/>
  <c r="S73" i="1"/>
  <c r="T72" i="1"/>
  <c r="S72" i="1"/>
  <c r="T71" i="1"/>
  <c r="S71" i="1"/>
  <c r="T70" i="1"/>
  <c r="S70" i="1"/>
  <c r="T69" i="1"/>
  <c r="S69" i="1"/>
  <c r="T68" i="1"/>
  <c r="S68" i="1"/>
  <c r="T67" i="1"/>
  <c r="S67" i="1"/>
  <c r="T66" i="1"/>
  <c r="S66" i="1"/>
  <c r="T65" i="1"/>
  <c r="S65" i="1"/>
  <c r="W66" i="1"/>
  <c r="X66" i="1"/>
  <c r="W67" i="1"/>
  <c r="X67" i="1"/>
  <c r="W68" i="1"/>
  <c r="X68" i="1"/>
  <c r="W69" i="1"/>
  <c r="X69" i="1"/>
  <c r="W70" i="1"/>
  <c r="X70" i="1"/>
  <c r="W71" i="1"/>
  <c r="X71" i="1"/>
  <c r="W72" i="1"/>
  <c r="X72" i="1"/>
  <c r="W73" i="1"/>
  <c r="X73" i="1"/>
  <c r="W74" i="1"/>
  <c r="X74" i="1"/>
  <c r="W75" i="1"/>
  <c r="X75" i="1"/>
  <c r="W76" i="1"/>
  <c r="X76" i="1"/>
  <c r="W77" i="1"/>
  <c r="X77" i="1"/>
  <c r="W78" i="1"/>
  <c r="X78" i="1"/>
  <c r="W79" i="1"/>
  <c r="X79" i="1"/>
  <c r="W80" i="1"/>
  <c r="X80" i="1"/>
  <c r="W81" i="1"/>
  <c r="X81" i="1"/>
  <c r="W82" i="1"/>
  <c r="X82" i="1"/>
  <c r="W83" i="1"/>
  <c r="X83" i="1"/>
  <c r="W84" i="1"/>
  <c r="X84" i="1"/>
  <c r="W85" i="1"/>
  <c r="X85" i="1"/>
  <c r="W86" i="1"/>
  <c r="X86" i="1"/>
  <c r="W87" i="1"/>
  <c r="X87" i="1"/>
  <c r="W88" i="1"/>
  <c r="X88" i="1"/>
  <c r="W89" i="1"/>
  <c r="X89" i="1"/>
  <c r="W90" i="1"/>
  <c r="X90" i="1"/>
  <c r="X65" i="1"/>
  <c r="W65" i="1"/>
  <c r="T35" i="1"/>
  <c r="X35" i="1"/>
  <c r="T36" i="1"/>
  <c r="X36" i="1"/>
  <c r="T37" i="1"/>
  <c r="X37" i="1"/>
  <c r="T39" i="1"/>
  <c r="X39" i="1"/>
  <c r="T40" i="1"/>
  <c r="X40" i="1"/>
  <c r="T42" i="1"/>
  <c r="X42" i="1"/>
  <c r="T43" i="1"/>
  <c r="X43" i="1"/>
  <c r="T44" i="1"/>
  <c r="X44" i="1"/>
  <c r="T45" i="1"/>
  <c r="X45" i="1"/>
  <c r="T46" i="1"/>
  <c r="X46" i="1"/>
  <c r="T47" i="1"/>
  <c r="X47" i="1"/>
  <c r="T48" i="1"/>
  <c r="X48" i="1"/>
  <c r="T49" i="1"/>
  <c r="X49" i="1"/>
  <c r="T50" i="1"/>
  <c r="X50" i="1"/>
  <c r="T51" i="1"/>
  <c r="X51" i="1"/>
  <c r="T52" i="1"/>
  <c r="X52" i="1"/>
  <c r="T53" i="1"/>
  <c r="X53" i="1"/>
  <c r="T54" i="1"/>
  <c r="X54" i="1"/>
  <c r="T55" i="1"/>
  <c r="X55" i="1"/>
  <c r="T56" i="1"/>
  <c r="X56" i="1"/>
  <c r="T58" i="1"/>
  <c r="X58" i="1"/>
  <c r="T59" i="1"/>
  <c r="X59" i="1"/>
  <c r="S36" i="1"/>
  <c r="W36" i="1"/>
  <c r="S37" i="1"/>
  <c r="W37" i="1"/>
  <c r="S39" i="1"/>
  <c r="W39" i="1"/>
  <c r="S40" i="1"/>
  <c r="W40" i="1"/>
  <c r="S42" i="1"/>
  <c r="W42" i="1"/>
  <c r="S43" i="1"/>
  <c r="W43" i="1"/>
  <c r="S44" i="1"/>
  <c r="W44" i="1"/>
  <c r="S45" i="1"/>
  <c r="W45" i="1"/>
  <c r="S46" i="1"/>
  <c r="W46" i="1"/>
  <c r="S47" i="1"/>
  <c r="W47" i="1"/>
  <c r="S48" i="1"/>
  <c r="W48" i="1"/>
  <c r="S49" i="1"/>
  <c r="W49" i="1"/>
  <c r="S50" i="1"/>
  <c r="W50" i="1"/>
  <c r="S51" i="1"/>
  <c r="W51" i="1"/>
  <c r="S52" i="1"/>
  <c r="W52" i="1"/>
  <c r="S53" i="1"/>
  <c r="W53" i="1"/>
  <c r="S54" i="1"/>
  <c r="W54" i="1"/>
  <c r="S55" i="1"/>
  <c r="W55" i="1"/>
  <c r="S56" i="1"/>
  <c r="W56" i="1"/>
  <c r="S58" i="1"/>
  <c r="W58" i="1"/>
  <c r="S59" i="1"/>
  <c r="W59" i="1"/>
  <c r="S35" i="1"/>
  <c r="W35" i="1"/>
  <c r="T38" i="1"/>
  <c r="T41" i="1"/>
  <c r="T57" i="1"/>
  <c r="T34" i="1"/>
  <c r="S38" i="1"/>
  <c r="S41" i="1"/>
  <c r="S57" i="1"/>
  <c r="S34" i="1"/>
  <c r="T3" i="1"/>
  <c r="T4" i="1"/>
  <c r="H35" i="1"/>
  <c r="J35" i="1"/>
  <c r="H36" i="1"/>
  <c r="J36" i="1"/>
  <c r="H37" i="1"/>
  <c r="J37" i="1"/>
  <c r="H38" i="1"/>
  <c r="J38" i="1"/>
  <c r="H39" i="1"/>
  <c r="J39" i="1"/>
  <c r="H40" i="1"/>
  <c r="J40" i="1"/>
  <c r="H41" i="1"/>
  <c r="J41" i="1"/>
  <c r="H42" i="1"/>
  <c r="J42" i="1"/>
  <c r="H43" i="1"/>
  <c r="J43" i="1"/>
  <c r="H44" i="1"/>
  <c r="J44" i="1"/>
  <c r="H45" i="1"/>
  <c r="J45" i="1"/>
  <c r="H46" i="1"/>
  <c r="J46" i="1"/>
  <c r="H47" i="1"/>
  <c r="J47" i="1"/>
  <c r="H48" i="1"/>
  <c r="J48" i="1"/>
  <c r="H49" i="1"/>
  <c r="J49" i="1"/>
  <c r="H50" i="1"/>
  <c r="J50" i="1"/>
  <c r="H51" i="1"/>
  <c r="J51" i="1"/>
  <c r="H52" i="1"/>
  <c r="J52" i="1"/>
  <c r="H53" i="1"/>
  <c r="J53" i="1"/>
  <c r="H54" i="1"/>
  <c r="J54" i="1"/>
  <c r="H55" i="1"/>
  <c r="J55" i="1"/>
  <c r="H56" i="1"/>
  <c r="J56" i="1"/>
  <c r="H57" i="1"/>
  <c r="J57" i="1"/>
  <c r="H58" i="1"/>
  <c r="J58" i="1"/>
  <c r="H59" i="1"/>
  <c r="J59" i="1"/>
  <c r="H34" i="1"/>
  <c r="J34" i="1"/>
  <c r="G35" i="1"/>
  <c r="I35" i="1"/>
  <c r="G36" i="1"/>
  <c r="I36" i="1"/>
  <c r="G37" i="1"/>
  <c r="I37" i="1"/>
  <c r="G38" i="1"/>
  <c r="I38" i="1"/>
  <c r="G39" i="1"/>
  <c r="I39" i="1"/>
  <c r="G40" i="1"/>
  <c r="I40" i="1"/>
  <c r="G41" i="1"/>
  <c r="I41" i="1"/>
  <c r="G42" i="1"/>
  <c r="I42" i="1"/>
  <c r="G43" i="1"/>
  <c r="I43" i="1"/>
  <c r="G44" i="1"/>
  <c r="I44" i="1"/>
  <c r="G45" i="1"/>
  <c r="I45" i="1"/>
  <c r="G46" i="1"/>
  <c r="I46" i="1"/>
  <c r="G47" i="1"/>
  <c r="I47" i="1"/>
  <c r="G48" i="1"/>
  <c r="I48" i="1"/>
  <c r="G49" i="1"/>
  <c r="I49" i="1"/>
  <c r="G50" i="1"/>
  <c r="I50" i="1"/>
  <c r="G51" i="1"/>
  <c r="I51" i="1"/>
  <c r="G52" i="1"/>
  <c r="I52" i="1"/>
  <c r="G53" i="1"/>
  <c r="I53" i="1"/>
  <c r="G54" i="1"/>
  <c r="I54" i="1"/>
  <c r="G55" i="1"/>
  <c r="I55" i="1"/>
  <c r="G56" i="1"/>
  <c r="I56" i="1"/>
  <c r="G57" i="1"/>
  <c r="I57" i="1"/>
  <c r="G58" i="1"/>
  <c r="I58" i="1"/>
  <c r="G59" i="1"/>
  <c r="I59" i="1"/>
  <c r="I34" i="1"/>
  <c r="T28" i="1"/>
  <c r="V28" i="1"/>
  <c r="S28" i="1"/>
  <c r="U28" i="1"/>
  <c r="T27" i="1"/>
  <c r="V27" i="1"/>
  <c r="S27" i="1"/>
  <c r="U27" i="1"/>
  <c r="T26" i="1"/>
  <c r="V26" i="1"/>
  <c r="S26" i="1"/>
  <c r="U26" i="1"/>
  <c r="T25" i="1"/>
  <c r="V25" i="1"/>
  <c r="S25" i="1"/>
  <c r="U25" i="1"/>
  <c r="T24" i="1"/>
  <c r="V24" i="1"/>
  <c r="S24" i="1"/>
  <c r="U24" i="1"/>
  <c r="T23" i="1"/>
  <c r="V23" i="1"/>
  <c r="S23" i="1"/>
  <c r="U23" i="1"/>
  <c r="T22" i="1"/>
  <c r="V22" i="1"/>
  <c r="S22" i="1"/>
  <c r="U22" i="1"/>
  <c r="T21" i="1"/>
  <c r="V21" i="1"/>
  <c r="S21" i="1"/>
  <c r="U21" i="1"/>
  <c r="T20" i="1"/>
  <c r="V20" i="1"/>
  <c r="S20" i="1"/>
  <c r="U20" i="1"/>
  <c r="T19" i="1"/>
  <c r="V19" i="1"/>
  <c r="S19" i="1"/>
  <c r="U19" i="1"/>
  <c r="T18" i="1"/>
  <c r="V18" i="1"/>
  <c r="S18" i="1"/>
  <c r="U18" i="1"/>
  <c r="T17" i="1"/>
  <c r="V17" i="1"/>
  <c r="S17" i="1"/>
  <c r="U17" i="1"/>
  <c r="T16" i="1"/>
  <c r="V16" i="1"/>
  <c r="S16" i="1"/>
  <c r="U16" i="1"/>
  <c r="T15" i="1"/>
  <c r="V15" i="1"/>
  <c r="S15" i="1"/>
  <c r="U15" i="1"/>
  <c r="T14" i="1"/>
  <c r="V14" i="1"/>
  <c r="S14" i="1"/>
  <c r="U14" i="1"/>
  <c r="T13" i="1"/>
  <c r="V13" i="1"/>
  <c r="S13" i="1"/>
  <c r="U13" i="1"/>
  <c r="T12" i="1"/>
  <c r="V12" i="1"/>
  <c r="S12" i="1"/>
  <c r="U12" i="1"/>
  <c r="T11" i="1"/>
  <c r="V11" i="1"/>
  <c r="S11" i="1"/>
  <c r="U11" i="1"/>
  <c r="T10" i="1"/>
  <c r="V10" i="1"/>
  <c r="S10" i="1"/>
  <c r="U10" i="1"/>
  <c r="T9" i="1"/>
  <c r="V9" i="1"/>
  <c r="S9" i="1"/>
  <c r="U9" i="1"/>
  <c r="T8" i="1"/>
  <c r="V8" i="1"/>
  <c r="S8" i="1"/>
  <c r="U8" i="1"/>
  <c r="T7" i="1"/>
  <c r="V7" i="1"/>
  <c r="S7" i="1"/>
  <c r="U7" i="1"/>
  <c r="T6" i="1"/>
  <c r="V6" i="1"/>
  <c r="S6" i="1"/>
  <c r="U6" i="1"/>
  <c r="T5" i="1"/>
  <c r="V5" i="1"/>
  <c r="S5" i="1"/>
  <c r="U5" i="1"/>
  <c r="V4" i="1"/>
  <c r="S4" i="1"/>
  <c r="U4" i="1"/>
  <c r="V3" i="1"/>
  <c r="U3" i="1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I19" i="2"/>
  <c r="J19" i="2"/>
  <c r="I20" i="2"/>
  <c r="J20" i="2"/>
  <c r="I21" i="2"/>
  <c r="J21" i="2"/>
  <c r="I22" i="2"/>
  <c r="J22" i="2"/>
  <c r="I23" i="2"/>
  <c r="J23" i="2"/>
  <c r="I24" i="2"/>
  <c r="J24" i="2"/>
  <c r="I25" i="2"/>
  <c r="J25" i="2"/>
  <c r="I26" i="2"/>
  <c r="J26" i="2"/>
  <c r="I27" i="2"/>
  <c r="J27" i="2"/>
  <c r="I28" i="2"/>
  <c r="J28" i="2"/>
  <c r="J3" i="2"/>
  <c r="I3" i="2"/>
  <c r="G4" i="2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H3" i="2"/>
  <c r="G3" i="2"/>
  <c r="G4" i="1"/>
  <c r="I4" i="1"/>
  <c r="H4" i="1"/>
  <c r="J4" i="1"/>
  <c r="G5" i="1"/>
  <c r="I5" i="1"/>
  <c r="H5" i="1"/>
  <c r="J5" i="1"/>
  <c r="G6" i="1"/>
  <c r="I6" i="1"/>
  <c r="H6" i="1"/>
  <c r="J6" i="1"/>
  <c r="G7" i="1"/>
  <c r="I7" i="1"/>
  <c r="H7" i="1"/>
  <c r="J7" i="1"/>
  <c r="G8" i="1"/>
  <c r="I8" i="1"/>
  <c r="H8" i="1"/>
  <c r="J8" i="1"/>
  <c r="G9" i="1"/>
  <c r="I9" i="1"/>
  <c r="H9" i="1"/>
  <c r="J9" i="1"/>
  <c r="G10" i="1"/>
  <c r="I10" i="1"/>
  <c r="H10" i="1"/>
  <c r="J10" i="1"/>
  <c r="G11" i="1"/>
  <c r="I11" i="1"/>
  <c r="H11" i="1"/>
  <c r="J11" i="1"/>
  <c r="G12" i="1"/>
  <c r="I12" i="1"/>
  <c r="H12" i="1"/>
  <c r="J12" i="1"/>
  <c r="G13" i="1"/>
  <c r="I13" i="1"/>
  <c r="H13" i="1"/>
  <c r="J13" i="1"/>
  <c r="G14" i="1"/>
  <c r="I14" i="1"/>
  <c r="H14" i="1"/>
  <c r="J14" i="1"/>
  <c r="G15" i="1"/>
  <c r="I15" i="1"/>
  <c r="H15" i="1"/>
  <c r="J15" i="1"/>
  <c r="G16" i="1"/>
  <c r="I16" i="1"/>
  <c r="H16" i="1"/>
  <c r="J16" i="1"/>
  <c r="G17" i="1"/>
  <c r="I17" i="1"/>
  <c r="H17" i="1"/>
  <c r="J17" i="1"/>
  <c r="G18" i="1"/>
  <c r="I18" i="1"/>
  <c r="H18" i="1"/>
  <c r="J18" i="1"/>
  <c r="G19" i="1"/>
  <c r="I19" i="1"/>
  <c r="H19" i="1"/>
  <c r="J19" i="1"/>
  <c r="G20" i="1"/>
  <c r="I20" i="1"/>
  <c r="H20" i="1"/>
  <c r="J20" i="1"/>
  <c r="G21" i="1"/>
  <c r="I21" i="1"/>
  <c r="H21" i="1"/>
  <c r="J21" i="1"/>
  <c r="G22" i="1"/>
  <c r="I22" i="1"/>
  <c r="H22" i="1"/>
  <c r="J22" i="1"/>
  <c r="G23" i="1"/>
  <c r="I23" i="1"/>
  <c r="H23" i="1"/>
  <c r="J23" i="1"/>
  <c r="G24" i="1"/>
  <c r="I24" i="1"/>
  <c r="H24" i="1"/>
  <c r="J24" i="1"/>
  <c r="G25" i="1"/>
  <c r="I25" i="1"/>
  <c r="H25" i="1"/>
  <c r="J25" i="1"/>
  <c r="G26" i="1"/>
  <c r="I26" i="1"/>
  <c r="H26" i="1"/>
  <c r="J26" i="1"/>
  <c r="G27" i="1"/>
  <c r="I27" i="1"/>
  <c r="H27" i="1"/>
  <c r="J27" i="1"/>
  <c r="G28" i="1"/>
  <c r="I28" i="1"/>
  <c r="H28" i="1"/>
  <c r="J28" i="1"/>
  <c r="J3" i="1"/>
  <c r="I3" i="1"/>
</calcChain>
</file>

<file path=xl/sharedStrings.xml><?xml version="1.0" encoding="utf-8"?>
<sst xmlns="http://schemas.openxmlformats.org/spreadsheetml/2006/main" count="813" uniqueCount="172">
  <si>
    <t>High Mortality FRI</t>
  </si>
  <si>
    <t>Low Mortality FRI</t>
  </si>
  <si>
    <t>Cover Type</t>
  </si>
  <si>
    <t>Overall Mean FRI</t>
  </si>
  <si>
    <t>High Percent</t>
  </si>
  <si>
    <t>Low Percent</t>
  </si>
  <si>
    <t>DFTO</t>
  </si>
  <si>
    <t>DFTO-U</t>
  </si>
  <si>
    <t>LPN</t>
  </si>
  <si>
    <t>LPN-ASP</t>
  </si>
  <si>
    <t>LSG</t>
  </si>
  <si>
    <t>MHW</t>
  </si>
  <si>
    <t>MHW-U</t>
  </si>
  <si>
    <t>MRIP</t>
  </si>
  <si>
    <t>OAK</t>
  </si>
  <si>
    <t>OCFW</t>
  </si>
  <si>
    <t>OCFW-U</t>
  </si>
  <si>
    <t>RFR-M</t>
  </si>
  <si>
    <t>RFR-X</t>
  </si>
  <si>
    <t>RFR-U</t>
  </si>
  <si>
    <t>RFR-ASP</t>
  </si>
  <si>
    <t>SAGE</t>
  </si>
  <si>
    <t>SCN</t>
  </si>
  <si>
    <t>SCN-ASP</t>
  </si>
  <si>
    <t>SMC-M</t>
  </si>
  <si>
    <t>SMC-X</t>
  </si>
  <si>
    <t>SMC-U</t>
  </si>
  <si>
    <t>SMC-ASP</t>
  </si>
  <si>
    <t>WWP</t>
  </si>
  <si>
    <t>YPN</t>
  </si>
  <si>
    <t>YPN-ASP</t>
  </si>
  <si>
    <t>CMM</t>
  </si>
  <si>
    <t>Deriving High Mortality FRIs from High and Low %</t>
  </si>
  <si>
    <t>Prev High</t>
  </si>
  <si>
    <t>Prev Low</t>
  </si>
  <si>
    <t>Diff Low Old-New</t>
  </si>
  <si>
    <t>Diff High Old-New</t>
  </si>
  <si>
    <t>New High Percent</t>
  </si>
  <si>
    <t>New Low Percent</t>
  </si>
  <si>
    <t>Diff Low Old-New %</t>
  </si>
  <si>
    <t>Diff High Old-New %</t>
  </si>
  <si>
    <t>Deriving High and Low % from High and Low FRIs</t>
  </si>
  <si>
    <t>Deriving Overall FRIs from High and Low Values</t>
  </si>
  <si>
    <t>New Overall Mean FRI based on high</t>
  </si>
  <si>
    <t>New Overall Mean FRI based on Low</t>
  </si>
  <si>
    <t>Diff for high</t>
  </si>
  <si>
    <t>Diff for low</t>
  </si>
  <si>
    <t>Wildfire Rotation Periods (yrs)`</t>
  </si>
  <si>
    <t>cov.name</t>
  </si>
  <si>
    <t>area.ha</t>
  </si>
  <si>
    <t>low.mort</t>
  </si>
  <si>
    <t>high.mort</t>
  </si>
  <si>
    <t>any.mort</t>
  </si>
  <si>
    <t>Agriculture</t>
  </si>
  <si>
    <t>Curl-leaf Mountain Mahogany</t>
  </si>
  <si>
    <t>Douglas Fir-Tanoak</t>
  </si>
  <si>
    <t>Douglas Fir-Tanoak - Ultramafic</t>
  </si>
  <si>
    <t>Grassland</t>
  </si>
  <si>
    <t>Lodgepole Pine</t>
  </si>
  <si>
    <t>Lodgepole Pine with Aspen</t>
  </si>
  <si>
    <t>Meadow</t>
  </si>
  <si>
    <t>Montane Hardwood</t>
  </si>
  <si>
    <t>Montane Hardwood - Ultramafic</t>
  </si>
  <si>
    <t>Montane Riparian</t>
  </si>
  <si>
    <t>Oak Woodland</t>
  </si>
  <si>
    <t>Oak-Conifer Forest and Woodland</t>
  </si>
  <si>
    <t>Oak-Conifer Forest and Woodland - Ultramafic</t>
  </si>
  <si>
    <t>Red Fir with Aspen</t>
  </si>
  <si>
    <t>Red Fir - Mesic</t>
  </si>
  <si>
    <t>Red Fir - Ultramafic</t>
  </si>
  <si>
    <t>Red Fir - Xeric</t>
  </si>
  <si>
    <t>Subalpine Conifer</t>
  </si>
  <si>
    <t>Sierran Mixed Conifer with Aspen</t>
  </si>
  <si>
    <t>Sierran Mixed Conifer - Mesic</t>
  </si>
  <si>
    <t>Sierran Mixed Conifer - Ultramafic</t>
  </si>
  <si>
    <t>Sierran Mixed Conifer - Xeric</t>
  </si>
  <si>
    <t>Urban</t>
  </si>
  <si>
    <t>Western White Pine</t>
  </si>
  <si>
    <t>Yellow Pine</t>
  </si>
  <si>
    <t>Total</t>
  </si>
  <si>
    <t>high %</t>
  </si>
  <si>
    <t>low %</t>
  </si>
  <si>
    <t>high diff</t>
  </si>
  <si>
    <t>low diff</t>
  </si>
  <si>
    <t>high mort</t>
  </si>
  <si>
    <t>low mort</t>
  </si>
  <si>
    <t>Given Mean FRI, prob of reaching Late</t>
  </si>
  <si>
    <t>Min Age to Late</t>
  </si>
  <si>
    <t>$`Wildfire Rotation Periods (yrs)`</t>
  </si>
  <si>
    <t xml:space="preserve">                                       cov.name area.ha low.mort high.mort any.mort</t>
  </si>
  <si>
    <t>1                                   Agriculture      16     1606        50       48</t>
  </si>
  <si>
    <t>2                   Curl-leaf Mountain Mahogany      18       34        54       21</t>
  </si>
  <si>
    <t>3                            Douglas Fir-Tanoak    8459       29       212       26</t>
  </si>
  <si>
    <t>4               Douglas Fir-Tanoak - Ultramafic     305       85        52       32</t>
  </si>
  <si>
    <t>5                                     Grassland    1060     1051        46       44</t>
  </si>
  <si>
    <t>6                                Lodgepole Pine     845       78        39       26</t>
  </si>
  <si>
    <t>7                     Lodgepole Pine with Aspen       7      139        40       31</t>
  </si>
  <si>
    <t>8                                        Meadow    1202     1861        69       66</t>
  </si>
  <si>
    <t>9                              Montane Hardwood    5908       23        88       19</t>
  </si>
  <si>
    <t>10                Montane Hardwood - Ultramafic     328      102        26       21</t>
  </si>
  <si>
    <t>11                             Montane Riparian     728       52        53       26</t>
  </si>
  <si>
    <t>12                                 Oak Woodland      19      190        18       16</t>
  </si>
  <si>
    <t>13              Oak-Conifer Forest and Woodland   22977       77        22       17</t>
  </si>
  <si>
    <t>14 Oak-Conifer Forest and Woodland - Ultramafic    1034       46        31       19</t>
  </si>
  <si>
    <t>15                           Red Fir with Aspen      32      260        37       33</t>
  </si>
  <si>
    <t>16                              Red Fir - Mesic    8588      151        31       25</t>
  </si>
  <si>
    <t>17                         Red Fir - Ultramafic     295       58        65       31</t>
  </si>
  <si>
    <t>18                              Red Fir - Xeric    7477      200        42       34</t>
  </si>
  <si>
    <t>19                            Subalpine Conifer     637      711        94       83</t>
  </si>
  <si>
    <t>20             Sierran Mixed Conifer with Aspen      59      137        20       17</t>
  </si>
  <si>
    <t>21                Sierran Mixed Conifer - Mesic   57839       37        29       16</t>
  </si>
  <si>
    <t>22           Sierran Mixed Conifer - Ultramafic    4123       45        61       26</t>
  </si>
  <si>
    <t>23                Sierran Mixed Conifer - Xeric   52180       54        26       18</t>
  </si>
  <si>
    <t>24                                        Urban     428     1525        59       57</t>
  </si>
  <si>
    <t>25                           Western White Pine     272       73        29       21</t>
  </si>
  <si>
    <t>26                                  Yellow Pine       1       92        17       14</t>
  </si>
  <si>
    <t>27                                        Total  174836       48        30       18</t>
  </si>
  <si>
    <t>$`</t>
  </si>
  <si>
    <t>MCF_PPDF</t>
  </si>
  <si>
    <t>MCF_LARCH</t>
  </si>
  <si>
    <t>MCF_GFIR</t>
  </si>
  <si>
    <t>HEM_CEDAR</t>
  </si>
  <si>
    <t>PPINE</t>
  </si>
  <si>
    <t>DM_SF</t>
  </si>
  <si>
    <t>MW_SF</t>
  </si>
  <si>
    <t>tweibull (time since event):
prob of reaching Late without any fire</t>
  </si>
  <si>
    <t>tweibull (time since event): 
prob of reaching mid without any fire</t>
  </si>
  <si>
    <t>Min Age to Mid</t>
  </si>
  <si>
    <t>output overall MRI</t>
  </si>
  <si>
    <t>tweibull (time since event): 
prob of reaching mid without any fire (using input values)</t>
  </si>
  <si>
    <t>Deriving High and Low Mortality FRIs from High and Low %</t>
  </si>
  <si>
    <t>Deriving Overall Mean and % from High and Low FRI</t>
  </si>
  <si>
    <t>New Overall Mean FRI</t>
  </si>
  <si>
    <t>Diff Overall Mean FRI</t>
  </si>
  <si>
    <t>High Mean FRI</t>
  </si>
  <si>
    <t>Low Mean FRI</t>
  </si>
  <si>
    <t>Deriving Low FRI and Percents from Overall and High FRI</t>
  </si>
  <si>
    <t>Derived HFRI</t>
  </si>
  <si>
    <t>Derived High %</t>
  </si>
  <si>
    <t>Diff HFRI</t>
  </si>
  <si>
    <t>Deriving High FRI and Percents from Overall and Low FRI</t>
  </si>
  <si>
    <t>ABS D HFRI</t>
  </si>
  <si>
    <t>New Low %</t>
  </si>
  <si>
    <t>So this can't be done for incorrect Lows that are &gt;Overall</t>
  </si>
  <si>
    <t>Derived Low FRI</t>
  </si>
  <si>
    <t>Diff Low FRI</t>
  </si>
  <si>
    <t>Derived Low %</t>
  </si>
  <si>
    <t>New High %</t>
  </si>
  <si>
    <t>Option 1 Deriving High and Low Mortality FRIs from Overall Mean and proportions</t>
  </si>
  <si>
    <t>New High FRI</t>
  </si>
  <si>
    <t>New Low FRI</t>
  </si>
  <si>
    <t>High Proportion</t>
  </si>
  <si>
    <t>Low Proportion</t>
  </si>
  <si>
    <t>Option 2 Deriving Low Mortality FRI and Proportions from Overall Mean FRI and High Mortality FRI</t>
  </si>
  <si>
    <t>New Low Mortality FRI</t>
  </si>
  <si>
    <t>New High Proportion</t>
  </si>
  <si>
    <t>New Low Proportion</t>
  </si>
  <si>
    <t>Option 3 Deriving Overall Mean FRI and proportions from Low and High Mortality FRIs</t>
  </si>
  <si>
    <t>Sum High and Low Proportion</t>
  </si>
  <si>
    <t>New High Mortality FRI</t>
  </si>
  <si>
    <t>tweibull (time since event):
prob of reaching mid without any fire</t>
  </si>
  <si>
    <t>tweibull (time since event):
prob of reaching late (no high severity in x years)</t>
  </si>
  <si>
    <t>Deriving new proportions from Mean, High, Low Mortality FRIS (not mathematically possible - see results)</t>
  </si>
  <si>
    <t>Deriving High Mortality FRI and Proportions from Overall Mean and Low Mortality FRI (not mathematically possible - see results)</t>
  </si>
  <si>
    <t>probability of reaching mid ; uses overall mean FRI</t>
  </si>
  <si>
    <t>probability of reaching mid ; uses high mortality FRI</t>
  </si>
  <si>
    <t>probability of reaching min late age without high mortality fire</t>
  </si>
  <si>
    <t>probability of no fire before min mid age</t>
  </si>
  <si>
    <t>probability of no high mortality fire before min mid age</t>
  </si>
  <si>
    <t>prob of reaching late with no high mortality fire * prob of reaching mid with no fire</t>
  </si>
  <si>
    <t>probability of no low mortality fire before min mid age</t>
  </si>
  <si>
    <t>prob of no low fire till mid * prob of no high fire until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</si>
</sst>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Garamond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" fontId="0" fillId="3" borderId="0" xfId="0" applyNumberFormat="1" applyFill="1" applyAlignment="1">
      <alignment wrapText="1"/>
    </xf>
    <xf numFmtId="2" fontId="0" fillId="3" borderId="0" xfId="0" applyNumberFormat="1" applyFill="1" applyAlignment="1">
      <alignment wrapText="1"/>
    </xf>
    <xf numFmtId="2" fontId="0" fillId="0" borderId="0" xfId="0" applyNumberFormat="1" applyAlignment="1">
      <alignment wrapText="1"/>
    </xf>
    <xf numFmtId="2" fontId="0" fillId="4" borderId="0" xfId="0" applyNumberFormat="1" applyFill="1" applyAlignment="1">
      <alignment wrapText="1"/>
    </xf>
    <xf numFmtId="2" fontId="0" fillId="0" borderId="0" xfId="0" applyNumberFormat="1"/>
    <xf numFmtId="2" fontId="0" fillId="4" borderId="0" xfId="0" applyNumberFormat="1" applyFill="1"/>
    <xf numFmtId="2" fontId="0" fillId="3" borderId="0" xfId="0" applyNumberFormat="1" applyFill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2" fontId="0" fillId="0" borderId="0" xfId="0" applyNumberFormat="1" applyFill="1"/>
    <xf numFmtId="1" fontId="0" fillId="0" borderId="0" xfId="0" applyNumberFormat="1"/>
    <xf numFmtId="1" fontId="0" fillId="0" borderId="0" xfId="0" applyNumberFormat="1" applyFill="1"/>
    <xf numFmtId="1" fontId="0" fillId="3" borderId="0" xfId="0" applyNumberFormat="1" applyFill="1"/>
    <xf numFmtId="1" fontId="0" fillId="5" borderId="0" xfId="0" applyNumberFormat="1" applyFill="1"/>
    <xf numFmtId="2" fontId="4" fillId="4" borderId="0" xfId="0" applyNumberFormat="1" applyFont="1" applyFill="1"/>
    <xf numFmtId="1" fontId="0" fillId="4" borderId="0" xfId="0" applyNumberFormat="1" applyFill="1"/>
    <xf numFmtId="0" fontId="0" fillId="6" borderId="0" xfId="0" applyFill="1"/>
    <xf numFmtId="2" fontId="0" fillId="6" borderId="0" xfId="0" applyNumberFormat="1" applyFill="1"/>
    <xf numFmtId="1" fontId="0" fillId="7" borderId="0" xfId="0" applyNumberFormat="1" applyFill="1"/>
    <xf numFmtId="0" fontId="0" fillId="3" borderId="0" xfId="0" applyFill="1" applyAlignment="1">
      <alignment wrapText="1"/>
    </xf>
    <xf numFmtId="0" fontId="0" fillId="3" borderId="0" xfId="0" applyFill="1"/>
    <xf numFmtId="11" fontId="0" fillId="0" borderId="0" xfId="0" applyNumberFormat="1"/>
    <xf numFmtId="1" fontId="0" fillId="0" borderId="0" xfId="0" applyNumberFormat="1" applyAlignment="1">
      <alignment wrapText="1"/>
    </xf>
    <xf numFmtId="1" fontId="0" fillId="4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5" fillId="0" borderId="0" xfId="0" applyFont="1"/>
    <xf numFmtId="0" fontId="0" fillId="8" borderId="0" xfId="0" applyFill="1" applyAlignment="1">
      <alignment wrapText="1"/>
    </xf>
    <xf numFmtId="1" fontId="0" fillId="0" borderId="0" xfId="0" applyNumberFormat="1" applyFill="1" applyAlignment="1">
      <alignment wrapText="1"/>
    </xf>
    <xf numFmtId="2" fontId="6" fillId="0" borderId="0" xfId="0" applyNumberFormat="1" applyFont="1" applyAlignment="1">
      <alignment wrapText="1"/>
    </xf>
    <xf numFmtId="0" fontId="0" fillId="9" borderId="0" xfId="0" applyFill="1"/>
    <xf numFmtId="1" fontId="0" fillId="9" borderId="0" xfId="0" applyNumberFormat="1" applyFill="1" applyAlignment="1">
      <alignment wrapText="1"/>
    </xf>
    <xf numFmtId="1" fontId="0" fillId="9" borderId="0" xfId="0" applyNumberFormat="1" applyFill="1"/>
    <xf numFmtId="2" fontId="0" fillId="9" borderId="0" xfId="0" applyNumberFormat="1" applyFill="1"/>
    <xf numFmtId="0" fontId="0" fillId="5" borderId="0" xfId="0" applyFill="1" applyAlignment="1">
      <alignment wrapText="1"/>
    </xf>
    <xf numFmtId="2" fontId="0" fillId="5" borderId="0" xfId="0" applyNumberFormat="1" applyFill="1"/>
    <xf numFmtId="14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1"/>
  <sheetViews>
    <sheetView topLeftCell="K1" workbookViewId="0">
      <selection activeCell="S4" sqref="S4"/>
    </sheetView>
  </sheetViews>
  <sheetFormatPr baseColWidth="10" defaultRowHeight="15" x14ac:dyDescent="0"/>
  <cols>
    <col min="2" max="2" width="12" bestFit="1" customWidth="1"/>
    <col min="3" max="3" width="9" bestFit="1" customWidth="1"/>
    <col min="4" max="4" width="8.6640625" bestFit="1" customWidth="1"/>
    <col min="5" max="6" width="7.5" bestFit="1" customWidth="1"/>
    <col min="7" max="7" width="13" customWidth="1"/>
    <col min="8" max="8" width="14" customWidth="1"/>
    <col min="11" max="11" width="11.83203125" bestFit="1" customWidth="1"/>
    <col min="19" max="19" width="9.1640625" bestFit="1" customWidth="1"/>
    <col min="20" max="20" width="8.83203125" bestFit="1" customWidth="1"/>
    <col min="23" max="23" width="11.83203125" bestFit="1" customWidth="1"/>
    <col min="31" max="31" width="11.83203125" bestFit="1" customWidth="1"/>
    <col min="33" max="33" width="9" bestFit="1" customWidth="1"/>
    <col min="34" max="34" width="8.6640625" bestFit="1" customWidth="1"/>
    <col min="45" max="45" width="11.83203125" bestFit="1" customWidth="1"/>
    <col min="46" max="46" width="11.83203125" customWidth="1"/>
    <col min="47" max="47" width="11.83203125" bestFit="1" customWidth="1"/>
    <col min="49" max="49" width="11.83203125" bestFit="1" customWidth="1"/>
    <col min="58" max="58" width="11.33203125" bestFit="1" customWidth="1"/>
    <col min="60" max="60" width="11.83203125" bestFit="1" customWidth="1"/>
  </cols>
  <sheetData>
    <row r="1" spans="1:61">
      <c r="A1" s="42" t="s">
        <v>130</v>
      </c>
      <c r="B1" s="42"/>
      <c r="C1" s="42"/>
      <c r="D1" s="42"/>
      <c r="E1" s="42"/>
      <c r="F1" s="42"/>
      <c r="K1" s="11"/>
      <c r="L1" s="12"/>
      <c r="M1" s="42" t="s">
        <v>41</v>
      </c>
      <c r="N1" s="42"/>
      <c r="O1" s="42"/>
      <c r="P1" s="42"/>
      <c r="Q1" s="42"/>
      <c r="R1" s="42"/>
      <c r="Y1" s="42" t="s">
        <v>131</v>
      </c>
      <c r="Z1" s="42"/>
      <c r="AA1" s="42"/>
      <c r="AB1" s="42"/>
      <c r="AC1" s="42"/>
      <c r="AD1" s="42"/>
      <c r="AM1" s="42" t="s">
        <v>140</v>
      </c>
      <c r="AN1" s="42"/>
      <c r="AO1" s="42"/>
      <c r="AP1" s="42"/>
      <c r="AQ1" s="42"/>
      <c r="AR1" s="42"/>
      <c r="AS1" s="42" t="s">
        <v>143</v>
      </c>
      <c r="AT1" s="42"/>
      <c r="AU1" s="42"/>
      <c r="AV1" s="42"/>
      <c r="AW1" s="42"/>
      <c r="AZ1" s="42" t="s">
        <v>136</v>
      </c>
      <c r="BA1" s="42"/>
      <c r="BB1" s="42"/>
      <c r="BC1" s="42"/>
      <c r="BD1" s="42"/>
      <c r="BE1" s="42"/>
    </row>
    <row r="2" spans="1:61" s="1" customFormat="1" ht="45">
      <c r="A2" s="1" t="s">
        <v>2</v>
      </c>
      <c r="B2" s="1" t="s">
        <v>3</v>
      </c>
      <c r="C2" s="1" t="s">
        <v>33</v>
      </c>
      <c r="D2" s="1" t="s">
        <v>34</v>
      </c>
      <c r="E2" s="1" t="s">
        <v>4</v>
      </c>
      <c r="F2" s="1" t="s">
        <v>5</v>
      </c>
      <c r="G2" s="1" t="s">
        <v>0</v>
      </c>
      <c r="H2" s="1" t="s">
        <v>1</v>
      </c>
      <c r="I2" s="1" t="s">
        <v>36</v>
      </c>
      <c r="J2" s="1" t="s">
        <v>35</v>
      </c>
      <c r="K2" s="13"/>
      <c r="L2" s="14"/>
      <c r="M2" s="1" t="s">
        <v>2</v>
      </c>
      <c r="N2" s="1" t="s">
        <v>3</v>
      </c>
      <c r="O2" s="1" t="s">
        <v>33</v>
      </c>
      <c r="P2" s="1" t="s">
        <v>34</v>
      </c>
      <c r="Q2" s="1" t="s">
        <v>4</v>
      </c>
      <c r="R2" s="1" t="s">
        <v>5</v>
      </c>
      <c r="S2" s="1" t="s">
        <v>37</v>
      </c>
      <c r="T2" s="1" t="s">
        <v>38</v>
      </c>
      <c r="U2" s="1" t="s">
        <v>40</v>
      </c>
      <c r="V2" s="1" t="s">
        <v>39</v>
      </c>
      <c r="Y2" s="1" t="s">
        <v>2</v>
      </c>
      <c r="Z2" s="1" t="s">
        <v>3</v>
      </c>
      <c r="AA2" s="1" t="s">
        <v>134</v>
      </c>
      <c r="AB2" s="1" t="s">
        <v>135</v>
      </c>
      <c r="AC2" s="1" t="s">
        <v>4</v>
      </c>
      <c r="AD2" s="1" t="s">
        <v>5</v>
      </c>
      <c r="AE2" s="1" t="s">
        <v>132</v>
      </c>
      <c r="AF2" s="1" t="s">
        <v>133</v>
      </c>
      <c r="AG2" s="1" t="s">
        <v>37</v>
      </c>
      <c r="AH2" s="1" t="s">
        <v>38</v>
      </c>
      <c r="AI2" s="1" t="s">
        <v>40</v>
      </c>
      <c r="AJ2" s="1" t="s">
        <v>39</v>
      </c>
      <c r="AM2" s="1" t="s">
        <v>2</v>
      </c>
      <c r="AN2" s="1" t="s">
        <v>3</v>
      </c>
      <c r="AO2" s="1" t="s">
        <v>134</v>
      </c>
      <c r="AP2" s="1" t="s">
        <v>135</v>
      </c>
      <c r="AQ2" s="1" t="s">
        <v>4</v>
      </c>
      <c r="AR2" s="1" t="s">
        <v>5</v>
      </c>
      <c r="AS2" s="1" t="s">
        <v>137</v>
      </c>
      <c r="AT2" s="1" t="s">
        <v>141</v>
      </c>
      <c r="AU2" s="1" t="s">
        <v>139</v>
      </c>
      <c r="AV2" s="1" t="s">
        <v>138</v>
      </c>
      <c r="AW2" s="1" t="s">
        <v>142</v>
      </c>
      <c r="AZ2" s="1" t="s">
        <v>2</v>
      </c>
      <c r="BA2" s="1" t="s">
        <v>3</v>
      </c>
      <c r="BB2" s="1" t="s">
        <v>134</v>
      </c>
      <c r="BC2" s="1" t="s">
        <v>135</v>
      </c>
      <c r="BD2" s="1" t="s">
        <v>4</v>
      </c>
      <c r="BE2" s="1" t="s">
        <v>5</v>
      </c>
      <c r="BF2" s="1" t="s">
        <v>144</v>
      </c>
      <c r="BG2" s="1" t="s">
        <v>145</v>
      </c>
      <c r="BH2" s="1" t="s">
        <v>147</v>
      </c>
      <c r="BI2" s="1" t="s">
        <v>146</v>
      </c>
    </row>
    <row r="3" spans="1:61" s="1" customFormat="1" ht="16" customHeight="1">
      <c r="A3" s="1" t="s">
        <v>31</v>
      </c>
      <c r="B3" s="1">
        <v>45</v>
      </c>
      <c r="C3" s="1">
        <v>223</v>
      </c>
      <c r="D3" s="1">
        <v>56</v>
      </c>
      <c r="E3" s="1">
        <v>20</v>
      </c>
      <c r="F3" s="1">
        <v>80</v>
      </c>
      <c r="G3" s="5">
        <f>B3/(E3/100)</f>
        <v>225</v>
      </c>
      <c r="H3" s="5">
        <f>B3/(F3/100)</f>
        <v>56.25</v>
      </c>
      <c r="I3" s="6">
        <f>C3-G3</f>
        <v>-2</v>
      </c>
      <c r="J3" s="6">
        <f>D3-H3</f>
        <v>-0.25</v>
      </c>
      <c r="K3" s="13"/>
      <c r="L3" s="14"/>
      <c r="M3" s="1" t="s">
        <v>31</v>
      </c>
      <c r="N3" s="1">
        <v>45</v>
      </c>
      <c r="O3" s="1">
        <v>223</v>
      </c>
      <c r="P3" s="1">
        <v>56</v>
      </c>
      <c r="Q3" s="1">
        <v>0.2</v>
      </c>
      <c r="R3" s="1">
        <v>0.8</v>
      </c>
      <c r="S3" s="10">
        <f>N3/O3</f>
        <v>0.20179372197309417</v>
      </c>
      <c r="T3" s="10">
        <f>N3/P3</f>
        <v>0.8035714285714286</v>
      </c>
      <c r="U3" s="8">
        <f>Q3-S3</f>
        <v>-1.7937219730941589E-3</v>
      </c>
      <c r="V3" s="8">
        <f>R3-T3</f>
        <v>-3.5714285714285587E-3</v>
      </c>
      <c r="Y3" s="1" t="s">
        <v>31</v>
      </c>
      <c r="Z3" s="1">
        <v>45</v>
      </c>
      <c r="AA3" s="1">
        <v>223</v>
      </c>
      <c r="AB3" s="1">
        <v>56</v>
      </c>
      <c r="AC3" s="1">
        <v>0.2</v>
      </c>
      <c r="AD3" s="1">
        <v>0.8</v>
      </c>
      <c r="AE3" s="28">
        <f>1/(1/AA3+1/AB3)</f>
        <v>44.759856630824373</v>
      </c>
      <c r="AF3" s="28">
        <f>Z3-AE3</f>
        <v>0.24014336917562673</v>
      </c>
      <c r="AG3" s="6">
        <f>AE3/AA3</f>
        <v>0.20071684587813621</v>
      </c>
      <c r="AH3" s="6">
        <f>AE3/AB3</f>
        <v>0.79928315412186379</v>
      </c>
      <c r="AI3" s="6">
        <f>AC3-AG3</f>
        <v>-7.1684587813619638E-4</v>
      </c>
      <c r="AJ3" s="6">
        <f>AD3-AH3</f>
        <v>7.1684587813625189E-4</v>
      </c>
      <c r="AM3" s="1" t="s">
        <v>31</v>
      </c>
      <c r="AN3" s="1">
        <v>45</v>
      </c>
      <c r="AO3" s="1">
        <v>223</v>
      </c>
      <c r="AP3" s="1">
        <v>56</v>
      </c>
      <c r="AQ3" s="1">
        <v>0.2</v>
      </c>
      <c r="AR3" s="1">
        <v>0.8</v>
      </c>
      <c r="AS3" s="28">
        <f>1/(1/AN3 - 1/AP3)</f>
        <v>229.09090909090901</v>
      </c>
      <c r="AT3" s="28">
        <f>ABS(AS3)</f>
        <v>229.09090909090901</v>
      </c>
      <c r="AU3" s="28">
        <f>AO3-AT3</f>
        <v>-6.0909090909090082</v>
      </c>
      <c r="AV3" s="6">
        <f>AN3/AT3</f>
        <v>0.19642857142857151</v>
      </c>
      <c r="AW3" s="6">
        <f>AN3/AP3</f>
        <v>0.8035714285714286</v>
      </c>
      <c r="AZ3" s="1" t="s">
        <v>31</v>
      </c>
      <c r="BA3" s="1">
        <v>45</v>
      </c>
      <c r="BB3" s="1">
        <v>223</v>
      </c>
      <c r="BC3" s="1">
        <v>56</v>
      </c>
      <c r="BD3" s="1">
        <v>0.2</v>
      </c>
      <c r="BE3" s="1">
        <v>0.8</v>
      </c>
      <c r="BF3" s="28">
        <f>1/(1/BA3 - 1/BB3)</f>
        <v>56.376404494382015</v>
      </c>
      <c r="BG3" s="28">
        <f>BC3-BF3</f>
        <v>-0.37640449438201529</v>
      </c>
      <c r="BH3" s="6">
        <f>BA3/BB3</f>
        <v>0.20179372197309417</v>
      </c>
      <c r="BI3" s="6">
        <f t="shared" ref="BI3:BI28" si="0">BA3/BF3</f>
        <v>0.79820627802690591</v>
      </c>
    </row>
    <row r="4" spans="1:61" ht="16" thickBot="1">
      <c r="A4" s="2" t="s">
        <v>6</v>
      </c>
      <c r="B4">
        <v>30</v>
      </c>
      <c r="C4">
        <v>65</v>
      </c>
      <c r="D4">
        <v>8</v>
      </c>
      <c r="E4">
        <v>18</v>
      </c>
      <c r="F4">
        <v>82</v>
      </c>
      <c r="G4" s="5">
        <f t="shared" ref="G4:G28" si="1">B4/(E4/100)</f>
        <v>166.66666666666669</v>
      </c>
      <c r="H4" s="5">
        <f t="shared" ref="H4:H28" si="2">B4/(F4/100)</f>
        <v>36.585365853658537</v>
      </c>
      <c r="I4" s="7">
        <f t="shared" ref="I4:I28" si="3">C4-G4</f>
        <v>-101.66666666666669</v>
      </c>
      <c r="J4" s="7">
        <f t="shared" ref="J4:J28" si="4">D4-H4</f>
        <v>-28.585365853658537</v>
      </c>
      <c r="K4" s="11"/>
      <c r="L4" s="12"/>
      <c r="M4" s="2" t="s">
        <v>6</v>
      </c>
      <c r="N4">
        <v>30</v>
      </c>
      <c r="O4">
        <v>65</v>
      </c>
      <c r="P4">
        <v>8</v>
      </c>
      <c r="Q4">
        <v>0.18</v>
      </c>
      <c r="R4">
        <v>0.82</v>
      </c>
      <c r="S4" s="10">
        <f t="shared" ref="S4:S28" si="5">N4/O4</f>
        <v>0.46153846153846156</v>
      </c>
      <c r="T4" s="10">
        <f>N4/P4</f>
        <v>3.75</v>
      </c>
      <c r="U4" s="9">
        <f t="shared" ref="U4:V28" si="6">Q4-S4</f>
        <v>-0.28153846153846157</v>
      </c>
      <c r="V4" s="9">
        <f t="shared" si="6"/>
        <v>-2.93</v>
      </c>
      <c r="Y4" s="2" t="s">
        <v>6</v>
      </c>
      <c r="Z4">
        <v>30</v>
      </c>
      <c r="AA4">
        <v>65</v>
      </c>
      <c r="AB4">
        <v>8</v>
      </c>
      <c r="AC4">
        <v>0.18</v>
      </c>
      <c r="AD4">
        <v>0.82</v>
      </c>
      <c r="AE4" s="28">
        <f t="shared" ref="AE4:AE28" si="7">1/(1/AA4+1/AB4)</f>
        <v>7.1232876712328768</v>
      </c>
      <c r="AF4" s="29">
        <f t="shared" ref="AF4:AF28" si="8">Z4-AE4</f>
        <v>22.876712328767123</v>
      </c>
      <c r="AG4" s="6">
        <f t="shared" ref="AG4:AG28" si="9">AE4/AA4</f>
        <v>0.1095890410958904</v>
      </c>
      <c r="AH4" s="6">
        <f t="shared" ref="AH4:AH28" si="10">AE4/AB4</f>
        <v>0.8904109589041096</v>
      </c>
      <c r="AI4" s="7">
        <f t="shared" ref="AI4:AI28" si="11">AC4-AG4</f>
        <v>7.0410958904109588E-2</v>
      </c>
      <c r="AJ4" s="7">
        <f t="shared" ref="AJ4:AJ28" si="12">AD4-AH4</f>
        <v>-7.0410958904109644E-2</v>
      </c>
      <c r="AM4" s="2" t="s">
        <v>6</v>
      </c>
      <c r="AN4">
        <v>30</v>
      </c>
      <c r="AO4">
        <v>65</v>
      </c>
      <c r="AP4">
        <v>8</v>
      </c>
      <c r="AQ4">
        <v>0.18</v>
      </c>
      <c r="AR4">
        <v>0.82</v>
      </c>
      <c r="AS4" s="28">
        <f>1/(1/AN4 - 1/AP4)</f>
        <v>-10.909090909090908</v>
      </c>
      <c r="AT4" s="28">
        <f t="shared" ref="AT4:AT28" si="13">ABS(AS4)</f>
        <v>10.909090909090908</v>
      </c>
      <c r="AU4" s="28">
        <f>AO4-AT4</f>
        <v>54.090909090909093</v>
      </c>
      <c r="AV4" s="7">
        <f>AN4/AT4</f>
        <v>2.75</v>
      </c>
      <c r="AW4" s="7">
        <f t="shared" ref="AW4:AW28" si="14">AN4/AP4</f>
        <v>3.75</v>
      </c>
      <c r="AZ4" s="2" t="s">
        <v>6</v>
      </c>
      <c r="BA4">
        <v>30</v>
      </c>
      <c r="BB4">
        <v>65</v>
      </c>
      <c r="BC4">
        <v>8</v>
      </c>
      <c r="BD4">
        <v>0.18</v>
      </c>
      <c r="BE4">
        <v>0.82</v>
      </c>
      <c r="BF4" s="28">
        <f t="shared" ref="BF4:BF28" si="15">1/(1/BA4 - 1/BB4)</f>
        <v>55.714285714285715</v>
      </c>
      <c r="BG4" s="29">
        <f t="shared" ref="BG4:BG28" si="16">BC4-BF4</f>
        <v>-47.714285714285715</v>
      </c>
      <c r="BH4" s="6">
        <f t="shared" ref="BH4:BH28" si="17">BA4/BB4</f>
        <v>0.46153846153846156</v>
      </c>
      <c r="BI4" s="6">
        <f t="shared" si="0"/>
        <v>0.53846153846153844</v>
      </c>
    </row>
    <row r="5" spans="1:61" ht="16" thickBot="1">
      <c r="A5" s="2" t="s">
        <v>7</v>
      </c>
      <c r="B5">
        <v>30</v>
      </c>
      <c r="C5">
        <v>90</v>
      </c>
      <c r="D5">
        <v>19</v>
      </c>
      <c r="E5">
        <v>17</v>
      </c>
      <c r="F5">
        <v>83</v>
      </c>
      <c r="G5" s="5">
        <f t="shared" si="1"/>
        <v>176.47058823529412</v>
      </c>
      <c r="H5" s="5">
        <f t="shared" si="2"/>
        <v>36.144578313253014</v>
      </c>
      <c r="I5" s="7">
        <f t="shared" si="3"/>
        <v>-86.470588235294116</v>
      </c>
      <c r="J5" s="7">
        <f t="shared" si="4"/>
        <v>-17.144578313253014</v>
      </c>
      <c r="K5" s="11"/>
      <c r="L5" s="12"/>
      <c r="M5" s="2" t="s">
        <v>7</v>
      </c>
      <c r="N5">
        <v>30</v>
      </c>
      <c r="O5">
        <v>90</v>
      </c>
      <c r="P5">
        <v>19</v>
      </c>
      <c r="Q5">
        <v>0.17</v>
      </c>
      <c r="R5">
        <v>0.83</v>
      </c>
      <c r="S5" s="10">
        <f t="shared" si="5"/>
        <v>0.33333333333333331</v>
      </c>
      <c r="T5" s="10">
        <f t="shared" ref="T5:T28" si="18">N5/P5</f>
        <v>1.5789473684210527</v>
      </c>
      <c r="U5" s="9">
        <f t="shared" si="6"/>
        <v>-0.1633333333333333</v>
      </c>
      <c r="V5" s="9">
        <f t="shared" si="6"/>
        <v>-0.74894736842105269</v>
      </c>
      <c r="Y5" s="2" t="s">
        <v>7</v>
      </c>
      <c r="Z5">
        <v>30</v>
      </c>
      <c r="AA5">
        <v>90</v>
      </c>
      <c r="AB5">
        <v>19</v>
      </c>
      <c r="AC5">
        <v>0.17</v>
      </c>
      <c r="AD5">
        <v>0.83</v>
      </c>
      <c r="AE5" s="28">
        <f t="shared" si="7"/>
        <v>15.688073394495413</v>
      </c>
      <c r="AF5" s="29">
        <f t="shared" si="8"/>
        <v>14.311926605504587</v>
      </c>
      <c r="AG5" s="6">
        <f t="shared" si="9"/>
        <v>0.1743119266055046</v>
      </c>
      <c r="AH5" s="6">
        <f t="shared" si="10"/>
        <v>0.82568807339449546</v>
      </c>
      <c r="AI5" s="6">
        <f t="shared" si="11"/>
        <v>-4.3119266055045846E-3</v>
      </c>
      <c r="AJ5" s="6">
        <f t="shared" si="12"/>
        <v>4.3119266055045014E-3</v>
      </c>
      <c r="AM5" s="2" t="s">
        <v>7</v>
      </c>
      <c r="AN5">
        <v>30</v>
      </c>
      <c r="AO5">
        <v>90</v>
      </c>
      <c r="AP5">
        <v>19</v>
      </c>
      <c r="AQ5">
        <v>0.17</v>
      </c>
      <c r="AR5">
        <v>0.83</v>
      </c>
      <c r="AS5" s="28">
        <f t="shared" ref="AS5:AS28" si="19">1/(1/AN5 - 1/AP5)</f>
        <v>-51.818181818181827</v>
      </c>
      <c r="AT5" s="28">
        <f>ABS(AS5)</f>
        <v>51.818181818181827</v>
      </c>
      <c r="AU5" s="28">
        <f t="shared" ref="AU5:AU28" si="20">AO5-AT5</f>
        <v>38.181818181818173</v>
      </c>
      <c r="AV5" s="7">
        <f>AN5/AT5</f>
        <v>0.57894736842105254</v>
      </c>
      <c r="AW5" s="7">
        <f>AN5/AP5</f>
        <v>1.5789473684210527</v>
      </c>
      <c r="AX5" s="8"/>
      <c r="AZ5" s="2" t="s">
        <v>7</v>
      </c>
      <c r="BA5">
        <v>30</v>
      </c>
      <c r="BB5">
        <v>90</v>
      </c>
      <c r="BC5">
        <v>19</v>
      </c>
      <c r="BD5">
        <v>0.17</v>
      </c>
      <c r="BE5">
        <v>0.83</v>
      </c>
      <c r="BF5" s="28">
        <f t="shared" si="15"/>
        <v>45.000000000000007</v>
      </c>
      <c r="BG5" s="29">
        <f t="shared" si="16"/>
        <v>-26.000000000000007</v>
      </c>
      <c r="BH5" s="6">
        <f t="shared" si="17"/>
        <v>0.33333333333333331</v>
      </c>
      <c r="BI5" s="6">
        <f t="shared" si="0"/>
        <v>0.66666666666666652</v>
      </c>
    </row>
    <row r="6" spans="1:61" ht="16" thickBot="1">
      <c r="A6" s="3" t="s">
        <v>8</v>
      </c>
      <c r="B6">
        <v>36</v>
      </c>
      <c r="C6">
        <v>180</v>
      </c>
      <c r="D6">
        <v>120</v>
      </c>
      <c r="E6">
        <v>29</v>
      </c>
      <c r="F6">
        <v>71</v>
      </c>
      <c r="G6" s="5">
        <f t="shared" si="1"/>
        <v>124.13793103448276</v>
      </c>
      <c r="H6" s="5">
        <f t="shared" si="2"/>
        <v>50.70422535211268</v>
      </c>
      <c r="I6" s="7">
        <f t="shared" si="3"/>
        <v>55.862068965517238</v>
      </c>
      <c r="J6" s="7">
        <f t="shared" si="4"/>
        <v>69.295774647887328</v>
      </c>
      <c r="K6" s="11"/>
      <c r="L6" s="12"/>
      <c r="M6" s="3" t="s">
        <v>8</v>
      </c>
      <c r="N6">
        <v>36</v>
      </c>
      <c r="O6">
        <v>180</v>
      </c>
      <c r="P6">
        <v>120</v>
      </c>
      <c r="Q6">
        <v>0.28999999999999998</v>
      </c>
      <c r="R6">
        <v>0.71</v>
      </c>
      <c r="S6" s="10">
        <f t="shared" si="5"/>
        <v>0.2</v>
      </c>
      <c r="T6" s="10">
        <f t="shared" si="18"/>
        <v>0.3</v>
      </c>
      <c r="U6" s="9">
        <f t="shared" si="6"/>
        <v>8.9999999999999969E-2</v>
      </c>
      <c r="V6" s="9">
        <f t="shared" si="6"/>
        <v>0.41</v>
      </c>
      <c r="Y6" s="3" t="s">
        <v>8</v>
      </c>
      <c r="Z6">
        <v>36</v>
      </c>
      <c r="AA6">
        <v>180</v>
      </c>
      <c r="AB6">
        <v>120</v>
      </c>
      <c r="AC6">
        <v>0.28999999999999998</v>
      </c>
      <c r="AD6">
        <v>0.71</v>
      </c>
      <c r="AE6" s="28">
        <f t="shared" si="7"/>
        <v>72</v>
      </c>
      <c r="AF6" s="29">
        <f t="shared" si="8"/>
        <v>-36</v>
      </c>
      <c r="AG6" s="6">
        <f t="shared" si="9"/>
        <v>0.4</v>
      </c>
      <c r="AH6" s="6">
        <f t="shared" si="10"/>
        <v>0.6</v>
      </c>
      <c r="AI6" s="7">
        <f t="shared" si="11"/>
        <v>-0.11000000000000004</v>
      </c>
      <c r="AJ6" s="6">
        <f t="shared" si="12"/>
        <v>0.10999999999999999</v>
      </c>
      <c r="AM6" s="3" t="s">
        <v>8</v>
      </c>
      <c r="AN6">
        <v>36</v>
      </c>
      <c r="AO6">
        <v>180</v>
      </c>
      <c r="AP6">
        <v>120</v>
      </c>
      <c r="AQ6">
        <v>0.28999999999999998</v>
      </c>
      <c r="AR6">
        <v>0.71</v>
      </c>
      <c r="AS6" s="28">
        <f t="shared" si="19"/>
        <v>51.428571428571431</v>
      </c>
      <c r="AT6" s="28">
        <f t="shared" si="13"/>
        <v>51.428571428571431</v>
      </c>
      <c r="AU6" s="28">
        <f t="shared" si="20"/>
        <v>128.57142857142856</v>
      </c>
      <c r="AV6" s="6">
        <f t="shared" ref="AV6:AV28" si="21">AN6/AT6</f>
        <v>0.7</v>
      </c>
      <c r="AW6" s="6">
        <f t="shared" si="14"/>
        <v>0.3</v>
      </c>
      <c r="AZ6" s="3" t="s">
        <v>8</v>
      </c>
      <c r="BA6">
        <v>36</v>
      </c>
      <c r="BB6">
        <v>180</v>
      </c>
      <c r="BC6">
        <v>120</v>
      </c>
      <c r="BD6">
        <v>0.28999999999999998</v>
      </c>
      <c r="BE6">
        <v>0.71</v>
      </c>
      <c r="BF6" s="28">
        <f t="shared" si="15"/>
        <v>45.000000000000007</v>
      </c>
      <c r="BG6" s="29">
        <f t="shared" si="16"/>
        <v>75</v>
      </c>
      <c r="BH6" s="6">
        <f t="shared" si="17"/>
        <v>0.2</v>
      </c>
      <c r="BI6" s="6">
        <f t="shared" si="0"/>
        <v>0.79999999999999982</v>
      </c>
    </row>
    <row r="7" spans="1:61" ht="16" thickBot="1">
      <c r="A7" s="3" t="s">
        <v>9</v>
      </c>
      <c r="B7">
        <v>46</v>
      </c>
      <c r="C7">
        <v>92</v>
      </c>
      <c r="D7">
        <v>91</v>
      </c>
      <c r="E7">
        <v>50</v>
      </c>
      <c r="F7">
        <v>50</v>
      </c>
      <c r="G7" s="5">
        <f t="shared" si="1"/>
        <v>92</v>
      </c>
      <c r="H7" s="5">
        <f t="shared" si="2"/>
        <v>92</v>
      </c>
      <c r="I7" s="6">
        <f t="shared" si="3"/>
        <v>0</v>
      </c>
      <c r="J7" s="6">
        <f t="shared" si="4"/>
        <v>-1</v>
      </c>
      <c r="K7" s="11"/>
      <c r="L7" s="12"/>
      <c r="M7" s="3" t="s">
        <v>9</v>
      </c>
      <c r="N7">
        <v>46</v>
      </c>
      <c r="O7">
        <v>92</v>
      </c>
      <c r="P7">
        <v>91</v>
      </c>
      <c r="Q7">
        <v>0.5</v>
      </c>
      <c r="R7">
        <v>0.5</v>
      </c>
      <c r="S7" s="10">
        <f t="shared" si="5"/>
        <v>0.5</v>
      </c>
      <c r="T7" s="10">
        <f t="shared" si="18"/>
        <v>0.50549450549450547</v>
      </c>
      <c r="U7" s="8">
        <f t="shared" si="6"/>
        <v>0</v>
      </c>
      <c r="V7" s="8">
        <f t="shared" si="6"/>
        <v>-5.494505494505475E-3</v>
      </c>
      <c r="Y7" s="3" t="s">
        <v>9</v>
      </c>
      <c r="Z7">
        <v>46</v>
      </c>
      <c r="AA7">
        <v>92</v>
      </c>
      <c r="AB7">
        <v>91</v>
      </c>
      <c r="AC7">
        <v>0.5</v>
      </c>
      <c r="AD7">
        <v>0.5</v>
      </c>
      <c r="AE7" s="28">
        <f t="shared" si="7"/>
        <v>45.748633879781416</v>
      </c>
      <c r="AF7" s="28">
        <f t="shared" si="8"/>
        <v>0.2513661202185844</v>
      </c>
      <c r="AG7" s="6">
        <f t="shared" si="9"/>
        <v>0.49726775956284147</v>
      </c>
      <c r="AH7" s="6">
        <f t="shared" si="10"/>
        <v>0.50273224043715836</v>
      </c>
      <c r="AI7" s="6">
        <f t="shared" si="11"/>
        <v>2.7322404371585285E-3</v>
      </c>
      <c r="AJ7" s="6">
        <f t="shared" si="12"/>
        <v>-2.732240437158362E-3</v>
      </c>
      <c r="AM7" s="3" t="s">
        <v>9</v>
      </c>
      <c r="AN7">
        <v>46</v>
      </c>
      <c r="AO7">
        <v>92</v>
      </c>
      <c r="AP7">
        <v>91</v>
      </c>
      <c r="AQ7">
        <v>0.5</v>
      </c>
      <c r="AR7">
        <v>0.5</v>
      </c>
      <c r="AS7" s="28">
        <f t="shared" si="19"/>
        <v>93.02222222222224</v>
      </c>
      <c r="AT7" s="28">
        <f t="shared" si="13"/>
        <v>93.02222222222224</v>
      </c>
      <c r="AU7" s="28">
        <f t="shared" si="20"/>
        <v>-1.0222222222222399</v>
      </c>
      <c r="AV7" s="6">
        <f t="shared" si="21"/>
        <v>0.49450549450549441</v>
      </c>
      <c r="AW7" s="6">
        <f t="shared" si="14"/>
        <v>0.50549450549450547</v>
      </c>
      <c r="AZ7" s="3" t="s">
        <v>9</v>
      </c>
      <c r="BA7">
        <v>46</v>
      </c>
      <c r="BB7">
        <v>92</v>
      </c>
      <c r="BC7">
        <v>91</v>
      </c>
      <c r="BD7">
        <v>0.5</v>
      </c>
      <c r="BE7">
        <v>0.5</v>
      </c>
      <c r="BF7" s="28">
        <f t="shared" si="15"/>
        <v>92</v>
      </c>
      <c r="BG7" s="28">
        <f t="shared" si="16"/>
        <v>-1</v>
      </c>
      <c r="BH7" s="6">
        <f t="shared" si="17"/>
        <v>0.5</v>
      </c>
      <c r="BI7" s="6">
        <f t="shared" si="0"/>
        <v>0.5</v>
      </c>
    </row>
    <row r="8" spans="1:61" ht="16" thickBot="1">
      <c r="A8" s="2" t="s">
        <v>10</v>
      </c>
      <c r="B8">
        <v>86</v>
      </c>
      <c r="C8">
        <v>226</v>
      </c>
      <c r="D8">
        <v>140</v>
      </c>
      <c r="E8">
        <v>38</v>
      </c>
      <c r="F8">
        <v>62</v>
      </c>
      <c r="G8" s="5">
        <f t="shared" si="1"/>
        <v>226.31578947368422</v>
      </c>
      <c r="H8" s="5">
        <f t="shared" si="2"/>
        <v>138.70967741935485</v>
      </c>
      <c r="I8" s="6">
        <f t="shared" si="3"/>
        <v>-0.3157894736842195</v>
      </c>
      <c r="J8" s="6">
        <f t="shared" si="4"/>
        <v>1.290322580645153</v>
      </c>
      <c r="K8" s="11"/>
      <c r="L8" s="12"/>
      <c r="M8" s="2" t="s">
        <v>10</v>
      </c>
      <c r="N8">
        <v>86</v>
      </c>
      <c r="O8">
        <v>226</v>
      </c>
      <c r="P8">
        <v>140</v>
      </c>
      <c r="Q8">
        <v>0.38</v>
      </c>
      <c r="R8">
        <v>0.62</v>
      </c>
      <c r="S8" s="10">
        <f t="shared" si="5"/>
        <v>0.38053097345132741</v>
      </c>
      <c r="T8" s="10">
        <f t="shared" si="18"/>
        <v>0.61428571428571432</v>
      </c>
      <c r="U8" s="8">
        <f t="shared" si="6"/>
        <v>-5.3097345132741003E-4</v>
      </c>
      <c r="V8" s="8">
        <f t="shared" si="6"/>
        <v>5.7142857142856718E-3</v>
      </c>
      <c r="Y8" s="2" t="s">
        <v>10</v>
      </c>
      <c r="Z8">
        <v>86</v>
      </c>
      <c r="AA8">
        <v>226</v>
      </c>
      <c r="AB8">
        <v>140</v>
      </c>
      <c r="AC8">
        <v>0.38</v>
      </c>
      <c r="AD8">
        <v>0.62</v>
      </c>
      <c r="AE8" s="28">
        <f t="shared" si="7"/>
        <v>86.448087431693992</v>
      </c>
      <c r="AF8" s="28">
        <f t="shared" si="8"/>
        <v>-0.44808743169399179</v>
      </c>
      <c r="AG8" s="6">
        <f t="shared" si="9"/>
        <v>0.38251366120218583</v>
      </c>
      <c r="AH8" s="6">
        <f t="shared" si="10"/>
        <v>0.61748633879781423</v>
      </c>
      <c r="AI8" s="6">
        <f t="shared" si="11"/>
        <v>-2.513661202185824E-3</v>
      </c>
      <c r="AJ8" s="6">
        <f t="shared" si="12"/>
        <v>2.5136612021857685E-3</v>
      </c>
      <c r="AM8" s="2" t="s">
        <v>10</v>
      </c>
      <c r="AN8">
        <v>86</v>
      </c>
      <c r="AO8">
        <v>226</v>
      </c>
      <c r="AP8">
        <v>140</v>
      </c>
      <c r="AQ8">
        <v>0.38</v>
      </c>
      <c r="AR8">
        <v>0.62</v>
      </c>
      <c r="AS8" s="28">
        <f t="shared" si="19"/>
        <v>222.96296296296296</v>
      </c>
      <c r="AT8" s="28">
        <f t="shared" si="13"/>
        <v>222.96296296296296</v>
      </c>
      <c r="AU8" s="28">
        <f t="shared" si="20"/>
        <v>3.0370370370370381</v>
      </c>
      <c r="AV8" s="6">
        <f t="shared" si="21"/>
        <v>0.38571428571428573</v>
      </c>
      <c r="AW8" s="6">
        <f t="shared" si="14"/>
        <v>0.61428571428571432</v>
      </c>
      <c r="AZ8" s="2" t="s">
        <v>10</v>
      </c>
      <c r="BA8">
        <v>86</v>
      </c>
      <c r="BB8">
        <v>226</v>
      </c>
      <c r="BC8">
        <v>140</v>
      </c>
      <c r="BD8">
        <v>0.38</v>
      </c>
      <c r="BE8">
        <v>0.62</v>
      </c>
      <c r="BF8" s="28">
        <f t="shared" si="15"/>
        <v>138.82857142857142</v>
      </c>
      <c r="BG8" s="28">
        <f t="shared" si="16"/>
        <v>1.1714285714285779</v>
      </c>
      <c r="BH8" s="6">
        <f t="shared" si="17"/>
        <v>0.38053097345132741</v>
      </c>
      <c r="BI8" s="6">
        <f t="shared" si="0"/>
        <v>0.61946902654867264</v>
      </c>
    </row>
    <row r="9" spans="1:61" ht="16" thickBot="1">
      <c r="A9" s="3" t="s">
        <v>11</v>
      </c>
      <c r="B9">
        <v>8</v>
      </c>
      <c r="C9">
        <v>75</v>
      </c>
      <c r="D9">
        <v>8</v>
      </c>
      <c r="E9">
        <v>10</v>
      </c>
      <c r="F9">
        <v>90</v>
      </c>
      <c r="G9" s="5">
        <f t="shared" si="1"/>
        <v>80</v>
      </c>
      <c r="H9" s="5">
        <f t="shared" si="2"/>
        <v>8.8888888888888893</v>
      </c>
      <c r="I9" s="6">
        <f t="shared" si="3"/>
        <v>-5</v>
      </c>
      <c r="J9" s="6">
        <f t="shared" si="4"/>
        <v>-0.88888888888888928</v>
      </c>
      <c r="K9" s="11"/>
      <c r="L9" s="12"/>
      <c r="M9" s="3" t="s">
        <v>11</v>
      </c>
      <c r="N9">
        <v>8</v>
      </c>
      <c r="O9">
        <v>75</v>
      </c>
      <c r="P9">
        <v>8</v>
      </c>
      <c r="Q9">
        <v>0.1</v>
      </c>
      <c r="R9">
        <v>0.9</v>
      </c>
      <c r="S9" s="10">
        <f t="shared" si="5"/>
        <v>0.10666666666666667</v>
      </c>
      <c r="T9" s="10">
        <f t="shared" si="18"/>
        <v>1</v>
      </c>
      <c r="U9" s="8">
        <f t="shared" si="6"/>
        <v>-6.666666666666668E-3</v>
      </c>
      <c r="V9" s="9">
        <f t="shared" si="6"/>
        <v>-9.9999999999999978E-2</v>
      </c>
      <c r="Y9" s="3" t="s">
        <v>11</v>
      </c>
      <c r="Z9">
        <v>8</v>
      </c>
      <c r="AA9">
        <v>75</v>
      </c>
      <c r="AB9">
        <v>8</v>
      </c>
      <c r="AC9">
        <v>0.1</v>
      </c>
      <c r="AD9">
        <v>0.9</v>
      </c>
      <c r="AE9" s="28">
        <f t="shared" si="7"/>
        <v>7.2289156626506026</v>
      </c>
      <c r="AF9" s="28">
        <f t="shared" si="8"/>
        <v>0.77108433734939741</v>
      </c>
      <c r="AG9" s="6">
        <f t="shared" si="9"/>
        <v>9.6385542168674704E-2</v>
      </c>
      <c r="AH9" s="6">
        <f t="shared" si="10"/>
        <v>0.90361445783132532</v>
      </c>
      <c r="AI9" s="6">
        <f t="shared" si="11"/>
        <v>3.6144578313253017E-3</v>
      </c>
      <c r="AJ9" s="6">
        <f t="shared" si="12"/>
        <v>-3.6144578313253017E-3</v>
      </c>
      <c r="AM9" s="3" t="s">
        <v>11</v>
      </c>
      <c r="AN9">
        <v>8</v>
      </c>
      <c r="AO9">
        <v>75</v>
      </c>
      <c r="AP9">
        <v>9</v>
      </c>
      <c r="AQ9">
        <v>0.1</v>
      </c>
      <c r="AR9">
        <v>0.9</v>
      </c>
      <c r="AS9" s="28">
        <f>1/(1/AN9 - 1/AP9)</f>
        <v>71.999999999999972</v>
      </c>
      <c r="AT9" s="28">
        <f t="shared" si="13"/>
        <v>71.999999999999972</v>
      </c>
      <c r="AU9" s="28">
        <f t="shared" si="20"/>
        <v>3.0000000000000284</v>
      </c>
      <c r="AV9" s="6">
        <f t="shared" si="21"/>
        <v>0.11111111111111116</v>
      </c>
      <c r="AW9" s="6">
        <f t="shared" si="14"/>
        <v>0.88888888888888884</v>
      </c>
      <c r="AZ9" s="3" t="s">
        <v>11</v>
      </c>
      <c r="BA9">
        <v>8</v>
      </c>
      <c r="BB9">
        <v>75</v>
      </c>
      <c r="BC9">
        <v>9</v>
      </c>
      <c r="BD9">
        <v>0.1</v>
      </c>
      <c r="BE9">
        <v>0.9</v>
      </c>
      <c r="BF9" s="28">
        <f t="shared" si="15"/>
        <v>8.9552238805970159</v>
      </c>
      <c r="BG9" s="28">
        <f t="shared" si="16"/>
        <v>4.4776119402984094E-2</v>
      </c>
      <c r="BH9" s="6">
        <f t="shared" si="17"/>
        <v>0.10666666666666667</v>
      </c>
      <c r="BI9" s="6">
        <f t="shared" si="0"/>
        <v>0.8933333333333332</v>
      </c>
    </row>
    <row r="10" spans="1:61" ht="16" thickBot="1">
      <c r="A10" s="3" t="s">
        <v>12</v>
      </c>
      <c r="B10">
        <v>16</v>
      </c>
      <c r="C10">
        <v>90</v>
      </c>
      <c r="D10">
        <v>19</v>
      </c>
      <c r="E10">
        <v>17</v>
      </c>
      <c r="F10">
        <v>83</v>
      </c>
      <c r="G10" s="5">
        <f t="shared" si="1"/>
        <v>94.117647058823522</v>
      </c>
      <c r="H10" s="5">
        <f t="shared" si="2"/>
        <v>19.277108433734941</v>
      </c>
      <c r="I10" s="6">
        <f t="shared" si="3"/>
        <v>-4.1176470588235219</v>
      </c>
      <c r="J10" s="6">
        <f t="shared" si="4"/>
        <v>-0.27710843373494143</v>
      </c>
      <c r="K10" s="11"/>
      <c r="L10" s="12"/>
      <c r="M10" s="3" t="s">
        <v>12</v>
      </c>
      <c r="N10">
        <v>16</v>
      </c>
      <c r="O10">
        <v>90</v>
      </c>
      <c r="P10">
        <v>19</v>
      </c>
      <c r="Q10">
        <v>0.17</v>
      </c>
      <c r="R10">
        <v>0.83</v>
      </c>
      <c r="S10" s="10">
        <f t="shared" si="5"/>
        <v>0.17777777777777778</v>
      </c>
      <c r="T10" s="10">
        <f t="shared" si="18"/>
        <v>0.84210526315789469</v>
      </c>
      <c r="U10" s="8">
        <f t="shared" si="6"/>
        <v>-7.7777777777777724E-3</v>
      </c>
      <c r="V10" s="8">
        <f t="shared" si="6"/>
        <v>-1.210526315789473E-2</v>
      </c>
      <c r="Y10" s="3" t="s">
        <v>12</v>
      </c>
      <c r="Z10">
        <v>16</v>
      </c>
      <c r="AA10">
        <v>90</v>
      </c>
      <c r="AB10">
        <v>19</v>
      </c>
      <c r="AC10">
        <v>0.17</v>
      </c>
      <c r="AD10">
        <v>0.83</v>
      </c>
      <c r="AE10" s="28">
        <f t="shared" si="7"/>
        <v>15.688073394495413</v>
      </c>
      <c r="AF10" s="28">
        <f t="shared" si="8"/>
        <v>0.31192660550458662</v>
      </c>
      <c r="AG10" s="6">
        <f t="shared" si="9"/>
        <v>0.1743119266055046</v>
      </c>
      <c r="AH10" s="6">
        <f t="shared" si="10"/>
        <v>0.82568807339449546</v>
      </c>
      <c r="AI10" s="6">
        <f t="shared" si="11"/>
        <v>-4.3119266055045846E-3</v>
      </c>
      <c r="AJ10" s="6">
        <f t="shared" si="12"/>
        <v>4.3119266055045014E-3</v>
      </c>
      <c r="AM10" s="3" t="s">
        <v>12</v>
      </c>
      <c r="AN10">
        <v>16</v>
      </c>
      <c r="AO10">
        <v>90</v>
      </c>
      <c r="AP10">
        <v>19</v>
      </c>
      <c r="AQ10">
        <v>0.17</v>
      </c>
      <c r="AR10">
        <v>0.83</v>
      </c>
      <c r="AS10" s="28">
        <f t="shared" si="19"/>
        <v>101.3333333333333</v>
      </c>
      <c r="AT10" s="28">
        <f t="shared" si="13"/>
        <v>101.3333333333333</v>
      </c>
      <c r="AU10" s="28">
        <f t="shared" si="20"/>
        <v>-11.3333333333333</v>
      </c>
      <c r="AV10" s="6">
        <f t="shared" si="21"/>
        <v>0.15789473684210531</v>
      </c>
      <c r="AW10" s="6">
        <f t="shared" si="14"/>
        <v>0.84210526315789469</v>
      </c>
      <c r="AZ10" s="3" t="s">
        <v>12</v>
      </c>
      <c r="BA10">
        <v>16</v>
      </c>
      <c r="BB10">
        <v>90</v>
      </c>
      <c r="BC10">
        <v>19</v>
      </c>
      <c r="BD10">
        <v>0.17</v>
      </c>
      <c r="BE10">
        <v>0.83</v>
      </c>
      <c r="BF10" s="28">
        <f t="shared" si="15"/>
        <v>19.45945945945946</v>
      </c>
      <c r="BG10" s="28">
        <f t="shared" si="16"/>
        <v>-0.45945945945945965</v>
      </c>
      <c r="BH10" s="6">
        <f t="shared" si="17"/>
        <v>0.17777777777777778</v>
      </c>
      <c r="BI10" s="6">
        <f t="shared" si="0"/>
        <v>0.82222222222222219</v>
      </c>
    </row>
    <row r="11" spans="1:61" ht="16" thickBot="1">
      <c r="A11" s="2" t="s">
        <v>13</v>
      </c>
      <c r="B11">
        <v>49</v>
      </c>
      <c r="C11">
        <v>85</v>
      </c>
      <c r="D11">
        <v>114</v>
      </c>
      <c r="E11">
        <v>57</v>
      </c>
      <c r="F11">
        <v>43</v>
      </c>
      <c r="G11" s="5">
        <f t="shared" si="1"/>
        <v>85.964912280701768</v>
      </c>
      <c r="H11" s="5">
        <f t="shared" si="2"/>
        <v>113.95348837209302</v>
      </c>
      <c r="I11" s="6">
        <f t="shared" si="3"/>
        <v>-0.9649122807017676</v>
      </c>
      <c r="J11" s="6">
        <f t="shared" si="4"/>
        <v>4.651162790698038E-2</v>
      </c>
      <c r="K11" s="11"/>
      <c r="L11" s="12"/>
      <c r="M11" s="2" t="s">
        <v>13</v>
      </c>
      <c r="N11">
        <v>49</v>
      </c>
      <c r="O11">
        <v>85</v>
      </c>
      <c r="P11">
        <v>114</v>
      </c>
      <c r="Q11">
        <v>0.56999999999999995</v>
      </c>
      <c r="R11">
        <v>0.43</v>
      </c>
      <c r="S11" s="10">
        <f t="shared" si="5"/>
        <v>0.57647058823529407</v>
      </c>
      <c r="T11" s="10">
        <f t="shared" si="18"/>
        <v>0.42982456140350878</v>
      </c>
      <c r="U11" s="8">
        <f t="shared" si="6"/>
        <v>-6.4705882352941169E-3</v>
      </c>
      <c r="V11" s="8">
        <f t="shared" si="6"/>
        <v>1.7543859649121751E-4</v>
      </c>
      <c r="Y11" s="2" t="s">
        <v>13</v>
      </c>
      <c r="Z11">
        <v>49</v>
      </c>
      <c r="AA11">
        <v>85</v>
      </c>
      <c r="AB11">
        <v>114</v>
      </c>
      <c r="AC11">
        <v>0.56999999999999995</v>
      </c>
      <c r="AD11">
        <v>0.43</v>
      </c>
      <c r="AE11" s="28">
        <f t="shared" si="7"/>
        <v>48.693467336683419</v>
      </c>
      <c r="AF11" s="28">
        <f t="shared" si="8"/>
        <v>0.30653266331658102</v>
      </c>
      <c r="AG11" s="6">
        <f t="shared" si="9"/>
        <v>0.57286432160804024</v>
      </c>
      <c r="AH11" s="6">
        <f t="shared" si="10"/>
        <v>0.42713567839195982</v>
      </c>
      <c r="AI11" s="6">
        <f t="shared" si="11"/>
        <v>-2.8643216080402878E-3</v>
      </c>
      <c r="AJ11" s="6">
        <f t="shared" si="12"/>
        <v>2.8643216080401768E-3</v>
      </c>
      <c r="AM11" s="2" t="s">
        <v>13</v>
      </c>
      <c r="AN11">
        <v>49</v>
      </c>
      <c r="AO11">
        <v>85</v>
      </c>
      <c r="AP11">
        <v>114</v>
      </c>
      <c r="AQ11">
        <v>0.56999999999999995</v>
      </c>
      <c r="AR11">
        <v>0.43</v>
      </c>
      <c r="AS11" s="28">
        <f t="shared" si="19"/>
        <v>85.938461538461553</v>
      </c>
      <c r="AT11" s="28">
        <f t="shared" si="13"/>
        <v>85.938461538461553</v>
      </c>
      <c r="AU11" s="28">
        <f t="shared" si="20"/>
        <v>-0.93846153846155289</v>
      </c>
      <c r="AV11" s="6">
        <f t="shared" si="21"/>
        <v>0.57017543859649111</v>
      </c>
      <c r="AW11" s="6">
        <f t="shared" si="14"/>
        <v>0.42982456140350878</v>
      </c>
      <c r="AZ11" s="2" t="s">
        <v>13</v>
      </c>
      <c r="BA11">
        <v>49</v>
      </c>
      <c r="BB11">
        <v>85</v>
      </c>
      <c r="BC11">
        <v>114</v>
      </c>
      <c r="BD11">
        <v>0.56999999999999995</v>
      </c>
      <c r="BE11">
        <v>0.43</v>
      </c>
      <c r="BF11" s="28">
        <f t="shared" si="15"/>
        <v>115.69444444444446</v>
      </c>
      <c r="BG11" s="28">
        <f t="shared" si="16"/>
        <v>-1.6944444444444571</v>
      </c>
      <c r="BH11" s="6">
        <f t="shared" si="17"/>
        <v>0.57647058823529407</v>
      </c>
      <c r="BI11" s="6">
        <f t="shared" si="0"/>
        <v>0.42352941176470582</v>
      </c>
    </row>
    <row r="12" spans="1:61" ht="16" thickBot="1">
      <c r="A12" s="3" t="s">
        <v>14</v>
      </c>
      <c r="B12">
        <v>12</v>
      </c>
      <c r="C12">
        <v>122</v>
      </c>
      <c r="D12">
        <v>10</v>
      </c>
      <c r="E12">
        <v>15</v>
      </c>
      <c r="F12">
        <v>85</v>
      </c>
      <c r="G12" s="5">
        <f t="shared" si="1"/>
        <v>80</v>
      </c>
      <c r="H12" s="5">
        <f t="shared" si="2"/>
        <v>14.117647058823529</v>
      </c>
      <c r="I12" s="7">
        <f t="shared" si="3"/>
        <v>42</v>
      </c>
      <c r="J12" s="7">
        <f t="shared" si="4"/>
        <v>-4.117647058823529</v>
      </c>
      <c r="K12" s="11"/>
      <c r="L12" s="12"/>
      <c r="M12" s="3" t="s">
        <v>14</v>
      </c>
      <c r="N12">
        <v>12</v>
      </c>
      <c r="O12">
        <v>122</v>
      </c>
      <c r="P12">
        <v>10</v>
      </c>
      <c r="Q12">
        <v>0.15</v>
      </c>
      <c r="R12">
        <v>0.85</v>
      </c>
      <c r="S12" s="10">
        <f t="shared" si="5"/>
        <v>9.8360655737704916E-2</v>
      </c>
      <c r="T12" s="10">
        <f t="shared" si="18"/>
        <v>1.2</v>
      </c>
      <c r="U12" s="9">
        <f t="shared" si="6"/>
        <v>5.1639344262295078E-2</v>
      </c>
      <c r="V12" s="9">
        <f t="shared" si="6"/>
        <v>-0.35</v>
      </c>
      <c r="Y12" s="3" t="s">
        <v>14</v>
      </c>
      <c r="Z12">
        <v>12</v>
      </c>
      <c r="AA12">
        <v>122</v>
      </c>
      <c r="AB12">
        <v>10</v>
      </c>
      <c r="AC12">
        <v>0.15</v>
      </c>
      <c r="AD12">
        <v>0.85</v>
      </c>
      <c r="AE12" s="28">
        <f t="shared" si="7"/>
        <v>9.2424242424242422</v>
      </c>
      <c r="AF12" s="28">
        <f t="shared" si="8"/>
        <v>2.7575757575757578</v>
      </c>
      <c r="AG12" s="6">
        <f t="shared" si="9"/>
        <v>7.575757575757576E-2</v>
      </c>
      <c r="AH12" s="6">
        <f t="shared" si="10"/>
        <v>0.9242424242424242</v>
      </c>
      <c r="AI12" s="7">
        <f t="shared" si="11"/>
        <v>7.4242424242424235E-2</v>
      </c>
      <c r="AJ12" s="6">
        <f t="shared" si="12"/>
        <v>-7.4242424242424221E-2</v>
      </c>
      <c r="AM12" s="3" t="s">
        <v>14</v>
      </c>
      <c r="AN12">
        <v>12</v>
      </c>
      <c r="AO12">
        <v>122</v>
      </c>
      <c r="AP12">
        <v>10</v>
      </c>
      <c r="AQ12">
        <v>0.15</v>
      </c>
      <c r="AR12">
        <v>0.85</v>
      </c>
      <c r="AS12" s="28">
        <f t="shared" si="19"/>
        <v>-59.999999999999964</v>
      </c>
      <c r="AT12" s="28">
        <f t="shared" si="13"/>
        <v>59.999999999999964</v>
      </c>
      <c r="AU12" s="28">
        <f t="shared" si="20"/>
        <v>62.000000000000036</v>
      </c>
      <c r="AV12" s="7">
        <f t="shared" si="21"/>
        <v>0.20000000000000012</v>
      </c>
      <c r="AW12" s="7">
        <f t="shared" si="14"/>
        <v>1.2</v>
      </c>
      <c r="AZ12" s="3" t="s">
        <v>14</v>
      </c>
      <c r="BA12">
        <v>12</v>
      </c>
      <c r="BB12">
        <v>122</v>
      </c>
      <c r="BC12">
        <v>10</v>
      </c>
      <c r="BD12">
        <v>0.15</v>
      </c>
      <c r="BE12">
        <v>0.85</v>
      </c>
      <c r="BF12" s="28">
        <f t="shared" si="15"/>
        <v>13.309090909090909</v>
      </c>
      <c r="BG12" s="28">
        <f t="shared" si="16"/>
        <v>-3.3090909090909086</v>
      </c>
      <c r="BH12" s="6">
        <f t="shared" si="17"/>
        <v>9.8360655737704916E-2</v>
      </c>
      <c r="BI12" s="6">
        <f t="shared" si="0"/>
        <v>0.90163934426229508</v>
      </c>
    </row>
    <row r="13" spans="1:61" ht="16" thickBot="1">
      <c r="A13" s="2" t="s">
        <v>15</v>
      </c>
      <c r="B13">
        <v>8</v>
      </c>
      <c r="C13">
        <v>55</v>
      </c>
      <c r="D13">
        <v>9</v>
      </c>
      <c r="E13">
        <v>13</v>
      </c>
      <c r="F13">
        <v>87</v>
      </c>
      <c r="G13" s="5">
        <f t="shared" si="1"/>
        <v>61.538461538461533</v>
      </c>
      <c r="H13" s="5">
        <f t="shared" si="2"/>
        <v>9.1954022988505741</v>
      </c>
      <c r="I13" s="6">
        <f t="shared" si="3"/>
        <v>-6.538461538461533</v>
      </c>
      <c r="J13" s="6">
        <f t="shared" si="4"/>
        <v>-0.19540229885057414</v>
      </c>
      <c r="K13" s="11"/>
      <c r="L13" s="12"/>
      <c r="M13" s="2" t="s">
        <v>15</v>
      </c>
      <c r="N13">
        <v>8</v>
      </c>
      <c r="O13">
        <v>55</v>
      </c>
      <c r="P13">
        <v>9</v>
      </c>
      <c r="Q13">
        <v>0.13</v>
      </c>
      <c r="R13">
        <v>0.87</v>
      </c>
      <c r="S13" s="10">
        <f t="shared" si="5"/>
        <v>0.14545454545454545</v>
      </c>
      <c r="T13" s="10">
        <f t="shared" si="18"/>
        <v>0.88888888888888884</v>
      </c>
      <c r="U13" s="8">
        <f t="shared" si="6"/>
        <v>-1.5454545454545443E-2</v>
      </c>
      <c r="V13" s="8">
        <f t="shared" si="6"/>
        <v>-1.8888888888888844E-2</v>
      </c>
      <c r="Y13" s="2" t="s">
        <v>15</v>
      </c>
      <c r="Z13">
        <v>8</v>
      </c>
      <c r="AA13">
        <v>55</v>
      </c>
      <c r="AB13">
        <v>9</v>
      </c>
      <c r="AC13">
        <v>0.13</v>
      </c>
      <c r="AD13">
        <v>0.87</v>
      </c>
      <c r="AE13" s="28">
        <f t="shared" si="7"/>
        <v>7.734375</v>
      </c>
      <c r="AF13" s="28">
        <f t="shared" si="8"/>
        <v>0.265625</v>
      </c>
      <c r="AG13" s="6">
        <f t="shared" si="9"/>
        <v>0.140625</v>
      </c>
      <c r="AH13" s="6">
        <f t="shared" si="10"/>
        <v>0.859375</v>
      </c>
      <c r="AI13" s="6">
        <f t="shared" si="11"/>
        <v>-1.0624999999999996E-2</v>
      </c>
      <c r="AJ13" s="6">
        <f t="shared" si="12"/>
        <v>1.0624999999999996E-2</v>
      </c>
      <c r="AM13" s="2" t="s">
        <v>15</v>
      </c>
      <c r="AN13">
        <v>8</v>
      </c>
      <c r="AO13">
        <v>55</v>
      </c>
      <c r="AP13">
        <v>9</v>
      </c>
      <c r="AQ13">
        <v>0.13</v>
      </c>
      <c r="AR13">
        <v>0.87</v>
      </c>
      <c r="AS13" s="28">
        <f t="shared" si="19"/>
        <v>71.999999999999972</v>
      </c>
      <c r="AT13" s="28">
        <f t="shared" si="13"/>
        <v>71.999999999999972</v>
      </c>
      <c r="AU13" s="28">
        <f t="shared" si="20"/>
        <v>-16.999999999999972</v>
      </c>
      <c r="AV13" s="6">
        <f>AN13/AT13</f>
        <v>0.11111111111111116</v>
      </c>
      <c r="AW13" s="6">
        <f t="shared" si="14"/>
        <v>0.88888888888888884</v>
      </c>
      <c r="AZ13" s="2" t="s">
        <v>15</v>
      </c>
      <c r="BA13">
        <v>8</v>
      </c>
      <c r="BB13">
        <v>55</v>
      </c>
      <c r="BC13">
        <v>9</v>
      </c>
      <c r="BD13">
        <v>0.13</v>
      </c>
      <c r="BE13">
        <v>0.87</v>
      </c>
      <c r="BF13" s="28">
        <f t="shared" si="15"/>
        <v>9.3617021276595747</v>
      </c>
      <c r="BG13" s="28">
        <f t="shared" si="16"/>
        <v>-0.36170212765957466</v>
      </c>
      <c r="BH13" s="6">
        <f t="shared" si="17"/>
        <v>0.14545454545454545</v>
      </c>
      <c r="BI13" s="6">
        <f t="shared" si="0"/>
        <v>0.8545454545454545</v>
      </c>
    </row>
    <row r="14" spans="1:61" ht="16" thickBot="1">
      <c r="A14" s="2" t="s">
        <v>16</v>
      </c>
      <c r="B14">
        <v>15</v>
      </c>
      <c r="C14">
        <v>70</v>
      </c>
      <c r="D14">
        <v>19</v>
      </c>
      <c r="E14">
        <v>22</v>
      </c>
      <c r="F14">
        <v>78</v>
      </c>
      <c r="G14" s="5">
        <f t="shared" si="1"/>
        <v>68.181818181818187</v>
      </c>
      <c r="H14" s="5">
        <f t="shared" si="2"/>
        <v>19.23076923076923</v>
      </c>
      <c r="I14" s="6">
        <f t="shared" si="3"/>
        <v>1.818181818181813</v>
      </c>
      <c r="J14" s="6">
        <f t="shared" si="4"/>
        <v>-0.23076923076922995</v>
      </c>
      <c r="K14" s="11"/>
      <c r="L14" s="12"/>
      <c r="M14" s="2" t="s">
        <v>16</v>
      </c>
      <c r="N14">
        <v>15</v>
      </c>
      <c r="O14">
        <v>70</v>
      </c>
      <c r="P14">
        <v>19</v>
      </c>
      <c r="Q14">
        <v>0.22</v>
      </c>
      <c r="R14">
        <v>0.78</v>
      </c>
      <c r="S14" s="10">
        <f t="shared" si="5"/>
        <v>0.21428571428571427</v>
      </c>
      <c r="T14" s="10">
        <f t="shared" si="18"/>
        <v>0.78947368421052633</v>
      </c>
      <c r="U14" s="8">
        <f t="shared" si="6"/>
        <v>5.7142857142857273E-3</v>
      </c>
      <c r="V14" s="8">
        <f t="shared" si="6"/>
        <v>-9.4736842105263008E-3</v>
      </c>
      <c r="Y14" s="2" t="s">
        <v>16</v>
      </c>
      <c r="Z14">
        <v>15</v>
      </c>
      <c r="AA14">
        <v>70</v>
      </c>
      <c r="AB14">
        <v>19</v>
      </c>
      <c r="AC14">
        <v>0.22</v>
      </c>
      <c r="AD14">
        <v>0.78</v>
      </c>
      <c r="AE14" s="28">
        <f t="shared" si="7"/>
        <v>14.943820224719101</v>
      </c>
      <c r="AF14" s="28">
        <f t="shared" si="8"/>
        <v>5.6179775280899236E-2</v>
      </c>
      <c r="AG14" s="6">
        <f t="shared" si="9"/>
        <v>0.21348314606741572</v>
      </c>
      <c r="AH14" s="6">
        <f t="shared" si="10"/>
        <v>0.7865168539325843</v>
      </c>
      <c r="AI14" s="6">
        <f t="shared" si="11"/>
        <v>6.5168539325842767E-3</v>
      </c>
      <c r="AJ14" s="6">
        <f t="shared" si="12"/>
        <v>-6.5168539325842767E-3</v>
      </c>
      <c r="AM14" s="2" t="s">
        <v>16</v>
      </c>
      <c r="AN14">
        <v>15</v>
      </c>
      <c r="AO14">
        <v>70</v>
      </c>
      <c r="AP14">
        <v>19</v>
      </c>
      <c r="AQ14">
        <v>0.22</v>
      </c>
      <c r="AR14">
        <v>0.78</v>
      </c>
      <c r="AS14" s="28">
        <f t="shared" si="19"/>
        <v>71.249999999999986</v>
      </c>
      <c r="AT14" s="28">
        <f t="shared" si="13"/>
        <v>71.249999999999986</v>
      </c>
      <c r="AU14" s="28">
        <f t="shared" si="20"/>
        <v>-1.2499999999999858</v>
      </c>
      <c r="AV14" s="6">
        <f t="shared" si="21"/>
        <v>0.21052631578947373</v>
      </c>
      <c r="AW14" s="6">
        <f t="shared" si="14"/>
        <v>0.78947368421052633</v>
      </c>
      <c r="AZ14" s="2" t="s">
        <v>16</v>
      </c>
      <c r="BA14">
        <v>15</v>
      </c>
      <c r="BB14">
        <v>70</v>
      </c>
      <c r="BC14">
        <v>19</v>
      </c>
      <c r="BD14">
        <v>0.22</v>
      </c>
      <c r="BE14">
        <v>0.78</v>
      </c>
      <c r="BF14" s="28">
        <f t="shared" si="15"/>
        <v>19.09090909090909</v>
      </c>
      <c r="BG14" s="28">
        <f t="shared" si="16"/>
        <v>-9.090909090908994E-2</v>
      </c>
      <c r="BH14" s="6">
        <f t="shared" si="17"/>
        <v>0.21428571428571427</v>
      </c>
      <c r="BI14" s="6">
        <f t="shared" si="0"/>
        <v>0.78571428571428581</v>
      </c>
    </row>
    <row r="15" spans="1:61" ht="16" thickBot="1">
      <c r="A15" s="3" t="s">
        <v>17</v>
      </c>
      <c r="B15">
        <v>40</v>
      </c>
      <c r="C15">
        <v>209</v>
      </c>
      <c r="D15">
        <v>50</v>
      </c>
      <c r="E15">
        <v>20</v>
      </c>
      <c r="F15">
        <v>80</v>
      </c>
      <c r="G15" s="5">
        <f t="shared" si="1"/>
        <v>200</v>
      </c>
      <c r="H15" s="5">
        <f t="shared" si="2"/>
        <v>50</v>
      </c>
      <c r="I15" s="6">
        <f t="shared" si="3"/>
        <v>9</v>
      </c>
      <c r="J15" s="6">
        <f t="shared" si="4"/>
        <v>0</v>
      </c>
      <c r="K15" s="11"/>
      <c r="L15" s="12"/>
      <c r="M15" s="3" t="s">
        <v>17</v>
      </c>
      <c r="N15">
        <v>40</v>
      </c>
      <c r="O15">
        <v>209</v>
      </c>
      <c r="P15">
        <v>50</v>
      </c>
      <c r="Q15">
        <v>0.2</v>
      </c>
      <c r="R15">
        <v>0.8</v>
      </c>
      <c r="S15" s="10">
        <f t="shared" si="5"/>
        <v>0.19138755980861244</v>
      </c>
      <c r="T15" s="10">
        <f t="shared" si="18"/>
        <v>0.8</v>
      </c>
      <c r="U15" s="8">
        <f t="shared" si="6"/>
        <v>8.6124401913875714E-3</v>
      </c>
      <c r="V15" s="8">
        <f t="shared" si="6"/>
        <v>0</v>
      </c>
      <c r="Y15" s="3" t="s">
        <v>17</v>
      </c>
      <c r="Z15">
        <v>40</v>
      </c>
      <c r="AA15">
        <v>209</v>
      </c>
      <c r="AB15">
        <v>50</v>
      </c>
      <c r="AC15">
        <v>0.2</v>
      </c>
      <c r="AD15">
        <v>0.8</v>
      </c>
      <c r="AE15" s="28">
        <f t="shared" si="7"/>
        <v>40.347490347490343</v>
      </c>
      <c r="AF15" s="28">
        <f t="shared" si="8"/>
        <v>-0.3474903474903428</v>
      </c>
      <c r="AG15" s="6">
        <f t="shared" si="9"/>
        <v>0.19305019305019303</v>
      </c>
      <c r="AH15" s="6">
        <f t="shared" si="10"/>
        <v>0.80694980694980689</v>
      </c>
      <c r="AI15" s="6">
        <f t="shared" si="11"/>
        <v>6.9498069498069859E-3</v>
      </c>
      <c r="AJ15" s="6">
        <f t="shared" si="12"/>
        <v>-6.9498069498068471E-3</v>
      </c>
      <c r="AM15" s="3" t="s">
        <v>17</v>
      </c>
      <c r="AN15">
        <v>40</v>
      </c>
      <c r="AO15">
        <v>209</v>
      </c>
      <c r="AP15">
        <v>50</v>
      </c>
      <c r="AQ15">
        <v>0.2</v>
      </c>
      <c r="AR15">
        <v>0.8</v>
      </c>
      <c r="AS15" s="28">
        <f t="shared" si="19"/>
        <v>199.99999999999997</v>
      </c>
      <c r="AT15" s="28">
        <f t="shared" si="13"/>
        <v>199.99999999999997</v>
      </c>
      <c r="AU15" s="28">
        <f t="shared" si="20"/>
        <v>9.0000000000000284</v>
      </c>
      <c r="AV15" s="6">
        <f t="shared" si="21"/>
        <v>0.20000000000000004</v>
      </c>
      <c r="AW15" s="6">
        <f t="shared" si="14"/>
        <v>0.8</v>
      </c>
      <c r="AZ15" s="3" t="s">
        <v>17</v>
      </c>
      <c r="BA15">
        <v>40</v>
      </c>
      <c r="BB15">
        <v>209</v>
      </c>
      <c r="BC15">
        <v>50</v>
      </c>
      <c r="BD15">
        <v>0.2</v>
      </c>
      <c r="BE15">
        <v>0.8</v>
      </c>
      <c r="BF15" s="28">
        <f t="shared" si="15"/>
        <v>49.467455621301774</v>
      </c>
      <c r="BG15" s="28">
        <f t="shared" si="16"/>
        <v>0.53254437869822624</v>
      </c>
      <c r="BH15" s="6">
        <f t="shared" si="17"/>
        <v>0.19138755980861244</v>
      </c>
      <c r="BI15" s="6">
        <f t="shared" si="0"/>
        <v>0.80861244019138756</v>
      </c>
    </row>
    <row r="16" spans="1:61" ht="16" thickBot="1">
      <c r="A16" s="3" t="s">
        <v>18</v>
      </c>
      <c r="B16">
        <v>30</v>
      </c>
      <c r="C16">
        <v>300</v>
      </c>
      <c r="D16">
        <v>36</v>
      </c>
      <c r="E16">
        <v>15</v>
      </c>
      <c r="F16">
        <v>85</v>
      </c>
      <c r="G16" s="5">
        <f t="shared" si="1"/>
        <v>200</v>
      </c>
      <c r="H16" s="5">
        <f t="shared" si="2"/>
        <v>35.294117647058826</v>
      </c>
      <c r="I16" s="7">
        <f t="shared" si="3"/>
        <v>100</v>
      </c>
      <c r="J16" s="6">
        <f t="shared" si="4"/>
        <v>0.70588235294117396</v>
      </c>
      <c r="K16" s="11"/>
      <c r="L16" s="12"/>
      <c r="M16" s="3" t="s">
        <v>18</v>
      </c>
      <c r="N16">
        <v>30</v>
      </c>
      <c r="O16">
        <v>300</v>
      </c>
      <c r="P16">
        <v>36</v>
      </c>
      <c r="Q16">
        <v>0.15</v>
      </c>
      <c r="R16">
        <v>0.85</v>
      </c>
      <c r="S16" s="10">
        <f t="shared" si="5"/>
        <v>0.1</v>
      </c>
      <c r="T16" s="10">
        <f t="shared" si="18"/>
        <v>0.83333333333333337</v>
      </c>
      <c r="U16" s="9">
        <f t="shared" si="6"/>
        <v>4.9999999999999989E-2</v>
      </c>
      <c r="V16" s="8">
        <f t="shared" si="6"/>
        <v>1.6666666666666607E-2</v>
      </c>
      <c r="Y16" s="3" t="s">
        <v>18</v>
      </c>
      <c r="Z16">
        <v>30</v>
      </c>
      <c r="AA16">
        <v>300</v>
      </c>
      <c r="AB16">
        <v>36</v>
      </c>
      <c r="AC16">
        <v>0.15</v>
      </c>
      <c r="AD16">
        <v>0.85</v>
      </c>
      <c r="AE16" s="28">
        <f t="shared" si="7"/>
        <v>32.142857142857146</v>
      </c>
      <c r="AF16" s="28">
        <f t="shared" si="8"/>
        <v>-2.1428571428571459</v>
      </c>
      <c r="AG16" s="6">
        <f t="shared" si="9"/>
        <v>0.10714285714285715</v>
      </c>
      <c r="AH16" s="6">
        <f t="shared" si="10"/>
        <v>0.8928571428571429</v>
      </c>
      <c r="AI16" s="7">
        <f t="shared" si="11"/>
        <v>4.2857142857142844E-2</v>
      </c>
      <c r="AJ16" s="6">
        <f t="shared" si="12"/>
        <v>-4.2857142857142927E-2</v>
      </c>
      <c r="AM16" s="3" t="s">
        <v>18</v>
      </c>
      <c r="AN16">
        <v>30</v>
      </c>
      <c r="AO16">
        <v>300</v>
      </c>
      <c r="AP16">
        <v>36</v>
      </c>
      <c r="AQ16">
        <v>0.15</v>
      </c>
      <c r="AR16">
        <v>0.85</v>
      </c>
      <c r="AS16" s="28">
        <f t="shared" si="19"/>
        <v>179.99999999999997</v>
      </c>
      <c r="AT16" s="28">
        <f t="shared" si="13"/>
        <v>179.99999999999997</v>
      </c>
      <c r="AU16" s="28">
        <f t="shared" si="20"/>
        <v>120.00000000000003</v>
      </c>
      <c r="AV16" s="6">
        <f t="shared" si="21"/>
        <v>0.16666666666666669</v>
      </c>
      <c r="AW16" s="6">
        <f t="shared" si="14"/>
        <v>0.83333333333333337</v>
      </c>
      <c r="AZ16" s="3" t="s">
        <v>18</v>
      </c>
      <c r="BA16">
        <v>30</v>
      </c>
      <c r="BB16">
        <v>300</v>
      </c>
      <c r="BC16">
        <v>36</v>
      </c>
      <c r="BD16">
        <v>0.15</v>
      </c>
      <c r="BE16">
        <v>0.85</v>
      </c>
      <c r="BF16" s="28">
        <f t="shared" si="15"/>
        <v>33.333333333333336</v>
      </c>
      <c r="BG16" s="28">
        <f t="shared" si="16"/>
        <v>2.6666666666666643</v>
      </c>
      <c r="BH16" s="6">
        <f t="shared" si="17"/>
        <v>0.1</v>
      </c>
      <c r="BI16" s="6">
        <f t="shared" si="0"/>
        <v>0.89999999999999991</v>
      </c>
    </row>
    <row r="17" spans="1:61" ht="16" thickBot="1">
      <c r="A17" s="3" t="s">
        <v>19</v>
      </c>
      <c r="B17">
        <v>50</v>
      </c>
      <c r="C17">
        <v>300</v>
      </c>
      <c r="D17">
        <v>70</v>
      </c>
      <c r="E17">
        <v>18</v>
      </c>
      <c r="F17">
        <v>82</v>
      </c>
      <c r="G17" s="5">
        <f t="shared" si="1"/>
        <v>277.77777777777777</v>
      </c>
      <c r="H17" s="5">
        <f t="shared" si="2"/>
        <v>60.975609756097562</v>
      </c>
      <c r="I17" s="7">
        <f t="shared" si="3"/>
        <v>22.222222222222229</v>
      </c>
      <c r="J17" s="7">
        <f t="shared" si="4"/>
        <v>9.0243902439024382</v>
      </c>
      <c r="K17" s="11"/>
      <c r="L17" s="12"/>
      <c r="M17" s="3" t="s">
        <v>19</v>
      </c>
      <c r="N17">
        <v>50</v>
      </c>
      <c r="O17">
        <v>300</v>
      </c>
      <c r="P17">
        <v>70</v>
      </c>
      <c r="Q17">
        <v>0.18</v>
      </c>
      <c r="R17">
        <v>0.82</v>
      </c>
      <c r="S17" s="10">
        <f t="shared" si="5"/>
        <v>0.16666666666666666</v>
      </c>
      <c r="T17" s="10">
        <f t="shared" si="18"/>
        <v>0.7142857142857143</v>
      </c>
      <c r="U17" s="8">
        <f t="shared" si="6"/>
        <v>1.3333333333333336E-2</v>
      </c>
      <c r="V17" s="9">
        <f t="shared" si="6"/>
        <v>0.10571428571428565</v>
      </c>
      <c r="Y17" s="3" t="s">
        <v>19</v>
      </c>
      <c r="Z17">
        <v>50</v>
      </c>
      <c r="AA17">
        <v>300</v>
      </c>
      <c r="AB17">
        <v>70</v>
      </c>
      <c r="AC17">
        <v>0.18</v>
      </c>
      <c r="AD17">
        <v>0.82</v>
      </c>
      <c r="AE17" s="28">
        <f t="shared" si="7"/>
        <v>56.756756756756765</v>
      </c>
      <c r="AF17" s="29">
        <f t="shared" si="8"/>
        <v>-6.756756756756765</v>
      </c>
      <c r="AG17" s="6">
        <f t="shared" si="9"/>
        <v>0.18918918918918923</v>
      </c>
      <c r="AH17" s="6">
        <f t="shared" si="10"/>
        <v>0.81081081081081097</v>
      </c>
      <c r="AI17" s="6">
        <f t="shared" si="11"/>
        <v>-9.1891891891892341E-3</v>
      </c>
      <c r="AJ17" s="6">
        <f t="shared" si="12"/>
        <v>9.1891891891889843E-3</v>
      </c>
      <c r="AM17" s="3" t="s">
        <v>19</v>
      </c>
      <c r="AN17">
        <v>50</v>
      </c>
      <c r="AO17">
        <v>300</v>
      </c>
      <c r="AP17">
        <v>70</v>
      </c>
      <c r="AQ17">
        <v>0.18</v>
      </c>
      <c r="AR17">
        <v>0.82</v>
      </c>
      <c r="AS17" s="28">
        <f t="shared" si="19"/>
        <v>174.99999999999997</v>
      </c>
      <c r="AT17" s="28">
        <f t="shared" si="13"/>
        <v>174.99999999999997</v>
      </c>
      <c r="AU17" s="28">
        <f t="shared" si="20"/>
        <v>125.00000000000003</v>
      </c>
      <c r="AV17" s="6">
        <f t="shared" si="21"/>
        <v>0.28571428571428575</v>
      </c>
      <c r="AW17" s="6">
        <f t="shared" si="14"/>
        <v>0.7142857142857143</v>
      </c>
      <c r="AZ17" s="3" t="s">
        <v>19</v>
      </c>
      <c r="BA17">
        <v>50</v>
      </c>
      <c r="BB17">
        <v>300</v>
      </c>
      <c r="BC17">
        <v>70</v>
      </c>
      <c r="BD17">
        <v>0.18</v>
      </c>
      <c r="BE17">
        <v>0.82</v>
      </c>
      <c r="BF17" s="28">
        <f t="shared" si="15"/>
        <v>60</v>
      </c>
      <c r="BG17" s="28">
        <f t="shared" si="16"/>
        <v>10</v>
      </c>
      <c r="BH17" s="6">
        <f t="shared" si="17"/>
        <v>0.16666666666666666</v>
      </c>
      <c r="BI17" s="6">
        <f t="shared" si="0"/>
        <v>0.83333333333333337</v>
      </c>
    </row>
    <row r="18" spans="1:61" ht="16" thickBot="1">
      <c r="A18" s="3" t="s">
        <v>20</v>
      </c>
      <c r="B18">
        <v>46</v>
      </c>
      <c r="C18">
        <v>190</v>
      </c>
      <c r="D18">
        <v>75</v>
      </c>
      <c r="E18">
        <v>50</v>
      </c>
      <c r="F18">
        <v>50</v>
      </c>
      <c r="G18" s="5">
        <f t="shared" si="1"/>
        <v>92</v>
      </c>
      <c r="H18" s="5">
        <f t="shared" si="2"/>
        <v>92</v>
      </c>
      <c r="I18" s="7">
        <f t="shared" si="3"/>
        <v>98</v>
      </c>
      <c r="J18" s="7">
        <f t="shared" si="4"/>
        <v>-17</v>
      </c>
      <c r="K18" s="11"/>
      <c r="L18" s="12"/>
      <c r="M18" s="3" t="s">
        <v>20</v>
      </c>
      <c r="N18">
        <v>46</v>
      </c>
      <c r="O18">
        <v>190</v>
      </c>
      <c r="P18">
        <v>75</v>
      </c>
      <c r="Q18">
        <v>0.5</v>
      </c>
      <c r="R18">
        <v>0.5</v>
      </c>
      <c r="S18" s="10">
        <f t="shared" si="5"/>
        <v>0.24210526315789474</v>
      </c>
      <c r="T18" s="10">
        <f t="shared" si="18"/>
        <v>0.61333333333333329</v>
      </c>
      <c r="U18" s="9">
        <f t="shared" si="6"/>
        <v>0.25789473684210529</v>
      </c>
      <c r="V18" s="9">
        <f t="shared" si="6"/>
        <v>-0.11333333333333329</v>
      </c>
      <c r="Y18" s="3" t="s">
        <v>20</v>
      </c>
      <c r="Z18">
        <v>46</v>
      </c>
      <c r="AA18">
        <v>190</v>
      </c>
      <c r="AB18">
        <v>75</v>
      </c>
      <c r="AC18">
        <v>0.5</v>
      </c>
      <c r="AD18">
        <v>0.5</v>
      </c>
      <c r="AE18" s="28">
        <f t="shared" si="7"/>
        <v>53.773584905660371</v>
      </c>
      <c r="AF18" s="29">
        <f t="shared" si="8"/>
        <v>-7.7735849056603712</v>
      </c>
      <c r="AG18" s="6">
        <f t="shared" si="9"/>
        <v>0.28301886792452829</v>
      </c>
      <c r="AH18" s="6">
        <f t="shared" si="10"/>
        <v>0.71698113207547165</v>
      </c>
      <c r="AI18" s="7">
        <f t="shared" si="11"/>
        <v>0.21698113207547171</v>
      </c>
      <c r="AJ18" s="6">
        <f t="shared" si="12"/>
        <v>-0.21698113207547165</v>
      </c>
      <c r="AM18" s="3" t="s">
        <v>20</v>
      </c>
      <c r="AN18">
        <v>46</v>
      </c>
      <c r="AO18">
        <v>190</v>
      </c>
      <c r="AP18">
        <v>75</v>
      </c>
      <c r="AQ18">
        <v>0.5</v>
      </c>
      <c r="AR18">
        <v>0.5</v>
      </c>
      <c r="AS18" s="28">
        <f t="shared" si="19"/>
        <v>118.96551724137933</v>
      </c>
      <c r="AT18" s="28">
        <f t="shared" si="13"/>
        <v>118.96551724137933</v>
      </c>
      <c r="AU18" s="28">
        <f t="shared" si="20"/>
        <v>71.034482758620669</v>
      </c>
      <c r="AV18" s="6">
        <f t="shared" si="21"/>
        <v>0.3866666666666666</v>
      </c>
      <c r="AW18" s="6">
        <f t="shared" si="14"/>
        <v>0.61333333333333329</v>
      </c>
      <c r="AZ18" s="3" t="s">
        <v>20</v>
      </c>
      <c r="BA18">
        <v>46</v>
      </c>
      <c r="BB18">
        <v>190</v>
      </c>
      <c r="BC18">
        <v>75</v>
      </c>
      <c r="BD18">
        <v>0.5</v>
      </c>
      <c r="BE18">
        <v>0.5</v>
      </c>
      <c r="BF18" s="28">
        <f t="shared" si="15"/>
        <v>60.694444444444443</v>
      </c>
      <c r="BG18" s="28">
        <f t="shared" si="16"/>
        <v>14.305555555555557</v>
      </c>
      <c r="BH18" s="6">
        <f t="shared" si="17"/>
        <v>0.24210526315789474</v>
      </c>
      <c r="BI18" s="6">
        <f t="shared" si="0"/>
        <v>0.75789473684210529</v>
      </c>
    </row>
    <row r="19" spans="1:61" ht="16" thickBot="1">
      <c r="A19" s="2" t="s">
        <v>21</v>
      </c>
      <c r="B19">
        <v>42</v>
      </c>
      <c r="C19">
        <v>124</v>
      </c>
      <c r="D19">
        <v>1000</v>
      </c>
      <c r="E19">
        <v>89</v>
      </c>
      <c r="F19">
        <v>11</v>
      </c>
      <c r="G19" s="5">
        <f t="shared" si="1"/>
        <v>47.191011235955052</v>
      </c>
      <c r="H19" s="5">
        <f t="shared" si="2"/>
        <v>381.81818181818181</v>
      </c>
      <c r="I19" s="7">
        <f t="shared" si="3"/>
        <v>76.808988764044955</v>
      </c>
      <c r="J19" s="7">
        <f t="shared" si="4"/>
        <v>618.18181818181824</v>
      </c>
      <c r="K19" s="11"/>
      <c r="L19" s="12"/>
      <c r="M19" s="2" t="s">
        <v>21</v>
      </c>
      <c r="N19">
        <v>42</v>
      </c>
      <c r="O19">
        <v>124</v>
      </c>
      <c r="P19">
        <v>1000</v>
      </c>
      <c r="Q19">
        <v>0.89</v>
      </c>
      <c r="R19">
        <v>0.11</v>
      </c>
      <c r="S19" s="10">
        <f t="shared" si="5"/>
        <v>0.33870967741935482</v>
      </c>
      <c r="T19" s="10">
        <f t="shared" si="18"/>
        <v>4.2000000000000003E-2</v>
      </c>
      <c r="U19" s="9">
        <f t="shared" si="6"/>
        <v>0.55129032258064514</v>
      </c>
      <c r="V19" s="9">
        <f t="shared" si="6"/>
        <v>6.8000000000000005E-2</v>
      </c>
      <c r="Y19" s="2" t="s">
        <v>21</v>
      </c>
      <c r="Z19">
        <v>42</v>
      </c>
      <c r="AA19">
        <v>124</v>
      </c>
      <c r="AB19">
        <v>1000</v>
      </c>
      <c r="AC19">
        <v>0.89</v>
      </c>
      <c r="AD19">
        <v>0.11</v>
      </c>
      <c r="AE19" s="28">
        <f t="shared" si="7"/>
        <v>110.32028469750888</v>
      </c>
      <c r="AF19" s="29">
        <f t="shared" si="8"/>
        <v>-68.320284697508882</v>
      </c>
      <c r="AG19" s="6">
        <f t="shared" si="9"/>
        <v>0.88967971530249101</v>
      </c>
      <c r="AH19" s="6">
        <f t="shared" si="10"/>
        <v>0.11032028469750889</v>
      </c>
      <c r="AI19" s="6">
        <f t="shared" si="11"/>
        <v>3.2028469750899902E-4</v>
      </c>
      <c r="AJ19" s="6">
        <f t="shared" si="12"/>
        <v>-3.2028469750888799E-4</v>
      </c>
      <c r="AM19" s="2" t="s">
        <v>21</v>
      </c>
      <c r="AN19">
        <v>42</v>
      </c>
      <c r="AO19">
        <v>124</v>
      </c>
      <c r="AP19">
        <v>1000</v>
      </c>
      <c r="AQ19">
        <v>0.89</v>
      </c>
      <c r="AR19">
        <v>0.11</v>
      </c>
      <c r="AS19" s="28">
        <f t="shared" si="19"/>
        <v>43.841336116910234</v>
      </c>
      <c r="AT19" s="28">
        <f t="shared" si="13"/>
        <v>43.841336116910234</v>
      </c>
      <c r="AU19" s="28">
        <f t="shared" si="20"/>
        <v>80.158663883089758</v>
      </c>
      <c r="AV19" s="6">
        <f t="shared" si="21"/>
        <v>0.95799999999999985</v>
      </c>
      <c r="AW19" s="6">
        <f t="shared" si="14"/>
        <v>4.2000000000000003E-2</v>
      </c>
      <c r="AZ19" s="2" t="s">
        <v>21</v>
      </c>
      <c r="BA19">
        <v>42</v>
      </c>
      <c r="BB19">
        <v>124</v>
      </c>
      <c r="BC19">
        <v>1000</v>
      </c>
      <c r="BD19">
        <v>0.89</v>
      </c>
      <c r="BE19">
        <v>0.11</v>
      </c>
      <c r="BF19" s="28">
        <f t="shared" si="15"/>
        <v>63.512195121951223</v>
      </c>
      <c r="BG19" s="29">
        <f t="shared" si="16"/>
        <v>936.48780487804879</v>
      </c>
      <c r="BH19" s="6">
        <f t="shared" si="17"/>
        <v>0.33870967741935482</v>
      </c>
      <c r="BI19" s="6">
        <f t="shared" si="0"/>
        <v>0.66129032258064513</v>
      </c>
    </row>
    <row r="20" spans="1:61" ht="16" thickBot="1">
      <c r="A20" s="3" t="s">
        <v>22</v>
      </c>
      <c r="B20">
        <v>250</v>
      </c>
      <c r="C20">
        <v>350</v>
      </c>
      <c r="D20">
        <v>500</v>
      </c>
      <c r="E20">
        <v>65</v>
      </c>
      <c r="F20">
        <v>35</v>
      </c>
      <c r="G20" s="5">
        <f t="shared" si="1"/>
        <v>384.61538461538458</v>
      </c>
      <c r="H20" s="5">
        <f t="shared" si="2"/>
        <v>714.28571428571433</v>
      </c>
      <c r="I20" s="7">
        <f t="shared" si="3"/>
        <v>-34.615384615384585</v>
      </c>
      <c r="J20" s="7">
        <f t="shared" si="4"/>
        <v>-214.28571428571433</v>
      </c>
      <c r="K20" s="11"/>
      <c r="L20" s="12"/>
      <c r="M20" s="3" t="s">
        <v>22</v>
      </c>
      <c r="N20">
        <v>250</v>
      </c>
      <c r="O20">
        <v>350</v>
      </c>
      <c r="P20">
        <v>500</v>
      </c>
      <c r="Q20">
        <v>0.65</v>
      </c>
      <c r="R20">
        <v>0.35</v>
      </c>
      <c r="S20" s="10">
        <f t="shared" si="5"/>
        <v>0.7142857142857143</v>
      </c>
      <c r="T20" s="10">
        <f t="shared" si="18"/>
        <v>0.5</v>
      </c>
      <c r="U20" s="9">
        <f t="shared" si="6"/>
        <v>-6.4285714285714279E-2</v>
      </c>
      <c r="V20" s="9">
        <f t="shared" si="6"/>
        <v>-0.15000000000000002</v>
      </c>
      <c r="Y20" s="3" t="s">
        <v>22</v>
      </c>
      <c r="Z20">
        <v>250</v>
      </c>
      <c r="AA20">
        <v>350</v>
      </c>
      <c r="AB20">
        <v>500</v>
      </c>
      <c r="AC20">
        <v>0.65</v>
      </c>
      <c r="AD20">
        <v>0.35</v>
      </c>
      <c r="AE20" s="28">
        <f t="shared" si="7"/>
        <v>205.88235294117649</v>
      </c>
      <c r="AF20" s="29">
        <f t="shared" si="8"/>
        <v>44.117647058823508</v>
      </c>
      <c r="AG20" s="6">
        <f t="shared" si="9"/>
        <v>0.58823529411764708</v>
      </c>
      <c r="AH20" s="6">
        <f t="shared" si="10"/>
        <v>0.41176470588235298</v>
      </c>
      <c r="AI20" s="7">
        <f t="shared" si="11"/>
        <v>6.1764705882352944E-2</v>
      </c>
      <c r="AJ20" s="6">
        <f t="shared" si="12"/>
        <v>-6.1764705882352999E-2</v>
      </c>
      <c r="AM20" s="3" t="s">
        <v>22</v>
      </c>
      <c r="AN20">
        <v>250</v>
      </c>
      <c r="AO20">
        <v>350</v>
      </c>
      <c r="AP20">
        <v>500</v>
      </c>
      <c r="AQ20">
        <v>0.65</v>
      </c>
      <c r="AR20">
        <v>0.35</v>
      </c>
      <c r="AS20" s="28">
        <f t="shared" si="19"/>
        <v>500</v>
      </c>
      <c r="AT20" s="28">
        <f t="shared" si="13"/>
        <v>500</v>
      </c>
      <c r="AU20" s="28">
        <f t="shared" si="20"/>
        <v>-150</v>
      </c>
      <c r="AV20" s="6">
        <f t="shared" si="21"/>
        <v>0.5</v>
      </c>
      <c r="AW20" s="6">
        <f t="shared" si="14"/>
        <v>0.5</v>
      </c>
      <c r="AZ20" s="3" t="s">
        <v>22</v>
      </c>
      <c r="BA20">
        <v>250</v>
      </c>
      <c r="BB20">
        <v>350</v>
      </c>
      <c r="BC20">
        <v>500</v>
      </c>
      <c r="BD20">
        <v>0.65</v>
      </c>
      <c r="BE20">
        <v>0.35</v>
      </c>
      <c r="BF20" s="28">
        <f t="shared" si="15"/>
        <v>874.99999999999989</v>
      </c>
      <c r="BG20" s="29">
        <f t="shared" si="16"/>
        <v>-374.99999999999989</v>
      </c>
      <c r="BH20" s="6">
        <f t="shared" si="17"/>
        <v>0.7142857142857143</v>
      </c>
      <c r="BI20" s="6">
        <f t="shared" si="0"/>
        <v>0.28571428571428575</v>
      </c>
    </row>
    <row r="21" spans="1:61" ht="16" thickBot="1">
      <c r="A21" s="3" t="s">
        <v>23</v>
      </c>
      <c r="B21">
        <v>225</v>
      </c>
      <c r="C21">
        <v>325</v>
      </c>
      <c r="D21">
        <v>450</v>
      </c>
      <c r="E21">
        <v>74</v>
      </c>
      <c r="F21">
        <v>26</v>
      </c>
      <c r="G21" s="5">
        <f t="shared" si="1"/>
        <v>304.05405405405406</v>
      </c>
      <c r="H21" s="5">
        <f t="shared" si="2"/>
        <v>865.38461538461536</v>
      </c>
      <c r="I21" s="7">
        <f t="shared" si="3"/>
        <v>20.945945945945937</v>
      </c>
      <c r="J21" s="7">
        <f t="shared" si="4"/>
        <v>-415.38461538461536</v>
      </c>
      <c r="K21" s="11"/>
      <c r="L21" s="12"/>
      <c r="M21" s="3" t="s">
        <v>23</v>
      </c>
      <c r="N21">
        <v>225</v>
      </c>
      <c r="O21">
        <v>325</v>
      </c>
      <c r="P21">
        <v>450</v>
      </c>
      <c r="Q21">
        <v>0.74</v>
      </c>
      <c r="R21">
        <v>0.26</v>
      </c>
      <c r="S21" s="10">
        <f t="shared" si="5"/>
        <v>0.69230769230769229</v>
      </c>
      <c r="T21" s="10">
        <f t="shared" si="18"/>
        <v>0.5</v>
      </c>
      <c r="U21" s="20">
        <f t="shared" si="6"/>
        <v>4.7692307692307701E-2</v>
      </c>
      <c r="V21" s="9">
        <f t="shared" si="6"/>
        <v>-0.24</v>
      </c>
      <c r="Y21" s="3" t="s">
        <v>23</v>
      </c>
      <c r="Z21">
        <v>225</v>
      </c>
      <c r="AA21">
        <v>325</v>
      </c>
      <c r="AB21">
        <v>450</v>
      </c>
      <c r="AC21">
        <v>0.74</v>
      </c>
      <c r="AD21">
        <v>0.26</v>
      </c>
      <c r="AE21" s="28">
        <f t="shared" si="7"/>
        <v>188.70967741935485</v>
      </c>
      <c r="AF21" s="29">
        <f t="shared" si="8"/>
        <v>36.290322580645153</v>
      </c>
      <c r="AG21" s="6">
        <f t="shared" si="9"/>
        <v>0.58064516129032262</v>
      </c>
      <c r="AH21" s="6">
        <f t="shared" si="10"/>
        <v>0.41935483870967744</v>
      </c>
      <c r="AI21" s="7">
        <f t="shared" si="11"/>
        <v>0.15935483870967737</v>
      </c>
      <c r="AJ21" s="6">
        <f t="shared" si="12"/>
        <v>-0.15935483870967743</v>
      </c>
      <c r="AM21" s="3" t="s">
        <v>23</v>
      </c>
      <c r="AN21">
        <v>225</v>
      </c>
      <c r="AO21">
        <v>325</v>
      </c>
      <c r="AP21">
        <v>450</v>
      </c>
      <c r="AQ21">
        <v>0.74</v>
      </c>
      <c r="AR21">
        <v>0.26</v>
      </c>
      <c r="AS21" s="28">
        <f t="shared" si="19"/>
        <v>450</v>
      </c>
      <c r="AT21" s="28">
        <f t="shared" si="13"/>
        <v>450</v>
      </c>
      <c r="AU21" s="28">
        <f t="shared" si="20"/>
        <v>-125</v>
      </c>
      <c r="AV21" s="6">
        <f t="shared" si="21"/>
        <v>0.5</v>
      </c>
      <c r="AW21" s="6">
        <f t="shared" si="14"/>
        <v>0.5</v>
      </c>
      <c r="AZ21" s="3" t="s">
        <v>23</v>
      </c>
      <c r="BA21">
        <v>225</v>
      </c>
      <c r="BB21">
        <v>325</v>
      </c>
      <c r="BC21">
        <v>450</v>
      </c>
      <c r="BD21">
        <v>0.74</v>
      </c>
      <c r="BE21">
        <v>0.26</v>
      </c>
      <c r="BF21" s="28">
        <f t="shared" si="15"/>
        <v>731.25</v>
      </c>
      <c r="BG21" s="29">
        <f t="shared" si="16"/>
        <v>-281.25</v>
      </c>
      <c r="BH21" s="6">
        <f t="shared" si="17"/>
        <v>0.69230769230769229</v>
      </c>
      <c r="BI21" s="6">
        <f t="shared" si="0"/>
        <v>0.30769230769230771</v>
      </c>
    </row>
    <row r="22" spans="1:61" ht="16" thickBot="1">
      <c r="A22" s="2" t="s">
        <v>24</v>
      </c>
      <c r="B22">
        <v>17</v>
      </c>
      <c r="C22">
        <v>150</v>
      </c>
      <c r="D22">
        <v>15</v>
      </c>
      <c r="E22">
        <v>15</v>
      </c>
      <c r="F22">
        <v>85</v>
      </c>
      <c r="G22" s="5">
        <f t="shared" si="1"/>
        <v>113.33333333333334</v>
      </c>
      <c r="H22" s="5">
        <f t="shared" si="2"/>
        <v>20</v>
      </c>
      <c r="I22" s="7">
        <f t="shared" si="3"/>
        <v>36.666666666666657</v>
      </c>
      <c r="J22" s="7">
        <f t="shared" si="4"/>
        <v>-5</v>
      </c>
      <c r="K22" s="11"/>
      <c r="L22" s="12"/>
      <c r="M22" s="2" t="s">
        <v>24</v>
      </c>
      <c r="N22">
        <v>17</v>
      </c>
      <c r="O22">
        <v>150</v>
      </c>
      <c r="P22">
        <v>15</v>
      </c>
      <c r="Q22">
        <v>0.15</v>
      </c>
      <c r="R22">
        <v>0.85</v>
      </c>
      <c r="S22" s="10">
        <f t="shared" si="5"/>
        <v>0.11333333333333333</v>
      </c>
      <c r="T22" s="10">
        <f t="shared" si="18"/>
        <v>1.1333333333333333</v>
      </c>
      <c r="U22" s="15">
        <f t="shared" si="6"/>
        <v>3.6666666666666667E-2</v>
      </c>
      <c r="V22" s="9">
        <f t="shared" si="6"/>
        <v>-0.28333333333333333</v>
      </c>
      <c r="Y22" s="2" t="s">
        <v>24</v>
      </c>
      <c r="Z22">
        <v>17</v>
      </c>
      <c r="AA22">
        <v>150</v>
      </c>
      <c r="AB22">
        <v>15</v>
      </c>
      <c r="AC22">
        <v>0.15</v>
      </c>
      <c r="AD22">
        <v>0.85</v>
      </c>
      <c r="AE22" s="28">
        <f t="shared" si="7"/>
        <v>13.636363636363637</v>
      </c>
      <c r="AF22" s="28">
        <f t="shared" si="8"/>
        <v>3.3636363636363633</v>
      </c>
      <c r="AG22" s="6">
        <f t="shared" si="9"/>
        <v>9.0909090909090912E-2</v>
      </c>
      <c r="AH22" s="6">
        <f t="shared" si="10"/>
        <v>0.90909090909090906</v>
      </c>
      <c r="AI22" s="7">
        <f t="shared" si="11"/>
        <v>5.9090909090909083E-2</v>
      </c>
      <c r="AJ22" s="6">
        <f t="shared" si="12"/>
        <v>-5.9090909090909083E-2</v>
      </c>
      <c r="AM22" s="2" t="s">
        <v>24</v>
      </c>
      <c r="AN22">
        <v>17</v>
      </c>
      <c r="AO22">
        <v>150</v>
      </c>
      <c r="AP22">
        <v>15</v>
      </c>
      <c r="AQ22">
        <v>0.15</v>
      </c>
      <c r="AR22">
        <v>0.85</v>
      </c>
      <c r="AS22" s="28">
        <f t="shared" si="19"/>
        <v>-127.5</v>
      </c>
      <c r="AT22" s="28">
        <f t="shared" si="13"/>
        <v>127.5</v>
      </c>
      <c r="AU22" s="28">
        <f t="shared" si="20"/>
        <v>22.5</v>
      </c>
      <c r="AV22" s="7">
        <f t="shared" si="21"/>
        <v>0.13333333333333333</v>
      </c>
      <c r="AW22" s="7">
        <f t="shared" si="14"/>
        <v>1.1333333333333333</v>
      </c>
      <c r="AZ22" s="2" t="s">
        <v>24</v>
      </c>
      <c r="BA22">
        <v>17</v>
      </c>
      <c r="BB22">
        <v>150</v>
      </c>
      <c r="BC22">
        <v>15</v>
      </c>
      <c r="BD22">
        <v>0.15</v>
      </c>
      <c r="BE22">
        <v>0.85</v>
      </c>
      <c r="BF22" s="28">
        <f t="shared" si="15"/>
        <v>19.17293233082707</v>
      </c>
      <c r="BG22" s="28">
        <f t="shared" si="16"/>
        <v>-4.17293233082707</v>
      </c>
      <c r="BH22" s="6">
        <f t="shared" si="17"/>
        <v>0.11333333333333333</v>
      </c>
      <c r="BI22" s="6">
        <f t="shared" si="0"/>
        <v>0.8866666666666666</v>
      </c>
    </row>
    <row r="23" spans="1:61" ht="16" thickBot="1">
      <c r="A23" s="2" t="s">
        <v>25</v>
      </c>
      <c r="B23">
        <v>12</v>
      </c>
      <c r="C23">
        <v>180</v>
      </c>
      <c r="D23">
        <v>13</v>
      </c>
      <c r="E23">
        <v>8</v>
      </c>
      <c r="F23">
        <v>92</v>
      </c>
      <c r="G23" s="5">
        <f t="shared" si="1"/>
        <v>150</v>
      </c>
      <c r="H23" s="5">
        <f t="shared" si="2"/>
        <v>13.043478260869565</v>
      </c>
      <c r="I23" s="7">
        <f t="shared" si="3"/>
        <v>30</v>
      </c>
      <c r="J23" s="6">
        <f t="shared" si="4"/>
        <v>-4.3478260869564522E-2</v>
      </c>
      <c r="K23" s="11"/>
      <c r="L23" s="12"/>
      <c r="M23" s="2" t="s">
        <v>25</v>
      </c>
      <c r="N23">
        <v>12</v>
      </c>
      <c r="O23">
        <v>180</v>
      </c>
      <c r="P23">
        <v>13</v>
      </c>
      <c r="Q23">
        <v>0.08</v>
      </c>
      <c r="R23">
        <v>0.92</v>
      </c>
      <c r="S23" s="10">
        <f t="shared" si="5"/>
        <v>6.6666666666666666E-2</v>
      </c>
      <c r="T23" s="10">
        <f t="shared" si="18"/>
        <v>0.92307692307692313</v>
      </c>
      <c r="U23" s="8">
        <f t="shared" si="6"/>
        <v>1.3333333333333336E-2</v>
      </c>
      <c r="V23" s="8">
        <f t="shared" si="6"/>
        <v>-3.0769230769230882E-3</v>
      </c>
      <c r="Y23" s="2" t="s">
        <v>25</v>
      </c>
      <c r="Z23">
        <v>12</v>
      </c>
      <c r="AA23">
        <v>180</v>
      </c>
      <c r="AB23">
        <v>13</v>
      </c>
      <c r="AC23">
        <v>0.08</v>
      </c>
      <c r="AD23">
        <v>0.92</v>
      </c>
      <c r="AE23" s="28">
        <f t="shared" si="7"/>
        <v>12.124352331606218</v>
      </c>
      <c r="AF23" s="28">
        <f t="shared" si="8"/>
        <v>-0.12435233160621806</v>
      </c>
      <c r="AG23" s="6">
        <f t="shared" si="9"/>
        <v>6.7357512953367879E-2</v>
      </c>
      <c r="AH23" s="6">
        <f t="shared" si="10"/>
        <v>0.93264248704663211</v>
      </c>
      <c r="AI23" s="6">
        <f t="shared" si="11"/>
        <v>1.2642487046632123E-2</v>
      </c>
      <c r="AJ23" s="6">
        <f t="shared" si="12"/>
        <v>-1.2642487046632067E-2</v>
      </c>
      <c r="AM23" s="2" t="s">
        <v>25</v>
      </c>
      <c r="AN23">
        <v>12</v>
      </c>
      <c r="AO23">
        <v>180</v>
      </c>
      <c r="AP23">
        <v>13</v>
      </c>
      <c r="AQ23">
        <v>0.08</v>
      </c>
      <c r="AR23">
        <v>0.92</v>
      </c>
      <c r="AS23" s="28">
        <f t="shared" si="19"/>
        <v>156.00000000000023</v>
      </c>
      <c r="AT23" s="28">
        <f t="shared" si="13"/>
        <v>156.00000000000023</v>
      </c>
      <c r="AU23" s="28">
        <f t="shared" si="20"/>
        <v>23.999999999999773</v>
      </c>
      <c r="AV23" s="6">
        <f t="shared" si="21"/>
        <v>7.6923076923076816E-2</v>
      </c>
      <c r="AW23" s="6">
        <f t="shared" si="14"/>
        <v>0.92307692307692313</v>
      </c>
      <c r="AZ23" s="2" t="s">
        <v>25</v>
      </c>
      <c r="BA23">
        <v>12</v>
      </c>
      <c r="BB23">
        <v>180</v>
      </c>
      <c r="BC23">
        <v>13</v>
      </c>
      <c r="BD23">
        <v>0.08</v>
      </c>
      <c r="BE23">
        <v>0.92</v>
      </c>
      <c r="BF23" s="28">
        <f t="shared" si="15"/>
        <v>12.857142857142858</v>
      </c>
      <c r="BG23" s="28">
        <f t="shared" si="16"/>
        <v>0.14285714285714235</v>
      </c>
      <c r="BH23" s="6">
        <f t="shared" si="17"/>
        <v>6.6666666666666666E-2</v>
      </c>
      <c r="BI23" s="6">
        <f t="shared" si="0"/>
        <v>0.93333333333333335</v>
      </c>
    </row>
    <row r="24" spans="1:61" ht="16" thickBot="1">
      <c r="A24" s="2" t="s">
        <v>26</v>
      </c>
      <c r="B24">
        <v>30</v>
      </c>
      <c r="C24">
        <v>250</v>
      </c>
      <c r="D24">
        <v>40</v>
      </c>
      <c r="E24">
        <v>5</v>
      </c>
      <c r="F24">
        <v>95</v>
      </c>
      <c r="G24" s="5">
        <f t="shared" si="1"/>
        <v>600</v>
      </c>
      <c r="H24" s="5">
        <f t="shared" si="2"/>
        <v>31.578947368421055</v>
      </c>
      <c r="I24" s="7">
        <f t="shared" si="3"/>
        <v>-350</v>
      </c>
      <c r="J24" s="7">
        <f t="shared" si="4"/>
        <v>8.4210526315789451</v>
      </c>
      <c r="K24" s="11"/>
      <c r="L24" s="12"/>
      <c r="M24" s="2" t="s">
        <v>26</v>
      </c>
      <c r="N24">
        <v>30</v>
      </c>
      <c r="O24">
        <v>250</v>
      </c>
      <c r="P24">
        <v>40</v>
      </c>
      <c r="Q24">
        <v>0.05</v>
      </c>
      <c r="R24">
        <v>0.95</v>
      </c>
      <c r="S24" s="10">
        <f t="shared" si="5"/>
        <v>0.12</v>
      </c>
      <c r="T24" s="10">
        <f t="shared" si="18"/>
        <v>0.75</v>
      </c>
      <c r="U24" s="9">
        <f t="shared" si="6"/>
        <v>-6.9999999999999993E-2</v>
      </c>
      <c r="V24" s="9">
        <f t="shared" si="6"/>
        <v>0.19999999999999996</v>
      </c>
      <c r="Y24" s="2" t="s">
        <v>26</v>
      </c>
      <c r="Z24">
        <v>30</v>
      </c>
      <c r="AA24">
        <v>250</v>
      </c>
      <c r="AB24">
        <v>40</v>
      </c>
      <c r="AC24">
        <v>0.05</v>
      </c>
      <c r="AD24">
        <v>0.95</v>
      </c>
      <c r="AE24" s="28">
        <f t="shared" si="7"/>
        <v>34.482758620689651</v>
      </c>
      <c r="AF24" s="29">
        <f t="shared" si="8"/>
        <v>-4.4827586206896513</v>
      </c>
      <c r="AG24" s="6">
        <f t="shared" si="9"/>
        <v>0.13793103448275862</v>
      </c>
      <c r="AH24" s="6">
        <f t="shared" si="10"/>
        <v>0.86206896551724133</v>
      </c>
      <c r="AI24" s="7">
        <f t="shared" si="11"/>
        <v>-8.7931034482758616E-2</v>
      </c>
      <c r="AJ24" s="6">
        <f t="shared" si="12"/>
        <v>8.793103448275863E-2</v>
      </c>
      <c r="AM24" s="2" t="s">
        <v>26</v>
      </c>
      <c r="AN24">
        <v>30</v>
      </c>
      <c r="AO24">
        <v>250</v>
      </c>
      <c r="AP24">
        <v>40</v>
      </c>
      <c r="AQ24">
        <v>0.05</v>
      </c>
      <c r="AR24">
        <v>0.95</v>
      </c>
      <c r="AS24" s="28">
        <f t="shared" si="19"/>
        <v>120.00000000000003</v>
      </c>
      <c r="AT24" s="28">
        <f t="shared" si="13"/>
        <v>120.00000000000003</v>
      </c>
      <c r="AU24" s="28">
        <f t="shared" si="20"/>
        <v>129.99999999999997</v>
      </c>
      <c r="AV24" s="6">
        <f t="shared" si="21"/>
        <v>0.24999999999999994</v>
      </c>
      <c r="AW24" s="6">
        <f t="shared" si="14"/>
        <v>0.75</v>
      </c>
      <c r="AZ24" s="2" t="s">
        <v>26</v>
      </c>
      <c r="BA24">
        <v>30</v>
      </c>
      <c r="BB24">
        <v>250</v>
      </c>
      <c r="BC24">
        <v>40</v>
      </c>
      <c r="BD24">
        <v>0.05</v>
      </c>
      <c r="BE24">
        <v>0.95</v>
      </c>
      <c r="BF24" s="28">
        <f t="shared" si="15"/>
        <v>34.090909090909093</v>
      </c>
      <c r="BG24" s="28">
        <f t="shared" si="16"/>
        <v>5.9090909090909065</v>
      </c>
      <c r="BH24" s="6">
        <f t="shared" si="17"/>
        <v>0.12</v>
      </c>
      <c r="BI24" s="6">
        <f t="shared" si="0"/>
        <v>0.87999999999999989</v>
      </c>
    </row>
    <row r="25" spans="1:61" ht="16" thickBot="1">
      <c r="A25" s="2" t="s">
        <v>27</v>
      </c>
      <c r="B25">
        <v>20</v>
      </c>
      <c r="C25">
        <v>92</v>
      </c>
      <c r="D25">
        <v>40</v>
      </c>
      <c r="E25">
        <v>50</v>
      </c>
      <c r="F25">
        <v>50</v>
      </c>
      <c r="G25" s="5">
        <f t="shared" si="1"/>
        <v>40</v>
      </c>
      <c r="H25" s="5">
        <f t="shared" si="2"/>
        <v>40</v>
      </c>
      <c r="I25" s="7">
        <f t="shared" si="3"/>
        <v>52</v>
      </c>
      <c r="J25" s="6">
        <f t="shared" si="4"/>
        <v>0</v>
      </c>
      <c r="K25" s="11"/>
      <c r="L25" s="12"/>
      <c r="M25" s="2" t="s">
        <v>27</v>
      </c>
      <c r="N25">
        <v>20</v>
      </c>
      <c r="O25">
        <v>92</v>
      </c>
      <c r="P25">
        <v>40</v>
      </c>
      <c r="Q25">
        <v>0.5</v>
      </c>
      <c r="R25">
        <v>0.5</v>
      </c>
      <c r="S25" s="10">
        <f t="shared" si="5"/>
        <v>0.21739130434782608</v>
      </c>
      <c r="T25" s="10">
        <f t="shared" si="18"/>
        <v>0.5</v>
      </c>
      <c r="U25" s="9">
        <f t="shared" si="6"/>
        <v>0.28260869565217395</v>
      </c>
      <c r="V25" s="8">
        <f t="shared" si="6"/>
        <v>0</v>
      </c>
      <c r="Y25" s="2" t="s">
        <v>27</v>
      </c>
      <c r="Z25">
        <v>20</v>
      </c>
      <c r="AA25">
        <v>92</v>
      </c>
      <c r="AB25">
        <v>40</v>
      </c>
      <c r="AC25">
        <v>0.5</v>
      </c>
      <c r="AD25">
        <v>0.5</v>
      </c>
      <c r="AE25" s="28">
        <f t="shared" si="7"/>
        <v>27.878787878787879</v>
      </c>
      <c r="AF25" s="29">
        <f t="shared" si="8"/>
        <v>-7.8787878787878789</v>
      </c>
      <c r="AG25" s="6">
        <f t="shared" si="9"/>
        <v>0.30303030303030304</v>
      </c>
      <c r="AH25" s="6">
        <f t="shared" si="10"/>
        <v>0.69696969696969702</v>
      </c>
      <c r="AI25" s="7">
        <f t="shared" si="11"/>
        <v>0.19696969696969696</v>
      </c>
      <c r="AJ25" s="6">
        <f t="shared" si="12"/>
        <v>-0.19696969696969702</v>
      </c>
      <c r="AM25" s="2" t="s">
        <v>27</v>
      </c>
      <c r="AN25">
        <v>20</v>
      </c>
      <c r="AO25">
        <v>92</v>
      </c>
      <c r="AP25">
        <v>40</v>
      </c>
      <c r="AQ25">
        <v>0.5</v>
      </c>
      <c r="AR25">
        <v>0.5</v>
      </c>
      <c r="AS25" s="28">
        <f t="shared" si="19"/>
        <v>40</v>
      </c>
      <c r="AT25" s="28">
        <f t="shared" si="13"/>
        <v>40</v>
      </c>
      <c r="AU25" s="28">
        <f t="shared" si="20"/>
        <v>52</v>
      </c>
      <c r="AV25" s="6">
        <f t="shared" si="21"/>
        <v>0.5</v>
      </c>
      <c r="AW25" s="6">
        <f t="shared" si="14"/>
        <v>0.5</v>
      </c>
      <c r="AZ25" s="2" t="s">
        <v>27</v>
      </c>
      <c r="BA25">
        <v>20</v>
      </c>
      <c r="BB25">
        <v>92</v>
      </c>
      <c r="BC25">
        <v>40</v>
      </c>
      <c r="BD25">
        <v>0.5</v>
      </c>
      <c r="BE25">
        <v>0.5</v>
      </c>
      <c r="BF25" s="28">
        <f t="shared" si="15"/>
        <v>25.555555555555554</v>
      </c>
      <c r="BG25" s="28">
        <f t="shared" si="16"/>
        <v>14.444444444444446</v>
      </c>
      <c r="BH25" s="6">
        <f t="shared" si="17"/>
        <v>0.21739130434782608</v>
      </c>
      <c r="BI25" s="6">
        <f t="shared" si="0"/>
        <v>0.78260869565217395</v>
      </c>
    </row>
    <row r="26" spans="1:61" ht="16" thickBot="1">
      <c r="A26" s="3" t="s">
        <v>28</v>
      </c>
      <c r="B26">
        <v>23</v>
      </c>
      <c r="C26">
        <v>133</v>
      </c>
      <c r="D26">
        <v>28</v>
      </c>
      <c r="E26">
        <v>17</v>
      </c>
      <c r="F26">
        <v>83</v>
      </c>
      <c r="G26" s="5">
        <f t="shared" si="1"/>
        <v>135.29411764705881</v>
      </c>
      <c r="H26" s="5">
        <f t="shared" si="2"/>
        <v>27.710843373493976</v>
      </c>
      <c r="I26" s="6">
        <f t="shared" si="3"/>
        <v>-2.2941176470588118</v>
      </c>
      <c r="J26" s="6">
        <f t="shared" si="4"/>
        <v>0.28915662650602414</v>
      </c>
      <c r="K26" s="11"/>
      <c r="L26" s="12"/>
      <c r="M26" s="3" t="s">
        <v>28</v>
      </c>
      <c r="N26">
        <v>23</v>
      </c>
      <c r="O26">
        <v>133</v>
      </c>
      <c r="P26">
        <v>28</v>
      </c>
      <c r="Q26">
        <v>0.17</v>
      </c>
      <c r="R26">
        <v>0.83</v>
      </c>
      <c r="S26" s="10">
        <f t="shared" si="5"/>
        <v>0.17293233082706766</v>
      </c>
      <c r="T26" s="10">
        <f t="shared" si="18"/>
        <v>0.8214285714285714</v>
      </c>
      <c r="U26" s="8">
        <f t="shared" si="6"/>
        <v>-2.9323308270676474E-3</v>
      </c>
      <c r="V26" s="8">
        <f t="shared" si="6"/>
        <v>8.5714285714285632E-3</v>
      </c>
      <c r="Y26" s="3" t="s">
        <v>28</v>
      </c>
      <c r="Z26">
        <v>23</v>
      </c>
      <c r="AA26">
        <v>133</v>
      </c>
      <c r="AB26">
        <v>28</v>
      </c>
      <c r="AC26">
        <v>0.17</v>
      </c>
      <c r="AD26">
        <v>0.83</v>
      </c>
      <c r="AE26" s="28">
        <f t="shared" si="7"/>
        <v>23.130434782608695</v>
      </c>
      <c r="AF26" s="28">
        <f t="shared" si="8"/>
        <v>-0.13043478260869534</v>
      </c>
      <c r="AG26" s="6">
        <f t="shared" si="9"/>
        <v>0.17391304347826086</v>
      </c>
      <c r="AH26" s="6">
        <f t="shared" si="10"/>
        <v>0.82608695652173914</v>
      </c>
      <c r="AI26" s="6">
        <f t="shared" si="11"/>
        <v>-3.9130434782608525E-3</v>
      </c>
      <c r="AJ26" s="6">
        <f t="shared" si="12"/>
        <v>3.9130434782608248E-3</v>
      </c>
      <c r="AM26" s="3" t="s">
        <v>28</v>
      </c>
      <c r="AN26">
        <v>23</v>
      </c>
      <c r="AO26">
        <v>133</v>
      </c>
      <c r="AP26">
        <v>28</v>
      </c>
      <c r="AQ26">
        <v>0.17</v>
      </c>
      <c r="AR26">
        <v>0.83</v>
      </c>
      <c r="AS26" s="28">
        <f t="shared" si="19"/>
        <v>128.79999999999998</v>
      </c>
      <c r="AT26" s="28">
        <f t="shared" si="13"/>
        <v>128.79999999999998</v>
      </c>
      <c r="AU26" s="28">
        <f t="shared" si="20"/>
        <v>4.2000000000000171</v>
      </c>
      <c r="AV26" s="6">
        <f t="shared" si="21"/>
        <v>0.1785714285714286</v>
      </c>
      <c r="AW26" s="6">
        <f t="shared" si="14"/>
        <v>0.8214285714285714</v>
      </c>
      <c r="AZ26" s="3" t="s">
        <v>28</v>
      </c>
      <c r="BA26">
        <v>23</v>
      </c>
      <c r="BB26">
        <v>133</v>
      </c>
      <c r="BC26">
        <v>28</v>
      </c>
      <c r="BD26">
        <v>0.17</v>
      </c>
      <c r="BE26">
        <v>0.83</v>
      </c>
      <c r="BF26" s="28">
        <f t="shared" si="15"/>
        <v>27.809090909090909</v>
      </c>
      <c r="BG26" s="28">
        <f t="shared" si="16"/>
        <v>0.19090909090909136</v>
      </c>
      <c r="BH26" s="6">
        <f t="shared" si="17"/>
        <v>0.17293233082706766</v>
      </c>
      <c r="BI26" s="6">
        <f t="shared" si="0"/>
        <v>0.8270676691729324</v>
      </c>
    </row>
    <row r="27" spans="1:61" ht="16" thickBot="1">
      <c r="A27" s="2" t="s">
        <v>29</v>
      </c>
      <c r="B27">
        <v>9</v>
      </c>
      <c r="C27">
        <v>200</v>
      </c>
      <c r="D27">
        <v>10</v>
      </c>
      <c r="E27">
        <v>5</v>
      </c>
      <c r="F27">
        <v>95</v>
      </c>
      <c r="G27" s="5">
        <f t="shared" si="1"/>
        <v>180</v>
      </c>
      <c r="H27" s="5">
        <f t="shared" si="2"/>
        <v>9.4736842105263168</v>
      </c>
      <c r="I27" s="7">
        <f t="shared" si="3"/>
        <v>20</v>
      </c>
      <c r="J27" s="6">
        <f t="shared" si="4"/>
        <v>0.52631578947368318</v>
      </c>
      <c r="K27" s="11"/>
      <c r="L27" s="12"/>
      <c r="M27" s="2" t="s">
        <v>29</v>
      </c>
      <c r="N27">
        <v>9</v>
      </c>
      <c r="O27">
        <v>200</v>
      </c>
      <c r="P27">
        <v>10</v>
      </c>
      <c r="Q27">
        <v>0.05</v>
      </c>
      <c r="R27">
        <v>0.95</v>
      </c>
      <c r="S27" s="10">
        <f t="shared" si="5"/>
        <v>4.4999999999999998E-2</v>
      </c>
      <c r="T27" s="10">
        <f t="shared" si="18"/>
        <v>0.9</v>
      </c>
      <c r="U27" s="8">
        <f t="shared" si="6"/>
        <v>5.0000000000000044E-3</v>
      </c>
      <c r="V27" s="8">
        <f t="shared" si="6"/>
        <v>4.9999999999999933E-2</v>
      </c>
      <c r="Y27" s="2" t="s">
        <v>29</v>
      </c>
      <c r="Z27">
        <v>9</v>
      </c>
      <c r="AA27">
        <v>200</v>
      </c>
      <c r="AB27">
        <v>10</v>
      </c>
      <c r="AC27">
        <v>0.05</v>
      </c>
      <c r="AD27">
        <v>0.95</v>
      </c>
      <c r="AE27" s="28">
        <f t="shared" si="7"/>
        <v>9.5238095238095237</v>
      </c>
      <c r="AF27" s="28">
        <f t="shared" si="8"/>
        <v>-0.52380952380952372</v>
      </c>
      <c r="AG27" s="6">
        <f t="shared" si="9"/>
        <v>4.7619047619047616E-2</v>
      </c>
      <c r="AH27" s="6">
        <f t="shared" si="10"/>
        <v>0.95238095238095233</v>
      </c>
      <c r="AI27" s="6">
        <f t="shared" si="11"/>
        <v>2.3809523809523864E-3</v>
      </c>
      <c r="AJ27" s="6">
        <f t="shared" si="12"/>
        <v>-2.3809523809523725E-3</v>
      </c>
      <c r="AM27" s="2" t="s">
        <v>29</v>
      </c>
      <c r="AN27">
        <v>9</v>
      </c>
      <c r="AO27">
        <v>200</v>
      </c>
      <c r="AP27">
        <v>10</v>
      </c>
      <c r="AQ27">
        <v>0.05</v>
      </c>
      <c r="AR27">
        <v>0.95</v>
      </c>
      <c r="AS27" s="28">
        <f t="shared" si="19"/>
        <v>90.000000000000099</v>
      </c>
      <c r="AT27" s="28">
        <f t="shared" si="13"/>
        <v>90.000000000000099</v>
      </c>
      <c r="AU27" s="28">
        <f t="shared" si="20"/>
        <v>109.9999999999999</v>
      </c>
      <c r="AV27" s="6">
        <f t="shared" si="21"/>
        <v>9.9999999999999895E-2</v>
      </c>
      <c r="AW27" s="6">
        <f t="shared" si="14"/>
        <v>0.9</v>
      </c>
      <c r="AZ27" s="2" t="s">
        <v>29</v>
      </c>
      <c r="BA27">
        <v>9</v>
      </c>
      <c r="BB27">
        <v>200</v>
      </c>
      <c r="BC27">
        <v>10</v>
      </c>
      <c r="BD27">
        <v>0.05</v>
      </c>
      <c r="BE27">
        <v>0.95</v>
      </c>
      <c r="BF27" s="28">
        <f t="shared" si="15"/>
        <v>9.4240837696335085</v>
      </c>
      <c r="BG27" s="28">
        <f t="shared" si="16"/>
        <v>0.57591623036649153</v>
      </c>
      <c r="BH27" s="6">
        <f t="shared" si="17"/>
        <v>4.4999999999999998E-2</v>
      </c>
      <c r="BI27" s="6">
        <f t="shared" si="0"/>
        <v>0.95499999999999996</v>
      </c>
    </row>
    <row r="28" spans="1:61" ht="16" thickBot="1">
      <c r="A28" s="2" t="s">
        <v>30</v>
      </c>
      <c r="B28">
        <v>18</v>
      </c>
      <c r="C28">
        <v>38</v>
      </c>
      <c r="D28">
        <v>111</v>
      </c>
      <c r="E28">
        <v>12</v>
      </c>
      <c r="F28">
        <v>88</v>
      </c>
      <c r="G28" s="5">
        <f t="shared" si="1"/>
        <v>150</v>
      </c>
      <c r="H28" s="5">
        <f t="shared" si="2"/>
        <v>20.454545454545453</v>
      </c>
      <c r="I28" s="7">
        <f t="shared" si="3"/>
        <v>-112</v>
      </c>
      <c r="J28" s="7">
        <f t="shared" si="4"/>
        <v>90.545454545454547</v>
      </c>
      <c r="K28" s="11"/>
      <c r="L28" s="12"/>
      <c r="M28" s="2" t="s">
        <v>30</v>
      </c>
      <c r="N28">
        <v>18</v>
      </c>
      <c r="O28">
        <v>38</v>
      </c>
      <c r="P28">
        <v>111</v>
      </c>
      <c r="Q28">
        <v>0.12</v>
      </c>
      <c r="R28">
        <v>0.88</v>
      </c>
      <c r="S28" s="10">
        <f t="shared" si="5"/>
        <v>0.47368421052631576</v>
      </c>
      <c r="T28" s="10">
        <f t="shared" si="18"/>
        <v>0.16216216216216217</v>
      </c>
      <c r="U28" s="9">
        <f t="shared" si="6"/>
        <v>-0.35368421052631577</v>
      </c>
      <c r="V28" s="9">
        <f t="shared" si="6"/>
        <v>0.71783783783783783</v>
      </c>
      <c r="Y28" s="2" t="s">
        <v>30</v>
      </c>
      <c r="Z28">
        <v>18</v>
      </c>
      <c r="AA28">
        <v>38</v>
      </c>
      <c r="AB28">
        <v>111</v>
      </c>
      <c r="AC28">
        <v>0.12</v>
      </c>
      <c r="AD28">
        <v>0.88</v>
      </c>
      <c r="AE28" s="28">
        <f t="shared" si="7"/>
        <v>28.308724832214768</v>
      </c>
      <c r="AF28" s="29">
        <f t="shared" si="8"/>
        <v>-10.308724832214768</v>
      </c>
      <c r="AG28" s="6">
        <f t="shared" si="9"/>
        <v>0.74496644295302017</v>
      </c>
      <c r="AH28" s="6">
        <f t="shared" si="10"/>
        <v>0.25503355704697989</v>
      </c>
      <c r="AI28" s="7">
        <f t="shared" si="11"/>
        <v>-0.62496644295302017</v>
      </c>
      <c r="AJ28" s="6">
        <f t="shared" si="12"/>
        <v>0.62496644295302017</v>
      </c>
      <c r="AM28" s="2" t="s">
        <v>30</v>
      </c>
      <c r="AN28">
        <v>18</v>
      </c>
      <c r="AO28">
        <v>38</v>
      </c>
      <c r="AP28">
        <v>111</v>
      </c>
      <c r="AQ28">
        <v>0.12</v>
      </c>
      <c r="AR28">
        <v>0.88</v>
      </c>
      <c r="AS28" s="28">
        <f t="shared" si="19"/>
        <v>21.483870967741936</v>
      </c>
      <c r="AT28" s="28">
        <f t="shared" si="13"/>
        <v>21.483870967741936</v>
      </c>
      <c r="AU28" s="28">
        <f t="shared" si="20"/>
        <v>16.516129032258064</v>
      </c>
      <c r="AV28" s="6">
        <f t="shared" si="21"/>
        <v>0.83783783783783783</v>
      </c>
      <c r="AW28" s="6">
        <f t="shared" si="14"/>
        <v>0.16216216216216217</v>
      </c>
      <c r="AZ28" s="2" t="s">
        <v>30</v>
      </c>
      <c r="BA28">
        <v>18</v>
      </c>
      <c r="BB28">
        <v>38</v>
      </c>
      <c r="BC28">
        <v>111</v>
      </c>
      <c r="BD28">
        <v>0.12</v>
      </c>
      <c r="BE28">
        <v>0.88</v>
      </c>
      <c r="BF28" s="28">
        <f t="shared" si="15"/>
        <v>34.200000000000003</v>
      </c>
      <c r="BG28" s="29">
        <f t="shared" si="16"/>
        <v>76.8</v>
      </c>
      <c r="BH28" s="6">
        <f t="shared" si="17"/>
        <v>0.47368421052631576</v>
      </c>
      <c r="BI28" s="6">
        <f t="shared" si="0"/>
        <v>0.52631578947368418</v>
      </c>
    </row>
    <row r="32" spans="1:61">
      <c r="A32" s="42" t="s">
        <v>42</v>
      </c>
      <c r="B32" s="42"/>
      <c r="C32" s="42"/>
      <c r="D32" s="42"/>
      <c r="E32" s="42"/>
      <c r="F32" s="42"/>
      <c r="M32" t="s">
        <v>117</v>
      </c>
      <c r="N32" t="s">
        <v>47</v>
      </c>
      <c r="Z32" t="s">
        <v>88</v>
      </c>
    </row>
    <row r="33" spans="1:26" ht="45">
      <c r="A33" s="1" t="s">
        <v>2</v>
      </c>
      <c r="B33" s="1" t="s">
        <v>3</v>
      </c>
      <c r="C33" s="1" t="s">
        <v>33</v>
      </c>
      <c r="D33" s="1" t="s">
        <v>34</v>
      </c>
      <c r="E33" s="1" t="s">
        <v>4</v>
      </c>
      <c r="F33" s="1" t="s">
        <v>5</v>
      </c>
      <c r="G33" s="1" t="s">
        <v>43</v>
      </c>
      <c r="H33" s="1" t="s">
        <v>44</v>
      </c>
      <c r="I33" s="1" t="s">
        <v>45</v>
      </c>
      <c r="J33" s="1" t="s">
        <v>46</v>
      </c>
      <c r="N33" t="s">
        <v>48</v>
      </c>
      <c r="O33" t="s">
        <v>49</v>
      </c>
      <c r="P33" t="s">
        <v>50</v>
      </c>
      <c r="Q33" t="s">
        <v>51</v>
      </c>
      <c r="R33" t="s">
        <v>52</v>
      </c>
      <c r="S33" t="s">
        <v>80</v>
      </c>
      <c r="T33" t="s">
        <v>81</v>
      </c>
      <c r="U33" s="1" t="s">
        <v>4</v>
      </c>
      <c r="V33" s="1" t="s">
        <v>5</v>
      </c>
      <c r="W33" t="s">
        <v>82</v>
      </c>
      <c r="X33" t="s">
        <v>83</v>
      </c>
      <c r="Z33" t="s">
        <v>89</v>
      </c>
    </row>
    <row r="34" spans="1:26">
      <c r="A34" s="1" t="s">
        <v>31</v>
      </c>
      <c r="B34" s="1">
        <v>45</v>
      </c>
      <c r="C34" s="1">
        <v>223</v>
      </c>
      <c r="D34" s="1">
        <v>56</v>
      </c>
      <c r="E34" s="1">
        <v>0.2</v>
      </c>
      <c r="F34" s="1">
        <v>0.8</v>
      </c>
      <c r="G34" s="18">
        <f>C34*E34</f>
        <v>44.6</v>
      </c>
      <c r="H34" s="19">
        <f>D34/F34</f>
        <v>70</v>
      </c>
      <c r="I34" s="16">
        <f>B34-G34</f>
        <v>0.39999999999999858</v>
      </c>
      <c r="J34" s="24">
        <f>B34-H34</f>
        <v>-25</v>
      </c>
      <c r="M34" s="22">
        <v>1</v>
      </c>
      <c r="N34" s="22" t="s">
        <v>53</v>
      </c>
      <c r="O34" s="22">
        <v>16</v>
      </c>
      <c r="P34" s="22">
        <v>1606</v>
      </c>
      <c r="Q34" s="22">
        <v>50</v>
      </c>
      <c r="R34" s="22">
        <v>48</v>
      </c>
      <c r="S34" s="23">
        <f>R34/Q34</f>
        <v>0.96</v>
      </c>
      <c r="T34" s="23">
        <f>R34/P34</f>
        <v>2.9887920298879204E-2</v>
      </c>
      <c r="Z34" t="s">
        <v>90</v>
      </c>
    </row>
    <row r="35" spans="1:26" ht="16" thickBot="1">
      <c r="A35" s="2" t="s">
        <v>6</v>
      </c>
      <c r="B35">
        <v>30</v>
      </c>
      <c r="C35">
        <v>65</v>
      </c>
      <c r="D35">
        <v>8</v>
      </c>
      <c r="E35">
        <v>0.18</v>
      </c>
      <c r="F35">
        <v>0.82</v>
      </c>
      <c r="G35" s="18">
        <f t="shared" ref="G35:G59" si="22">C35*E35</f>
        <v>11.7</v>
      </c>
      <c r="H35" s="19">
        <f t="shared" ref="H35:H59" si="23">D35/F35</f>
        <v>9.7560975609756095</v>
      </c>
      <c r="I35" s="21">
        <f t="shared" ref="I35:I59" si="24">B35-G35</f>
        <v>18.3</v>
      </c>
      <c r="J35" s="24">
        <f t="shared" ref="J35:J59" si="25">B35-H35</f>
        <v>20.243902439024389</v>
      </c>
      <c r="M35" s="22">
        <v>2</v>
      </c>
      <c r="N35" s="22" t="s">
        <v>54</v>
      </c>
      <c r="O35" s="22">
        <v>18</v>
      </c>
      <c r="P35" s="22">
        <v>34</v>
      </c>
      <c r="Q35" s="22">
        <v>54</v>
      </c>
      <c r="R35" s="22">
        <v>21</v>
      </c>
      <c r="S35" s="23">
        <f t="shared" ref="S35:S59" si="26">R35/Q35</f>
        <v>0.3888888888888889</v>
      </c>
      <c r="T35" s="23">
        <f t="shared" ref="T35:T59" si="27">R35/P35</f>
        <v>0.61764705882352944</v>
      </c>
      <c r="U35" s="25">
        <v>0.2</v>
      </c>
      <c r="V35" s="25">
        <v>0.8</v>
      </c>
      <c r="W35" s="8">
        <f>S35-U35</f>
        <v>0.18888888888888888</v>
      </c>
      <c r="X35" s="8">
        <f>T35-V35</f>
        <v>-0.18235294117647061</v>
      </c>
      <c r="Z35" t="s">
        <v>91</v>
      </c>
    </row>
    <row r="36" spans="1:26" ht="16" thickBot="1">
      <c r="A36" s="2" t="s">
        <v>7</v>
      </c>
      <c r="B36">
        <v>30</v>
      </c>
      <c r="C36">
        <v>90</v>
      </c>
      <c r="D36">
        <v>19</v>
      </c>
      <c r="E36">
        <v>0.17</v>
      </c>
      <c r="F36">
        <v>0.83</v>
      </c>
      <c r="G36" s="18">
        <f t="shared" si="22"/>
        <v>15.3</v>
      </c>
      <c r="H36" s="19">
        <f t="shared" si="23"/>
        <v>22.891566265060241</v>
      </c>
      <c r="I36" s="21">
        <f t="shared" si="24"/>
        <v>14.7</v>
      </c>
      <c r="J36" s="16">
        <f t="shared" si="25"/>
        <v>7.1084337349397586</v>
      </c>
      <c r="M36">
        <v>3</v>
      </c>
      <c r="N36" t="s">
        <v>55</v>
      </c>
      <c r="O36">
        <v>8459</v>
      </c>
      <c r="P36">
        <v>29</v>
      </c>
      <c r="Q36">
        <v>212</v>
      </c>
      <c r="R36">
        <v>26</v>
      </c>
      <c r="S36" s="8">
        <f t="shared" si="26"/>
        <v>0.12264150943396226</v>
      </c>
      <c r="T36" s="8">
        <f t="shared" si="27"/>
        <v>0.89655172413793105</v>
      </c>
      <c r="U36" s="26">
        <v>0.18</v>
      </c>
      <c r="V36" s="26">
        <v>0.82</v>
      </c>
      <c r="W36" s="8">
        <f t="shared" ref="W36:X59" si="28">S36-U36</f>
        <v>-5.7358490566037729E-2</v>
      </c>
      <c r="X36" s="8">
        <f t="shared" si="28"/>
        <v>7.6551724137931099E-2</v>
      </c>
      <c r="Z36" t="s">
        <v>92</v>
      </c>
    </row>
    <row r="37" spans="1:26" ht="16" thickBot="1">
      <c r="A37" s="3" t="s">
        <v>8</v>
      </c>
      <c r="B37">
        <v>36</v>
      </c>
      <c r="C37">
        <v>180</v>
      </c>
      <c r="D37">
        <v>120</v>
      </c>
      <c r="E37">
        <v>0.28999999999999998</v>
      </c>
      <c r="F37">
        <v>0.71</v>
      </c>
      <c r="G37" s="18">
        <f t="shared" si="22"/>
        <v>52.199999999999996</v>
      </c>
      <c r="H37" s="19">
        <f t="shared" si="23"/>
        <v>169.01408450704227</v>
      </c>
      <c r="I37" s="21">
        <f t="shared" si="24"/>
        <v>-16.199999999999996</v>
      </c>
      <c r="J37" s="24">
        <f t="shared" si="25"/>
        <v>-133.01408450704227</v>
      </c>
      <c r="M37" s="22">
        <v>4</v>
      </c>
      <c r="N37" s="22" t="s">
        <v>56</v>
      </c>
      <c r="O37" s="22">
        <v>305</v>
      </c>
      <c r="P37" s="22">
        <v>85</v>
      </c>
      <c r="Q37" s="22">
        <v>52</v>
      </c>
      <c r="R37" s="22">
        <v>32</v>
      </c>
      <c r="S37" s="23">
        <f t="shared" si="26"/>
        <v>0.61538461538461542</v>
      </c>
      <c r="T37" s="23">
        <f t="shared" si="27"/>
        <v>0.37647058823529411</v>
      </c>
      <c r="U37" s="26">
        <v>0.17</v>
      </c>
      <c r="V37" s="26">
        <v>0.83</v>
      </c>
      <c r="W37" s="9">
        <f t="shared" si="28"/>
        <v>0.44538461538461538</v>
      </c>
      <c r="X37" s="9">
        <f t="shared" si="28"/>
        <v>-0.45352941176470585</v>
      </c>
      <c r="Z37" t="s">
        <v>93</v>
      </c>
    </row>
    <row r="38" spans="1:26" ht="16" thickBot="1">
      <c r="A38" s="3" t="s">
        <v>9</v>
      </c>
      <c r="B38">
        <v>46</v>
      </c>
      <c r="C38">
        <v>92</v>
      </c>
      <c r="D38">
        <v>91</v>
      </c>
      <c r="E38">
        <v>0.5</v>
      </c>
      <c r="F38">
        <v>0.5</v>
      </c>
      <c r="G38" s="18">
        <f t="shared" si="22"/>
        <v>46</v>
      </c>
      <c r="H38" s="19">
        <f t="shared" si="23"/>
        <v>182</v>
      </c>
      <c r="I38" s="16">
        <f t="shared" si="24"/>
        <v>0</v>
      </c>
      <c r="J38" s="24">
        <f t="shared" si="25"/>
        <v>-136</v>
      </c>
      <c r="M38">
        <v>5</v>
      </c>
      <c r="N38" t="s">
        <v>57</v>
      </c>
      <c r="O38">
        <v>1060</v>
      </c>
      <c r="P38">
        <v>1051</v>
      </c>
      <c r="Q38">
        <v>46</v>
      </c>
      <c r="R38">
        <v>44</v>
      </c>
      <c r="S38" s="8">
        <f t="shared" si="26"/>
        <v>0.95652173913043481</v>
      </c>
      <c r="T38" s="8">
        <f t="shared" si="27"/>
        <v>4.1864890580399619E-2</v>
      </c>
      <c r="U38" s="26"/>
      <c r="V38" s="26"/>
      <c r="W38" s="8"/>
      <c r="X38" s="8"/>
      <c r="Z38" t="s">
        <v>94</v>
      </c>
    </row>
    <row r="39" spans="1:26" ht="16" thickBot="1">
      <c r="A39" s="2" t="s">
        <v>10</v>
      </c>
      <c r="B39">
        <v>86</v>
      </c>
      <c r="C39">
        <v>226</v>
      </c>
      <c r="D39">
        <v>140</v>
      </c>
      <c r="E39">
        <v>0.38</v>
      </c>
      <c r="F39">
        <v>0.62</v>
      </c>
      <c r="G39" s="18">
        <f t="shared" si="22"/>
        <v>85.88</v>
      </c>
      <c r="H39" s="19">
        <f t="shared" si="23"/>
        <v>225.80645161290323</v>
      </c>
      <c r="I39" s="16">
        <f t="shared" si="24"/>
        <v>0.12000000000000455</v>
      </c>
      <c r="J39" s="24">
        <f t="shared" si="25"/>
        <v>-139.80645161290323</v>
      </c>
      <c r="M39">
        <v>6</v>
      </c>
      <c r="N39" t="s">
        <v>58</v>
      </c>
      <c r="O39">
        <v>845</v>
      </c>
      <c r="P39">
        <v>78</v>
      </c>
      <c r="Q39">
        <v>39</v>
      </c>
      <c r="R39">
        <v>26</v>
      </c>
      <c r="S39" s="8">
        <f t="shared" si="26"/>
        <v>0.66666666666666663</v>
      </c>
      <c r="T39" s="8">
        <f t="shared" si="27"/>
        <v>0.33333333333333331</v>
      </c>
      <c r="U39" s="26">
        <v>0.28999999999999998</v>
      </c>
      <c r="V39" s="26">
        <v>0.71</v>
      </c>
      <c r="W39" s="9">
        <f t="shared" si="28"/>
        <v>0.37666666666666665</v>
      </c>
      <c r="X39" s="9">
        <f t="shared" si="28"/>
        <v>-0.37666666666666665</v>
      </c>
      <c r="Z39" t="s">
        <v>95</v>
      </c>
    </row>
    <row r="40" spans="1:26" ht="16" thickBot="1">
      <c r="A40" s="3" t="s">
        <v>11</v>
      </c>
      <c r="B40">
        <v>8</v>
      </c>
      <c r="C40">
        <v>75</v>
      </c>
      <c r="D40">
        <v>8</v>
      </c>
      <c r="E40">
        <v>0.1</v>
      </c>
      <c r="F40">
        <v>0.9</v>
      </c>
      <c r="G40" s="18">
        <f t="shared" si="22"/>
        <v>7.5</v>
      </c>
      <c r="H40" s="19">
        <f t="shared" si="23"/>
        <v>8.8888888888888893</v>
      </c>
      <c r="I40" s="16">
        <f t="shared" si="24"/>
        <v>0.5</v>
      </c>
      <c r="J40" s="16">
        <f t="shared" si="25"/>
        <v>-0.88888888888888928</v>
      </c>
      <c r="M40" s="22">
        <v>7</v>
      </c>
      <c r="N40" s="22" t="s">
        <v>59</v>
      </c>
      <c r="O40" s="22">
        <v>7</v>
      </c>
      <c r="P40" s="22">
        <v>139</v>
      </c>
      <c r="Q40" s="22">
        <v>40</v>
      </c>
      <c r="R40" s="22">
        <v>31</v>
      </c>
      <c r="S40" s="23">
        <f t="shared" si="26"/>
        <v>0.77500000000000002</v>
      </c>
      <c r="T40" s="23">
        <f t="shared" si="27"/>
        <v>0.22302158273381295</v>
      </c>
      <c r="U40" s="26">
        <v>0.5</v>
      </c>
      <c r="V40" s="26">
        <v>0.5</v>
      </c>
      <c r="W40" s="9">
        <f t="shared" si="28"/>
        <v>0.27500000000000002</v>
      </c>
      <c r="X40" s="9">
        <f t="shared" si="28"/>
        <v>-0.27697841726618705</v>
      </c>
      <c r="Z40" t="s">
        <v>96</v>
      </c>
    </row>
    <row r="41" spans="1:26" ht="16" thickBot="1">
      <c r="A41" s="3" t="s">
        <v>12</v>
      </c>
      <c r="B41">
        <v>16</v>
      </c>
      <c r="C41">
        <v>90</v>
      </c>
      <c r="D41">
        <v>19</v>
      </c>
      <c r="E41">
        <v>0.17</v>
      </c>
      <c r="F41">
        <v>0.83</v>
      </c>
      <c r="G41" s="18">
        <f t="shared" si="22"/>
        <v>15.3</v>
      </c>
      <c r="H41" s="19">
        <f t="shared" si="23"/>
        <v>22.891566265060241</v>
      </c>
      <c r="I41" s="16">
        <f t="shared" si="24"/>
        <v>0.69999999999999929</v>
      </c>
      <c r="J41" s="16">
        <f t="shared" si="25"/>
        <v>-6.8915662650602414</v>
      </c>
      <c r="M41">
        <v>8</v>
      </c>
      <c r="N41" t="s">
        <v>60</v>
      </c>
      <c r="O41">
        <v>1202</v>
      </c>
      <c r="P41">
        <v>1861</v>
      </c>
      <c r="Q41">
        <v>69</v>
      </c>
      <c r="R41">
        <v>66</v>
      </c>
      <c r="S41" s="8">
        <f t="shared" si="26"/>
        <v>0.95652173913043481</v>
      </c>
      <c r="T41" s="8">
        <f t="shared" si="27"/>
        <v>3.5464803868887694E-2</v>
      </c>
      <c r="U41" s="26"/>
      <c r="V41" s="26"/>
      <c r="W41" s="8"/>
      <c r="X41" s="8"/>
      <c r="Z41" t="s">
        <v>97</v>
      </c>
    </row>
    <row r="42" spans="1:26" ht="16" thickBot="1">
      <c r="A42" s="2" t="s">
        <v>13</v>
      </c>
      <c r="B42">
        <v>49</v>
      </c>
      <c r="C42">
        <v>85</v>
      </c>
      <c r="D42">
        <v>114</v>
      </c>
      <c r="E42">
        <v>0.56999999999999995</v>
      </c>
      <c r="F42">
        <v>0.43</v>
      </c>
      <c r="G42" s="18">
        <f t="shared" si="22"/>
        <v>48.449999999999996</v>
      </c>
      <c r="H42" s="19">
        <f t="shared" si="23"/>
        <v>265.11627906976747</v>
      </c>
      <c r="I42" s="16">
        <f t="shared" si="24"/>
        <v>0.55000000000000426</v>
      </c>
      <c r="J42" s="24">
        <f t="shared" si="25"/>
        <v>-216.11627906976747</v>
      </c>
      <c r="M42">
        <v>9</v>
      </c>
      <c r="N42" t="s">
        <v>61</v>
      </c>
      <c r="O42">
        <v>5908</v>
      </c>
      <c r="P42">
        <v>23</v>
      </c>
      <c r="Q42">
        <v>88</v>
      </c>
      <c r="R42">
        <v>19</v>
      </c>
      <c r="S42" s="8">
        <f t="shared" si="26"/>
        <v>0.21590909090909091</v>
      </c>
      <c r="T42" s="8">
        <f t="shared" si="27"/>
        <v>0.82608695652173914</v>
      </c>
      <c r="U42" s="26">
        <v>0.1</v>
      </c>
      <c r="V42" s="26">
        <v>0.9</v>
      </c>
      <c r="W42" s="8">
        <f t="shared" si="28"/>
        <v>0.11590909090909091</v>
      </c>
      <c r="X42" s="8">
        <f t="shared" si="28"/>
        <v>-7.3913043478260887E-2</v>
      </c>
      <c r="Z42" t="s">
        <v>98</v>
      </c>
    </row>
    <row r="43" spans="1:26" ht="16" thickBot="1">
      <c r="A43" s="3" t="s">
        <v>14</v>
      </c>
      <c r="B43">
        <v>12</v>
      </c>
      <c r="C43">
        <v>122</v>
      </c>
      <c r="D43">
        <v>10</v>
      </c>
      <c r="E43">
        <v>0.15</v>
      </c>
      <c r="F43">
        <v>0.85</v>
      </c>
      <c r="G43" s="18">
        <f t="shared" si="22"/>
        <v>18.3</v>
      </c>
      <c r="H43" s="19">
        <f t="shared" si="23"/>
        <v>11.764705882352942</v>
      </c>
      <c r="I43" s="16">
        <f t="shared" si="24"/>
        <v>-6.3000000000000007</v>
      </c>
      <c r="J43" s="16">
        <f t="shared" si="25"/>
        <v>0.23529411764705799</v>
      </c>
      <c r="M43">
        <v>10</v>
      </c>
      <c r="N43" t="s">
        <v>62</v>
      </c>
      <c r="O43">
        <v>328</v>
      </c>
      <c r="P43">
        <v>102</v>
      </c>
      <c r="Q43">
        <v>26</v>
      </c>
      <c r="R43">
        <v>21</v>
      </c>
      <c r="S43" s="8">
        <f t="shared" si="26"/>
        <v>0.80769230769230771</v>
      </c>
      <c r="T43" s="8">
        <f t="shared" si="27"/>
        <v>0.20588235294117646</v>
      </c>
      <c r="U43" s="26">
        <v>0.17</v>
      </c>
      <c r="V43" s="26">
        <v>0.83</v>
      </c>
      <c r="W43" s="9">
        <f t="shared" si="28"/>
        <v>0.63769230769230767</v>
      </c>
      <c r="X43" s="9">
        <f t="shared" si="28"/>
        <v>-0.62411764705882344</v>
      </c>
      <c r="Z43" t="s">
        <v>99</v>
      </c>
    </row>
    <row r="44" spans="1:26" ht="16" thickBot="1">
      <c r="A44" s="2" t="s">
        <v>15</v>
      </c>
      <c r="B44">
        <v>8</v>
      </c>
      <c r="C44">
        <v>55</v>
      </c>
      <c r="D44">
        <v>9</v>
      </c>
      <c r="E44">
        <v>0.13</v>
      </c>
      <c r="F44">
        <v>0.87</v>
      </c>
      <c r="G44" s="18">
        <f t="shared" si="22"/>
        <v>7.15</v>
      </c>
      <c r="H44" s="19">
        <f t="shared" si="23"/>
        <v>10.344827586206897</v>
      </c>
      <c r="I44" s="16">
        <f t="shared" si="24"/>
        <v>0.84999999999999964</v>
      </c>
      <c r="J44" s="16">
        <f t="shared" si="25"/>
        <v>-2.3448275862068968</v>
      </c>
      <c r="M44">
        <v>11</v>
      </c>
      <c r="N44" t="s">
        <v>63</v>
      </c>
      <c r="O44">
        <v>728</v>
      </c>
      <c r="P44">
        <v>52</v>
      </c>
      <c r="Q44">
        <v>53</v>
      </c>
      <c r="R44">
        <v>26</v>
      </c>
      <c r="S44" s="8">
        <f t="shared" si="26"/>
        <v>0.49056603773584906</v>
      </c>
      <c r="T44" s="8">
        <f t="shared" si="27"/>
        <v>0.5</v>
      </c>
      <c r="U44" s="26">
        <v>0.56999999999999995</v>
      </c>
      <c r="V44" s="26">
        <v>0.43</v>
      </c>
      <c r="W44" s="8">
        <f t="shared" si="28"/>
        <v>-7.9433962264150892E-2</v>
      </c>
      <c r="X44" s="8">
        <f t="shared" si="28"/>
        <v>7.0000000000000007E-2</v>
      </c>
      <c r="Z44" t="s">
        <v>100</v>
      </c>
    </row>
    <row r="45" spans="1:26" ht="16" thickBot="1">
      <c r="A45" s="2" t="s">
        <v>16</v>
      </c>
      <c r="B45">
        <v>15</v>
      </c>
      <c r="C45">
        <v>70</v>
      </c>
      <c r="D45">
        <v>19</v>
      </c>
      <c r="E45">
        <v>0.22</v>
      </c>
      <c r="F45">
        <v>0.78</v>
      </c>
      <c r="G45" s="18">
        <f t="shared" si="22"/>
        <v>15.4</v>
      </c>
      <c r="H45" s="19">
        <f t="shared" si="23"/>
        <v>24.358974358974358</v>
      </c>
      <c r="I45" s="16">
        <f t="shared" si="24"/>
        <v>-0.40000000000000036</v>
      </c>
      <c r="J45" s="16">
        <f t="shared" si="25"/>
        <v>-9.3589743589743577</v>
      </c>
      <c r="M45" s="22">
        <v>12</v>
      </c>
      <c r="N45" s="22" t="s">
        <v>64</v>
      </c>
      <c r="O45" s="22">
        <v>19</v>
      </c>
      <c r="P45" s="22">
        <v>190</v>
      </c>
      <c r="Q45" s="22">
        <v>18</v>
      </c>
      <c r="R45" s="22">
        <v>16</v>
      </c>
      <c r="S45" s="23">
        <f t="shared" si="26"/>
        <v>0.88888888888888884</v>
      </c>
      <c r="T45" s="23">
        <f t="shared" si="27"/>
        <v>8.4210526315789472E-2</v>
      </c>
      <c r="U45" s="26">
        <v>0.15</v>
      </c>
      <c r="V45" s="26">
        <v>0.85</v>
      </c>
      <c r="W45" s="9">
        <f t="shared" si="28"/>
        <v>0.73888888888888882</v>
      </c>
      <c r="X45" s="9">
        <f t="shared" si="28"/>
        <v>-0.76578947368421046</v>
      </c>
      <c r="Z45" t="s">
        <v>101</v>
      </c>
    </row>
    <row r="46" spans="1:26" ht="16" thickBot="1">
      <c r="A46" s="3" t="s">
        <v>17</v>
      </c>
      <c r="B46">
        <v>40</v>
      </c>
      <c r="C46">
        <v>209</v>
      </c>
      <c r="D46">
        <v>50</v>
      </c>
      <c r="E46">
        <v>0.2</v>
      </c>
      <c r="F46">
        <v>0.8</v>
      </c>
      <c r="G46" s="18">
        <f t="shared" si="22"/>
        <v>41.800000000000004</v>
      </c>
      <c r="H46" s="19">
        <f t="shared" si="23"/>
        <v>62.5</v>
      </c>
      <c r="I46" s="17">
        <f t="shared" si="24"/>
        <v>-1.8000000000000043</v>
      </c>
      <c r="J46" s="24">
        <f t="shared" si="25"/>
        <v>-22.5</v>
      </c>
      <c r="M46">
        <v>13</v>
      </c>
      <c r="N46" t="s">
        <v>65</v>
      </c>
      <c r="O46">
        <v>22977</v>
      </c>
      <c r="P46">
        <v>77</v>
      </c>
      <c r="Q46">
        <v>22</v>
      </c>
      <c r="R46">
        <v>17</v>
      </c>
      <c r="S46" s="8">
        <f t="shared" si="26"/>
        <v>0.77272727272727271</v>
      </c>
      <c r="T46" s="8">
        <f t="shared" si="27"/>
        <v>0.22077922077922077</v>
      </c>
      <c r="U46" s="26">
        <v>0.13</v>
      </c>
      <c r="V46" s="26">
        <v>0.87</v>
      </c>
      <c r="W46" s="9">
        <f t="shared" si="28"/>
        <v>0.6427272727272727</v>
      </c>
      <c r="X46" s="9">
        <f t="shared" si="28"/>
        <v>-0.64922077922077925</v>
      </c>
      <c r="Z46" t="s">
        <v>102</v>
      </c>
    </row>
    <row r="47" spans="1:26" ht="16" thickBot="1">
      <c r="A47" s="3" t="s">
        <v>18</v>
      </c>
      <c r="B47">
        <v>30</v>
      </c>
      <c r="C47">
        <v>300</v>
      </c>
      <c r="D47">
        <v>36</v>
      </c>
      <c r="E47">
        <v>0.15</v>
      </c>
      <c r="F47">
        <v>0.85</v>
      </c>
      <c r="G47" s="18">
        <f t="shared" si="22"/>
        <v>45</v>
      </c>
      <c r="H47" s="19">
        <f t="shared" si="23"/>
        <v>42.352941176470587</v>
      </c>
      <c r="I47" s="21">
        <f t="shared" si="24"/>
        <v>-15</v>
      </c>
      <c r="J47" s="24">
        <f t="shared" si="25"/>
        <v>-12.352941176470587</v>
      </c>
      <c r="M47">
        <v>14</v>
      </c>
      <c r="N47" t="s">
        <v>66</v>
      </c>
      <c r="O47">
        <v>1034</v>
      </c>
      <c r="P47">
        <v>46</v>
      </c>
      <c r="Q47">
        <v>31</v>
      </c>
      <c r="R47">
        <v>19</v>
      </c>
      <c r="S47" s="8">
        <f t="shared" si="26"/>
        <v>0.61290322580645162</v>
      </c>
      <c r="T47" s="8">
        <f t="shared" si="27"/>
        <v>0.41304347826086957</v>
      </c>
      <c r="U47" s="26">
        <v>0.22</v>
      </c>
      <c r="V47" s="26">
        <v>0.78</v>
      </c>
      <c r="W47" s="9">
        <f t="shared" si="28"/>
        <v>0.39290322580645165</v>
      </c>
      <c r="X47" s="9">
        <f t="shared" si="28"/>
        <v>-0.36695652173913046</v>
      </c>
      <c r="Z47" t="s">
        <v>103</v>
      </c>
    </row>
    <row r="48" spans="1:26" ht="16" thickBot="1">
      <c r="A48" s="3" t="s">
        <v>19</v>
      </c>
      <c r="B48">
        <v>50</v>
      </c>
      <c r="C48">
        <v>300</v>
      </c>
      <c r="D48">
        <v>70</v>
      </c>
      <c r="E48">
        <v>0.18</v>
      </c>
      <c r="F48">
        <v>0.82</v>
      </c>
      <c r="G48" s="18">
        <f t="shared" si="22"/>
        <v>54</v>
      </c>
      <c r="H48" s="19">
        <f t="shared" si="23"/>
        <v>85.365853658536594</v>
      </c>
      <c r="I48" s="17">
        <f t="shared" si="24"/>
        <v>-4</v>
      </c>
      <c r="J48" s="24">
        <f t="shared" si="25"/>
        <v>-35.365853658536594</v>
      </c>
      <c r="M48" s="22">
        <v>15</v>
      </c>
      <c r="N48" s="22" t="s">
        <v>67</v>
      </c>
      <c r="O48" s="22">
        <v>32</v>
      </c>
      <c r="P48" s="22">
        <v>260</v>
      </c>
      <c r="Q48" s="22">
        <v>37</v>
      </c>
      <c r="R48" s="22">
        <v>33</v>
      </c>
      <c r="S48" s="23">
        <f t="shared" si="26"/>
        <v>0.89189189189189189</v>
      </c>
      <c r="T48" s="23">
        <f t="shared" si="27"/>
        <v>0.12692307692307692</v>
      </c>
      <c r="U48" s="26">
        <v>0.2</v>
      </c>
      <c r="V48" s="26">
        <v>0.8</v>
      </c>
      <c r="W48" s="9">
        <f t="shared" si="28"/>
        <v>0.69189189189189193</v>
      </c>
      <c r="X48" s="9">
        <f t="shared" si="28"/>
        <v>-0.67307692307692313</v>
      </c>
      <c r="Z48" t="s">
        <v>104</v>
      </c>
    </row>
    <row r="49" spans="1:26" ht="16" thickBot="1">
      <c r="A49" s="3" t="s">
        <v>20</v>
      </c>
      <c r="B49">
        <v>46</v>
      </c>
      <c r="C49">
        <v>190</v>
      </c>
      <c r="D49">
        <v>75</v>
      </c>
      <c r="E49">
        <v>0.5</v>
      </c>
      <c r="F49">
        <v>0.5</v>
      </c>
      <c r="G49" s="18">
        <f t="shared" si="22"/>
        <v>95</v>
      </c>
      <c r="H49" s="19">
        <f t="shared" si="23"/>
        <v>150</v>
      </c>
      <c r="I49" s="21">
        <f t="shared" si="24"/>
        <v>-49</v>
      </c>
      <c r="J49" s="24">
        <f t="shared" si="25"/>
        <v>-104</v>
      </c>
      <c r="M49">
        <v>16</v>
      </c>
      <c r="N49" t="s">
        <v>68</v>
      </c>
      <c r="O49">
        <v>8588</v>
      </c>
      <c r="P49">
        <v>151</v>
      </c>
      <c r="Q49">
        <v>31</v>
      </c>
      <c r="R49">
        <v>25</v>
      </c>
      <c r="S49" s="8">
        <f t="shared" si="26"/>
        <v>0.80645161290322576</v>
      </c>
      <c r="T49" s="8">
        <f t="shared" si="27"/>
        <v>0.16556291390728478</v>
      </c>
      <c r="U49" s="26">
        <v>0.15</v>
      </c>
      <c r="V49" s="26">
        <v>0.85</v>
      </c>
      <c r="W49" s="9">
        <f t="shared" si="28"/>
        <v>0.65645161290322573</v>
      </c>
      <c r="X49" s="9">
        <f t="shared" si="28"/>
        <v>-0.68443708609271514</v>
      </c>
      <c r="Z49" t="s">
        <v>105</v>
      </c>
    </row>
    <row r="50" spans="1:26" ht="16" thickBot="1">
      <c r="A50" s="2" t="s">
        <v>21</v>
      </c>
      <c r="B50">
        <v>42</v>
      </c>
      <c r="C50">
        <v>124</v>
      </c>
      <c r="D50">
        <v>1000</v>
      </c>
      <c r="E50">
        <v>0.89</v>
      </c>
      <c r="F50">
        <v>0.11</v>
      </c>
      <c r="G50" s="18">
        <f t="shared" si="22"/>
        <v>110.36</v>
      </c>
      <c r="H50" s="19">
        <f t="shared" si="23"/>
        <v>9090.9090909090901</v>
      </c>
      <c r="I50" s="21">
        <f t="shared" si="24"/>
        <v>-68.36</v>
      </c>
      <c r="J50" s="24">
        <f t="shared" si="25"/>
        <v>-9048.9090909090901</v>
      </c>
      <c r="M50">
        <v>17</v>
      </c>
      <c r="N50" t="s">
        <v>69</v>
      </c>
      <c r="O50">
        <v>295</v>
      </c>
      <c r="P50">
        <v>58</v>
      </c>
      <c r="Q50">
        <v>65</v>
      </c>
      <c r="R50">
        <v>31</v>
      </c>
      <c r="S50" s="8">
        <f t="shared" si="26"/>
        <v>0.47692307692307695</v>
      </c>
      <c r="T50" s="8">
        <f t="shared" si="27"/>
        <v>0.53448275862068961</v>
      </c>
      <c r="U50" s="26">
        <v>0.18</v>
      </c>
      <c r="V50" s="26">
        <v>0.82</v>
      </c>
      <c r="W50" s="9">
        <f t="shared" si="28"/>
        <v>0.29692307692307696</v>
      </c>
      <c r="X50" s="9">
        <f t="shared" si="28"/>
        <v>-0.28551724137931034</v>
      </c>
      <c r="Z50" t="s">
        <v>106</v>
      </c>
    </row>
    <row r="51" spans="1:26" ht="16" thickBot="1">
      <c r="A51" s="3" t="s">
        <v>22</v>
      </c>
      <c r="B51">
        <v>250</v>
      </c>
      <c r="C51">
        <v>350</v>
      </c>
      <c r="D51">
        <v>500</v>
      </c>
      <c r="E51">
        <v>0.65</v>
      </c>
      <c r="F51">
        <v>0.35</v>
      </c>
      <c r="G51" s="18">
        <f t="shared" si="22"/>
        <v>227.5</v>
      </c>
      <c r="H51" s="19">
        <f t="shared" si="23"/>
        <v>1428.5714285714287</v>
      </c>
      <c r="I51" s="21">
        <f t="shared" si="24"/>
        <v>22.5</v>
      </c>
      <c r="J51" s="24">
        <f t="shared" si="25"/>
        <v>-1178.5714285714287</v>
      </c>
      <c r="M51">
        <v>18</v>
      </c>
      <c r="N51" t="s">
        <v>70</v>
      </c>
      <c r="O51">
        <v>7477</v>
      </c>
      <c r="P51">
        <v>200</v>
      </c>
      <c r="Q51">
        <v>42</v>
      </c>
      <c r="R51">
        <v>34</v>
      </c>
      <c r="S51" s="8">
        <f t="shared" si="26"/>
        <v>0.80952380952380953</v>
      </c>
      <c r="T51" s="8">
        <f t="shared" si="27"/>
        <v>0.17</v>
      </c>
      <c r="U51" s="26">
        <v>0.5</v>
      </c>
      <c r="V51" s="26">
        <v>0.5</v>
      </c>
      <c r="W51" s="9">
        <f t="shared" si="28"/>
        <v>0.30952380952380953</v>
      </c>
      <c r="X51" s="9">
        <f t="shared" si="28"/>
        <v>-0.32999999999999996</v>
      </c>
      <c r="Z51" t="s">
        <v>107</v>
      </c>
    </row>
    <row r="52" spans="1:26" ht="16" thickBot="1">
      <c r="A52" s="3" t="s">
        <v>23</v>
      </c>
      <c r="B52">
        <v>225</v>
      </c>
      <c r="C52">
        <v>325</v>
      </c>
      <c r="D52">
        <v>450</v>
      </c>
      <c r="E52">
        <v>0.74</v>
      </c>
      <c r="F52">
        <v>0.26</v>
      </c>
      <c r="G52" s="18">
        <f t="shared" si="22"/>
        <v>240.5</v>
      </c>
      <c r="H52" s="19">
        <f t="shared" si="23"/>
        <v>1730.7692307692307</v>
      </c>
      <c r="I52" s="21">
        <f t="shared" si="24"/>
        <v>-15.5</v>
      </c>
      <c r="J52" s="24">
        <f t="shared" si="25"/>
        <v>-1505.7692307692307</v>
      </c>
      <c r="M52">
        <v>19</v>
      </c>
      <c r="N52" t="s">
        <v>71</v>
      </c>
      <c r="O52">
        <v>637</v>
      </c>
      <c r="P52">
        <v>711</v>
      </c>
      <c r="Q52">
        <v>94</v>
      </c>
      <c r="R52">
        <v>83</v>
      </c>
      <c r="S52" s="8">
        <f t="shared" si="26"/>
        <v>0.88297872340425532</v>
      </c>
      <c r="T52" s="8">
        <f t="shared" si="27"/>
        <v>0.11673699015471167</v>
      </c>
      <c r="U52" s="26">
        <v>0.74</v>
      </c>
      <c r="V52" s="26">
        <v>0.26</v>
      </c>
      <c r="W52" s="9">
        <f t="shared" si="28"/>
        <v>0.14297872340425533</v>
      </c>
      <c r="X52" s="9">
        <f t="shared" si="28"/>
        <v>-0.14326300984528834</v>
      </c>
      <c r="Z52" t="s">
        <v>108</v>
      </c>
    </row>
    <row r="53" spans="1:26" ht="16" thickBot="1">
      <c r="A53" s="2" t="s">
        <v>24</v>
      </c>
      <c r="B53">
        <v>17</v>
      </c>
      <c r="C53">
        <v>150</v>
      </c>
      <c r="D53">
        <v>15</v>
      </c>
      <c r="E53">
        <v>0.15</v>
      </c>
      <c r="F53">
        <v>0.85</v>
      </c>
      <c r="G53" s="18">
        <f t="shared" si="22"/>
        <v>22.5</v>
      </c>
      <c r="H53" s="19">
        <f t="shared" si="23"/>
        <v>17.647058823529413</v>
      </c>
      <c r="I53" s="16">
        <f t="shared" si="24"/>
        <v>-5.5</v>
      </c>
      <c r="J53" s="16">
        <f t="shared" si="25"/>
        <v>-0.64705882352941302</v>
      </c>
      <c r="M53" s="22">
        <v>20</v>
      </c>
      <c r="N53" s="22" t="s">
        <v>72</v>
      </c>
      <c r="O53" s="22">
        <v>59</v>
      </c>
      <c r="P53" s="22">
        <v>137</v>
      </c>
      <c r="Q53" s="22">
        <v>20</v>
      </c>
      <c r="R53" s="22">
        <v>17</v>
      </c>
      <c r="S53" s="23">
        <f t="shared" si="26"/>
        <v>0.85</v>
      </c>
      <c r="T53" s="23">
        <f t="shared" si="27"/>
        <v>0.12408759124087591</v>
      </c>
      <c r="U53" s="26">
        <v>0.15</v>
      </c>
      <c r="V53" s="26">
        <v>0.85</v>
      </c>
      <c r="W53" s="9">
        <f t="shared" si="28"/>
        <v>0.7</v>
      </c>
      <c r="X53" s="9">
        <f t="shared" si="28"/>
        <v>-0.72591240875912411</v>
      </c>
      <c r="Z53" t="s">
        <v>109</v>
      </c>
    </row>
    <row r="54" spans="1:26" ht="16" thickBot="1">
      <c r="A54" s="2" t="s">
        <v>25</v>
      </c>
      <c r="B54">
        <v>12</v>
      </c>
      <c r="C54">
        <v>180</v>
      </c>
      <c r="D54">
        <v>13</v>
      </c>
      <c r="E54">
        <v>0.08</v>
      </c>
      <c r="F54">
        <v>0.92</v>
      </c>
      <c r="G54" s="18">
        <f t="shared" si="22"/>
        <v>14.4</v>
      </c>
      <c r="H54" s="19">
        <f t="shared" si="23"/>
        <v>14.130434782608695</v>
      </c>
      <c r="I54" s="16">
        <f t="shared" si="24"/>
        <v>-2.4000000000000004</v>
      </c>
      <c r="J54" s="16">
        <f t="shared" si="25"/>
        <v>-2.1304347826086953</v>
      </c>
      <c r="M54">
        <v>21</v>
      </c>
      <c r="N54" t="s">
        <v>73</v>
      </c>
      <c r="O54">
        <v>57839</v>
      </c>
      <c r="P54">
        <v>37</v>
      </c>
      <c r="Q54">
        <v>29</v>
      </c>
      <c r="R54">
        <v>16</v>
      </c>
      <c r="S54" s="8">
        <f t="shared" si="26"/>
        <v>0.55172413793103448</v>
      </c>
      <c r="T54" s="8">
        <f t="shared" si="27"/>
        <v>0.43243243243243246</v>
      </c>
      <c r="U54" s="26">
        <v>0.08</v>
      </c>
      <c r="V54" s="26">
        <v>0.92</v>
      </c>
      <c r="W54" s="9">
        <f t="shared" si="28"/>
        <v>0.47172413793103446</v>
      </c>
      <c r="X54" s="9">
        <f t="shared" si="28"/>
        <v>-0.48756756756756758</v>
      </c>
      <c r="Z54" t="s">
        <v>110</v>
      </c>
    </row>
    <row r="55" spans="1:26" ht="16" thickBot="1">
      <c r="A55" s="2" t="s">
        <v>26</v>
      </c>
      <c r="B55">
        <v>30</v>
      </c>
      <c r="C55">
        <v>250</v>
      </c>
      <c r="D55">
        <v>40</v>
      </c>
      <c r="E55">
        <v>0.05</v>
      </c>
      <c r="F55">
        <v>0.95</v>
      </c>
      <c r="G55" s="18">
        <f t="shared" si="22"/>
        <v>12.5</v>
      </c>
      <c r="H55" s="19">
        <f t="shared" si="23"/>
        <v>42.10526315789474</v>
      </c>
      <c r="I55" s="21">
        <f t="shared" si="24"/>
        <v>17.5</v>
      </c>
      <c r="J55" s="24">
        <f t="shared" si="25"/>
        <v>-12.10526315789474</v>
      </c>
      <c r="M55">
        <v>22</v>
      </c>
      <c r="N55" t="s">
        <v>74</v>
      </c>
      <c r="O55">
        <v>4123</v>
      </c>
      <c r="P55">
        <v>45</v>
      </c>
      <c r="Q55">
        <v>61</v>
      </c>
      <c r="R55">
        <v>26</v>
      </c>
      <c r="S55" s="8">
        <f t="shared" si="26"/>
        <v>0.42622950819672129</v>
      </c>
      <c r="T55" s="8">
        <f t="shared" si="27"/>
        <v>0.57777777777777772</v>
      </c>
      <c r="U55" s="26">
        <v>0.05</v>
      </c>
      <c r="V55" s="26">
        <v>0.95</v>
      </c>
      <c r="W55" s="9">
        <f t="shared" si="28"/>
        <v>0.3762295081967213</v>
      </c>
      <c r="X55" s="9">
        <f t="shared" si="28"/>
        <v>-0.37222222222222223</v>
      </c>
      <c r="Z55" t="s">
        <v>111</v>
      </c>
    </row>
    <row r="56" spans="1:26" ht="16" thickBot="1">
      <c r="A56" s="2" t="s">
        <v>27</v>
      </c>
      <c r="B56">
        <v>20</v>
      </c>
      <c r="C56">
        <v>92</v>
      </c>
      <c r="D56">
        <v>40</v>
      </c>
      <c r="E56">
        <v>0.5</v>
      </c>
      <c r="F56">
        <v>0.5</v>
      </c>
      <c r="G56" s="18">
        <f t="shared" si="22"/>
        <v>46</v>
      </c>
      <c r="H56" s="19">
        <f t="shared" si="23"/>
        <v>80</v>
      </c>
      <c r="I56" s="21">
        <f t="shared" si="24"/>
        <v>-26</v>
      </c>
      <c r="J56" s="24">
        <f t="shared" si="25"/>
        <v>-60</v>
      </c>
      <c r="M56">
        <v>23</v>
      </c>
      <c r="N56" t="s">
        <v>75</v>
      </c>
      <c r="O56">
        <v>52180</v>
      </c>
      <c r="P56">
        <v>54</v>
      </c>
      <c r="Q56">
        <v>26</v>
      </c>
      <c r="R56">
        <v>18</v>
      </c>
      <c r="S56" s="8">
        <f t="shared" si="26"/>
        <v>0.69230769230769229</v>
      </c>
      <c r="T56" s="8">
        <f t="shared" si="27"/>
        <v>0.33333333333333331</v>
      </c>
      <c r="U56" s="26">
        <v>0.5</v>
      </c>
      <c r="V56" s="26">
        <v>0.5</v>
      </c>
      <c r="W56" s="9">
        <f t="shared" si="28"/>
        <v>0.19230769230769229</v>
      </c>
      <c r="X56" s="9">
        <f t="shared" si="28"/>
        <v>-0.16666666666666669</v>
      </c>
      <c r="Z56" t="s">
        <v>112</v>
      </c>
    </row>
    <row r="57" spans="1:26" ht="16" thickBot="1">
      <c r="A57" s="3" t="s">
        <v>28</v>
      </c>
      <c r="B57">
        <v>23</v>
      </c>
      <c r="C57">
        <v>133</v>
      </c>
      <c r="D57">
        <v>28</v>
      </c>
      <c r="E57">
        <v>0.17</v>
      </c>
      <c r="F57">
        <v>0.83</v>
      </c>
      <c r="G57" s="18">
        <f t="shared" si="22"/>
        <v>22.610000000000003</v>
      </c>
      <c r="H57" s="19">
        <f t="shared" si="23"/>
        <v>33.734939759036145</v>
      </c>
      <c r="I57" s="16">
        <f t="shared" si="24"/>
        <v>0.38999999999999702</v>
      </c>
      <c r="J57" s="24">
        <f t="shared" si="25"/>
        <v>-10.734939759036145</v>
      </c>
      <c r="M57">
        <v>24</v>
      </c>
      <c r="N57" s="22" t="s">
        <v>76</v>
      </c>
      <c r="O57" s="22">
        <v>428</v>
      </c>
      <c r="P57" s="22">
        <v>1525</v>
      </c>
      <c r="Q57" s="22">
        <v>59</v>
      </c>
      <c r="R57" s="22">
        <v>57</v>
      </c>
      <c r="S57" s="23">
        <f t="shared" si="26"/>
        <v>0.96610169491525422</v>
      </c>
      <c r="T57" s="23">
        <f t="shared" si="27"/>
        <v>3.7377049180327866E-2</v>
      </c>
      <c r="U57" s="26"/>
      <c r="V57" s="26"/>
      <c r="W57" s="8"/>
      <c r="X57" s="8"/>
      <c r="Z57" t="s">
        <v>113</v>
      </c>
    </row>
    <row r="58" spans="1:26" ht="16" thickBot="1">
      <c r="A58" s="2" t="s">
        <v>29</v>
      </c>
      <c r="B58">
        <v>9</v>
      </c>
      <c r="C58">
        <v>200</v>
      </c>
      <c r="D58">
        <v>10</v>
      </c>
      <c r="E58">
        <v>0.05</v>
      </c>
      <c r="F58">
        <v>0.95</v>
      </c>
      <c r="G58" s="18">
        <f t="shared" si="22"/>
        <v>10</v>
      </c>
      <c r="H58" s="19">
        <f t="shared" si="23"/>
        <v>10.526315789473685</v>
      </c>
      <c r="I58" s="16">
        <f t="shared" si="24"/>
        <v>-1</v>
      </c>
      <c r="J58" s="16">
        <f t="shared" si="25"/>
        <v>-1.526315789473685</v>
      </c>
      <c r="M58">
        <v>25</v>
      </c>
      <c r="N58" s="22" t="s">
        <v>77</v>
      </c>
      <c r="O58" s="22">
        <v>272</v>
      </c>
      <c r="P58" s="22">
        <v>73</v>
      </c>
      <c r="Q58" s="22">
        <v>29</v>
      </c>
      <c r="R58" s="22">
        <v>21</v>
      </c>
      <c r="S58" s="23">
        <f t="shared" si="26"/>
        <v>0.72413793103448276</v>
      </c>
      <c r="T58" s="23">
        <f t="shared" si="27"/>
        <v>0.28767123287671231</v>
      </c>
      <c r="U58" s="26">
        <v>0.17</v>
      </c>
      <c r="V58" s="26">
        <v>0.83</v>
      </c>
      <c r="W58" s="9">
        <f t="shared" si="28"/>
        <v>0.55413793103448272</v>
      </c>
      <c r="X58" s="9">
        <f t="shared" si="28"/>
        <v>-0.5423287671232877</v>
      </c>
      <c r="Z58" t="s">
        <v>114</v>
      </c>
    </row>
    <row r="59" spans="1:26" ht="16" thickBot="1">
      <c r="A59" s="2" t="s">
        <v>30</v>
      </c>
      <c r="B59">
        <v>18</v>
      </c>
      <c r="C59">
        <v>38</v>
      </c>
      <c r="D59">
        <v>111</v>
      </c>
      <c r="E59">
        <v>0.12</v>
      </c>
      <c r="F59">
        <v>0.88</v>
      </c>
      <c r="G59" s="18">
        <f t="shared" si="22"/>
        <v>4.5599999999999996</v>
      </c>
      <c r="H59" s="19">
        <f t="shared" si="23"/>
        <v>126.13636363636364</v>
      </c>
      <c r="I59" s="21">
        <f t="shared" si="24"/>
        <v>13.440000000000001</v>
      </c>
      <c r="J59" s="24">
        <f t="shared" si="25"/>
        <v>-108.13636363636364</v>
      </c>
      <c r="M59">
        <v>26</v>
      </c>
      <c r="N59" s="22" t="s">
        <v>78</v>
      </c>
      <c r="O59" s="22">
        <v>1</v>
      </c>
      <c r="P59" s="22">
        <v>92</v>
      </c>
      <c r="Q59" s="22">
        <v>17</v>
      </c>
      <c r="R59" s="22">
        <v>14</v>
      </c>
      <c r="S59" s="23">
        <f t="shared" si="26"/>
        <v>0.82352941176470584</v>
      </c>
      <c r="T59" s="23">
        <f t="shared" si="27"/>
        <v>0.15217391304347827</v>
      </c>
      <c r="U59" s="26">
        <v>0.05</v>
      </c>
      <c r="V59" s="26">
        <v>0.95</v>
      </c>
      <c r="W59" s="9">
        <f t="shared" si="28"/>
        <v>0.7735294117647058</v>
      </c>
      <c r="X59" s="9">
        <f t="shared" si="28"/>
        <v>-0.79782608695652169</v>
      </c>
      <c r="Z59" t="s">
        <v>115</v>
      </c>
    </row>
    <row r="60" spans="1:26">
      <c r="M60">
        <v>27</v>
      </c>
      <c r="N60" t="s">
        <v>79</v>
      </c>
      <c r="O60">
        <v>174836</v>
      </c>
      <c r="P60">
        <v>48</v>
      </c>
      <c r="Q60">
        <v>30</v>
      </c>
      <c r="R60">
        <v>18</v>
      </c>
      <c r="Z60" t="s">
        <v>116</v>
      </c>
    </row>
    <row r="63" spans="1:26">
      <c r="M63" t="s">
        <v>117</v>
      </c>
      <c r="N63" t="s">
        <v>47</v>
      </c>
    </row>
    <row r="64" spans="1:26">
      <c r="N64" t="s">
        <v>48</v>
      </c>
      <c r="O64" t="s">
        <v>49</v>
      </c>
      <c r="P64" t="s">
        <v>50</v>
      </c>
      <c r="Q64" t="s">
        <v>51</v>
      </c>
      <c r="R64" t="s">
        <v>52</v>
      </c>
      <c r="S64" t="s">
        <v>80</v>
      </c>
      <c r="T64" t="s">
        <v>81</v>
      </c>
      <c r="U64" t="s">
        <v>84</v>
      </c>
      <c r="V64" t="s">
        <v>85</v>
      </c>
      <c r="W64" t="s">
        <v>82</v>
      </c>
      <c r="X64" t="s">
        <v>83</v>
      </c>
    </row>
    <row r="65" spans="13:24">
      <c r="M65" s="22">
        <v>1</v>
      </c>
      <c r="N65" s="22" t="s">
        <v>53</v>
      </c>
      <c r="O65" s="22">
        <v>16</v>
      </c>
      <c r="P65" s="22">
        <v>1606</v>
      </c>
      <c r="Q65" s="22">
        <v>50</v>
      </c>
      <c r="R65" s="22">
        <v>48</v>
      </c>
      <c r="S65" s="23">
        <f>R65/Q65</f>
        <v>0.96</v>
      </c>
      <c r="T65" s="23">
        <f>R65/P65</f>
        <v>2.9887920298879204E-2</v>
      </c>
      <c r="U65" s="4">
        <v>225</v>
      </c>
      <c r="V65" s="4">
        <v>56.25</v>
      </c>
      <c r="W65" s="21">
        <f>Q65-U65</f>
        <v>-175</v>
      </c>
      <c r="X65" s="21">
        <f>P65-V65</f>
        <v>1549.75</v>
      </c>
    </row>
    <row r="66" spans="13:24">
      <c r="M66" s="22">
        <v>2</v>
      </c>
      <c r="N66" s="22" t="s">
        <v>54</v>
      </c>
      <c r="O66" s="22">
        <v>18</v>
      </c>
      <c r="P66" s="22">
        <v>34</v>
      </c>
      <c r="Q66" s="22">
        <v>54</v>
      </c>
      <c r="R66" s="22">
        <v>21</v>
      </c>
      <c r="S66" s="23">
        <f t="shared" ref="S66:S90" si="29">R66/Q66</f>
        <v>0.3888888888888889</v>
      </c>
      <c r="T66" s="23">
        <f t="shared" ref="T66:T90" si="30">R66/P66</f>
        <v>0.61764705882352944</v>
      </c>
      <c r="U66" s="4">
        <v>166.66666666666669</v>
      </c>
      <c r="V66" s="4">
        <v>36.585365853658537</v>
      </c>
      <c r="W66" s="21">
        <f t="shared" ref="W66:W90" si="31">Q66-U66</f>
        <v>-112.66666666666669</v>
      </c>
      <c r="X66" s="16">
        <f t="shared" ref="X66:X90" si="32">P66-V66</f>
        <v>-2.5853658536585371</v>
      </c>
    </row>
    <row r="67" spans="13:24">
      <c r="M67">
        <v>3</v>
      </c>
      <c r="N67" t="s">
        <v>55</v>
      </c>
      <c r="O67">
        <v>8459</v>
      </c>
      <c r="P67">
        <v>29</v>
      </c>
      <c r="Q67">
        <v>212</v>
      </c>
      <c r="R67">
        <v>26</v>
      </c>
      <c r="S67" s="8">
        <f t="shared" si="29"/>
        <v>0.12264150943396226</v>
      </c>
      <c r="T67" s="8">
        <f t="shared" si="30"/>
        <v>0.89655172413793105</v>
      </c>
      <c r="U67" s="4">
        <v>176.47058823529412</v>
      </c>
      <c r="V67" s="4">
        <v>36.144578313253014</v>
      </c>
      <c r="W67" s="21">
        <f t="shared" si="31"/>
        <v>35.529411764705884</v>
      </c>
      <c r="X67" s="16">
        <f t="shared" si="32"/>
        <v>-7.1445783132530138</v>
      </c>
    </row>
    <row r="68" spans="13:24">
      <c r="M68" s="22">
        <v>4</v>
      </c>
      <c r="N68" s="22" t="s">
        <v>56</v>
      </c>
      <c r="O68" s="22">
        <v>305</v>
      </c>
      <c r="P68" s="22">
        <v>85</v>
      </c>
      <c r="Q68" s="22">
        <v>52</v>
      </c>
      <c r="R68" s="22">
        <v>32</v>
      </c>
      <c r="S68" s="23">
        <f t="shared" si="29"/>
        <v>0.61538461538461542</v>
      </c>
      <c r="T68" s="23">
        <f t="shared" si="30"/>
        <v>0.37647058823529411</v>
      </c>
      <c r="U68" s="4">
        <v>124.13793103448276</v>
      </c>
      <c r="V68" s="4">
        <v>50.70422535211268</v>
      </c>
      <c r="W68" s="21">
        <f t="shared" si="31"/>
        <v>-72.137931034482762</v>
      </c>
      <c r="X68" s="16">
        <f t="shared" si="32"/>
        <v>34.29577464788732</v>
      </c>
    </row>
    <row r="69" spans="13:24">
      <c r="M69">
        <v>5</v>
      </c>
      <c r="N69" t="s">
        <v>57</v>
      </c>
      <c r="O69">
        <v>1060</v>
      </c>
      <c r="P69">
        <v>1051</v>
      </c>
      <c r="Q69">
        <v>46</v>
      </c>
      <c r="R69">
        <v>44</v>
      </c>
      <c r="S69" s="8">
        <f t="shared" si="29"/>
        <v>0.95652173913043481</v>
      </c>
      <c r="T69" s="8">
        <f t="shared" si="30"/>
        <v>4.1864890580399619E-2</v>
      </c>
      <c r="U69" s="4">
        <v>92</v>
      </c>
      <c r="V69" s="4">
        <v>92</v>
      </c>
      <c r="W69" s="21">
        <f t="shared" si="31"/>
        <v>-46</v>
      </c>
      <c r="X69" s="21">
        <f t="shared" si="32"/>
        <v>959</v>
      </c>
    </row>
    <row r="70" spans="13:24">
      <c r="M70">
        <v>6</v>
      </c>
      <c r="N70" t="s">
        <v>58</v>
      </c>
      <c r="O70">
        <v>845</v>
      </c>
      <c r="P70">
        <v>78</v>
      </c>
      <c r="Q70">
        <v>39</v>
      </c>
      <c r="R70">
        <v>26</v>
      </c>
      <c r="S70" s="8">
        <f t="shared" si="29"/>
        <v>0.66666666666666663</v>
      </c>
      <c r="T70" s="8">
        <f t="shared" si="30"/>
        <v>0.33333333333333331</v>
      </c>
      <c r="U70" s="4">
        <v>226.31578947368422</v>
      </c>
      <c r="V70" s="4">
        <v>138.70967741935485</v>
      </c>
      <c r="W70" s="21">
        <f t="shared" si="31"/>
        <v>-187.31578947368422</v>
      </c>
      <c r="X70" s="21">
        <f t="shared" si="32"/>
        <v>-60.709677419354847</v>
      </c>
    </row>
    <row r="71" spans="13:24">
      <c r="M71" s="22">
        <v>7</v>
      </c>
      <c r="N71" s="22" t="s">
        <v>59</v>
      </c>
      <c r="O71" s="22">
        <v>7</v>
      </c>
      <c r="P71" s="22">
        <v>139</v>
      </c>
      <c r="Q71" s="22">
        <v>40</v>
      </c>
      <c r="R71" s="22">
        <v>31</v>
      </c>
      <c r="S71" s="23">
        <f t="shared" si="29"/>
        <v>0.77500000000000002</v>
      </c>
      <c r="T71" s="23">
        <f t="shared" si="30"/>
        <v>0.22302158273381295</v>
      </c>
      <c r="U71" s="4">
        <v>80</v>
      </c>
      <c r="V71" s="4">
        <v>8.8888888888888893</v>
      </c>
      <c r="W71" s="21">
        <f t="shared" si="31"/>
        <v>-40</v>
      </c>
      <c r="X71" s="21">
        <f t="shared" si="32"/>
        <v>130.11111111111111</v>
      </c>
    </row>
    <row r="72" spans="13:24">
      <c r="M72">
        <v>8</v>
      </c>
      <c r="N72" t="s">
        <v>60</v>
      </c>
      <c r="O72">
        <v>1202</v>
      </c>
      <c r="P72">
        <v>1861</v>
      </c>
      <c r="Q72">
        <v>69</v>
      </c>
      <c r="R72">
        <v>66</v>
      </c>
      <c r="S72" s="8">
        <f t="shared" si="29"/>
        <v>0.95652173913043481</v>
      </c>
      <c r="T72" s="8">
        <f t="shared" si="30"/>
        <v>3.5464803868887694E-2</v>
      </c>
      <c r="U72" s="4">
        <v>94.117647058823522</v>
      </c>
      <c r="V72" s="4">
        <v>19.277108433734941</v>
      </c>
      <c r="W72" s="21">
        <f t="shared" si="31"/>
        <v>-25.117647058823522</v>
      </c>
      <c r="X72" s="21">
        <f t="shared" si="32"/>
        <v>1841.7228915662652</v>
      </c>
    </row>
    <row r="73" spans="13:24">
      <c r="M73">
        <v>9</v>
      </c>
      <c r="N73" t="s">
        <v>61</v>
      </c>
      <c r="O73">
        <v>5908</v>
      </c>
      <c r="P73">
        <v>23</v>
      </c>
      <c r="Q73">
        <v>88</v>
      </c>
      <c r="R73">
        <v>19</v>
      </c>
      <c r="S73" s="8">
        <f t="shared" si="29"/>
        <v>0.21590909090909091</v>
      </c>
      <c r="T73" s="8">
        <f t="shared" si="30"/>
        <v>0.82608695652173914</v>
      </c>
      <c r="U73" s="4">
        <v>85.964912280701768</v>
      </c>
      <c r="V73" s="4">
        <v>113.95348837209302</v>
      </c>
      <c r="W73" s="21">
        <f t="shared" si="31"/>
        <v>2.0350877192982324</v>
      </c>
      <c r="X73" s="21">
        <f t="shared" si="32"/>
        <v>-90.95348837209302</v>
      </c>
    </row>
    <row r="74" spans="13:24">
      <c r="M74">
        <v>10</v>
      </c>
      <c r="N74" t="s">
        <v>62</v>
      </c>
      <c r="O74">
        <v>328</v>
      </c>
      <c r="P74">
        <v>102</v>
      </c>
      <c r="Q74">
        <v>26</v>
      </c>
      <c r="R74">
        <v>21</v>
      </c>
      <c r="S74" s="8">
        <f t="shared" si="29"/>
        <v>0.80769230769230771</v>
      </c>
      <c r="T74" s="8">
        <f t="shared" si="30"/>
        <v>0.20588235294117646</v>
      </c>
      <c r="U74" s="4">
        <v>80</v>
      </c>
      <c r="V74" s="4">
        <v>14.117647058823529</v>
      </c>
      <c r="W74" s="21">
        <f t="shared" si="31"/>
        <v>-54</v>
      </c>
      <c r="X74" s="21">
        <f t="shared" si="32"/>
        <v>87.882352941176464</v>
      </c>
    </row>
    <row r="75" spans="13:24">
      <c r="M75">
        <v>11</v>
      </c>
      <c r="N75" t="s">
        <v>63</v>
      </c>
      <c r="O75">
        <v>728</v>
      </c>
      <c r="P75">
        <v>52</v>
      </c>
      <c r="Q75">
        <v>53</v>
      </c>
      <c r="R75">
        <v>26</v>
      </c>
      <c r="S75" s="8">
        <f t="shared" si="29"/>
        <v>0.49056603773584906</v>
      </c>
      <c r="T75" s="8">
        <f t="shared" si="30"/>
        <v>0.5</v>
      </c>
      <c r="U75" s="4">
        <v>61.538461538461533</v>
      </c>
      <c r="V75" s="4">
        <v>9.1954022988505741</v>
      </c>
      <c r="W75" s="21">
        <f t="shared" si="31"/>
        <v>-8.538461538461533</v>
      </c>
      <c r="X75" s="21">
        <f t="shared" si="32"/>
        <v>42.804597701149426</v>
      </c>
    </row>
    <row r="76" spans="13:24">
      <c r="M76" s="22">
        <v>12</v>
      </c>
      <c r="N76" s="22" t="s">
        <v>64</v>
      </c>
      <c r="O76" s="22">
        <v>19</v>
      </c>
      <c r="P76" s="22">
        <v>190</v>
      </c>
      <c r="Q76" s="22">
        <v>18</v>
      </c>
      <c r="R76" s="22">
        <v>16</v>
      </c>
      <c r="S76" s="23">
        <f t="shared" si="29"/>
        <v>0.88888888888888884</v>
      </c>
      <c r="T76" s="23">
        <f t="shared" si="30"/>
        <v>8.4210526315789472E-2</v>
      </c>
      <c r="U76" s="4">
        <v>68.181818181818187</v>
      </c>
      <c r="V76" s="4">
        <v>19.23076923076923</v>
      </c>
      <c r="W76" s="21">
        <f t="shared" si="31"/>
        <v>-50.181818181818187</v>
      </c>
      <c r="X76" s="21">
        <f t="shared" si="32"/>
        <v>170.76923076923077</v>
      </c>
    </row>
    <row r="77" spans="13:24">
      <c r="M77">
        <v>13</v>
      </c>
      <c r="N77" t="s">
        <v>65</v>
      </c>
      <c r="O77">
        <v>22977</v>
      </c>
      <c r="P77">
        <v>77</v>
      </c>
      <c r="Q77">
        <v>22</v>
      </c>
      <c r="R77">
        <v>17</v>
      </c>
      <c r="S77" s="8">
        <f t="shared" si="29"/>
        <v>0.77272727272727271</v>
      </c>
      <c r="T77" s="8">
        <f t="shared" si="30"/>
        <v>0.22077922077922077</v>
      </c>
      <c r="U77" s="4">
        <v>200</v>
      </c>
      <c r="V77" s="4">
        <v>50</v>
      </c>
      <c r="W77" s="21">
        <f t="shared" si="31"/>
        <v>-178</v>
      </c>
      <c r="X77" s="16">
        <f t="shared" si="32"/>
        <v>27</v>
      </c>
    </row>
    <row r="78" spans="13:24">
      <c r="M78">
        <v>14</v>
      </c>
      <c r="N78" t="s">
        <v>66</v>
      </c>
      <c r="O78">
        <v>1034</v>
      </c>
      <c r="P78">
        <v>46</v>
      </c>
      <c r="Q78">
        <v>31</v>
      </c>
      <c r="R78">
        <v>19</v>
      </c>
      <c r="S78" s="8">
        <f t="shared" si="29"/>
        <v>0.61290322580645162</v>
      </c>
      <c r="T78" s="8">
        <f t="shared" si="30"/>
        <v>0.41304347826086957</v>
      </c>
      <c r="U78" s="4">
        <v>200</v>
      </c>
      <c r="V78" s="4">
        <v>35.294117647058826</v>
      </c>
      <c r="W78" s="21">
        <f t="shared" si="31"/>
        <v>-169</v>
      </c>
      <c r="X78" s="16">
        <f t="shared" si="32"/>
        <v>10.705882352941174</v>
      </c>
    </row>
    <row r="79" spans="13:24">
      <c r="M79" s="22">
        <v>15</v>
      </c>
      <c r="N79" s="22" t="s">
        <v>67</v>
      </c>
      <c r="O79" s="22">
        <v>32</v>
      </c>
      <c r="P79" s="22">
        <v>260</v>
      </c>
      <c r="Q79" s="22">
        <v>37</v>
      </c>
      <c r="R79" s="22">
        <v>33</v>
      </c>
      <c r="S79" s="23">
        <f t="shared" si="29"/>
        <v>0.89189189189189189</v>
      </c>
      <c r="T79" s="23">
        <f t="shared" si="30"/>
        <v>0.12692307692307692</v>
      </c>
      <c r="U79" s="4">
        <v>277.77777777777777</v>
      </c>
      <c r="V79" s="4">
        <v>60.975609756097562</v>
      </c>
      <c r="W79" s="21">
        <f t="shared" si="31"/>
        <v>-240.77777777777777</v>
      </c>
      <c r="X79" s="16">
        <f t="shared" si="32"/>
        <v>199.02439024390245</v>
      </c>
    </row>
    <row r="80" spans="13:24">
      <c r="M80">
        <v>16</v>
      </c>
      <c r="N80" t="s">
        <v>68</v>
      </c>
      <c r="O80">
        <v>8588</v>
      </c>
      <c r="P80">
        <v>151</v>
      </c>
      <c r="Q80">
        <v>31</v>
      </c>
      <c r="R80">
        <v>25</v>
      </c>
      <c r="S80" s="8">
        <f t="shared" si="29"/>
        <v>0.80645161290322576</v>
      </c>
      <c r="T80" s="8">
        <f t="shared" si="30"/>
        <v>0.16556291390728478</v>
      </c>
      <c r="U80" s="4">
        <v>92</v>
      </c>
      <c r="V80" s="4">
        <v>92</v>
      </c>
      <c r="W80" s="21">
        <f t="shared" si="31"/>
        <v>-61</v>
      </c>
      <c r="X80" s="16">
        <f t="shared" si="32"/>
        <v>59</v>
      </c>
    </row>
    <row r="81" spans="13:24">
      <c r="M81">
        <v>17</v>
      </c>
      <c r="N81" t="s">
        <v>69</v>
      </c>
      <c r="O81">
        <v>295</v>
      </c>
      <c r="P81">
        <v>58</v>
      </c>
      <c r="Q81">
        <v>65</v>
      </c>
      <c r="R81">
        <v>31</v>
      </c>
      <c r="S81" s="8">
        <f t="shared" si="29"/>
        <v>0.47692307692307695</v>
      </c>
      <c r="T81" s="8">
        <f t="shared" si="30"/>
        <v>0.53448275862068961</v>
      </c>
      <c r="U81" s="4">
        <v>47.191011235955052</v>
      </c>
      <c r="V81" s="4">
        <v>381.81818181818181</v>
      </c>
      <c r="W81" s="16">
        <f t="shared" si="31"/>
        <v>17.808988764044948</v>
      </c>
      <c r="X81" s="21">
        <f t="shared" si="32"/>
        <v>-323.81818181818181</v>
      </c>
    </row>
    <row r="82" spans="13:24">
      <c r="M82">
        <v>18</v>
      </c>
      <c r="N82" t="s">
        <v>70</v>
      </c>
      <c r="O82">
        <v>7477</v>
      </c>
      <c r="P82">
        <v>200</v>
      </c>
      <c r="Q82">
        <v>42</v>
      </c>
      <c r="R82">
        <v>34</v>
      </c>
      <c r="S82" s="8">
        <f t="shared" si="29"/>
        <v>0.80952380952380953</v>
      </c>
      <c r="T82" s="8">
        <f t="shared" si="30"/>
        <v>0.17</v>
      </c>
      <c r="U82" s="4">
        <v>384.61538461538458</v>
      </c>
      <c r="V82" s="4">
        <v>714.28571428571433</v>
      </c>
      <c r="W82" s="21">
        <f t="shared" si="31"/>
        <v>-342.61538461538458</v>
      </c>
      <c r="X82" s="21">
        <f t="shared" si="32"/>
        <v>-514.28571428571433</v>
      </c>
    </row>
    <row r="83" spans="13:24">
      <c r="M83">
        <v>19</v>
      </c>
      <c r="N83" t="s">
        <v>71</v>
      </c>
      <c r="O83">
        <v>637</v>
      </c>
      <c r="P83">
        <v>711</v>
      </c>
      <c r="Q83">
        <v>94</v>
      </c>
      <c r="R83">
        <v>83</v>
      </c>
      <c r="S83" s="8">
        <f t="shared" si="29"/>
        <v>0.88297872340425532</v>
      </c>
      <c r="T83" s="8">
        <f t="shared" si="30"/>
        <v>0.11673699015471167</v>
      </c>
      <c r="U83" s="4">
        <v>304.05405405405406</v>
      </c>
      <c r="V83" s="4">
        <v>865.38461538461536</v>
      </c>
      <c r="W83" s="21">
        <f t="shared" si="31"/>
        <v>-210.05405405405406</v>
      </c>
      <c r="X83" s="21">
        <f t="shared" si="32"/>
        <v>-154.38461538461536</v>
      </c>
    </row>
    <row r="84" spans="13:24">
      <c r="M84" s="22">
        <v>20</v>
      </c>
      <c r="N84" s="22" t="s">
        <v>72</v>
      </c>
      <c r="O84" s="22">
        <v>59</v>
      </c>
      <c r="P84" s="22">
        <v>137</v>
      </c>
      <c r="Q84" s="22">
        <v>20</v>
      </c>
      <c r="R84" s="22">
        <v>17</v>
      </c>
      <c r="S84" s="23">
        <f t="shared" si="29"/>
        <v>0.85</v>
      </c>
      <c r="T84" s="23">
        <f t="shared" si="30"/>
        <v>0.12408759124087591</v>
      </c>
      <c r="U84" s="4">
        <v>113.33333333333334</v>
      </c>
      <c r="V84" s="4">
        <v>20</v>
      </c>
      <c r="W84" s="21">
        <f t="shared" si="31"/>
        <v>-93.333333333333343</v>
      </c>
      <c r="X84" s="21">
        <f t="shared" si="32"/>
        <v>117</v>
      </c>
    </row>
    <row r="85" spans="13:24">
      <c r="M85">
        <v>21</v>
      </c>
      <c r="N85" t="s">
        <v>73</v>
      </c>
      <c r="O85">
        <v>57839</v>
      </c>
      <c r="P85">
        <v>37</v>
      </c>
      <c r="Q85">
        <v>29</v>
      </c>
      <c r="R85">
        <v>16</v>
      </c>
      <c r="S85" s="8">
        <f t="shared" si="29"/>
        <v>0.55172413793103448</v>
      </c>
      <c r="T85" s="8">
        <f t="shared" si="30"/>
        <v>0.43243243243243246</v>
      </c>
      <c r="U85" s="4">
        <v>150</v>
      </c>
      <c r="V85" s="4">
        <v>13.043478260869565</v>
      </c>
      <c r="W85" s="21">
        <f t="shared" si="31"/>
        <v>-121</v>
      </c>
      <c r="X85" s="16">
        <f t="shared" si="32"/>
        <v>23.956521739130437</v>
      </c>
    </row>
    <row r="86" spans="13:24">
      <c r="M86">
        <v>22</v>
      </c>
      <c r="N86" t="s">
        <v>74</v>
      </c>
      <c r="O86">
        <v>4123</v>
      </c>
      <c r="P86">
        <v>45</v>
      </c>
      <c r="Q86">
        <v>61</v>
      </c>
      <c r="R86">
        <v>26</v>
      </c>
      <c r="S86" s="8">
        <f t="shared" si="29"/>
        <v>0.42622950819672129</v>
      </c>
      <c r="T86" s="8">
        <f t="shared" si="30"/>
        <v>0.57777777777777772</v>
      </c>
      <c r="U86" s="4">
        <v>600</v>
      </c>
      <c r="V86" s="4">
        <v>31.578947368421055</v>
      </c>
      <c r="W86" s="21">
        <f t="shared" si="31"/>
        <v>-539</v>
      </c>
      <c r="X86" s="16">
        <f t="shared" si="32"/>
        <v>13.421052631578945</v>
      </c>
    </row>
    <row r="87" spans="13:24">
      <c r="M87">
        <v>23</v>
      </c>
      <c r="N87" t="s">
        <v>75</v>
      </c>
      <c r="O87">
        <v>52180</v>
      </c>
      <c r="P87">
        <v>54</v>
      </c>
      <c r="Q87">
        <v>26</v>
      </c>
      <c r="R87">
        <v>18</v>
      </c>
      <c r="S87" s="8">
        <f t="shared" si="29"/>
        <v>0.69230769230769229</v>
      </c>
      <c r="T87" s="8">
        <f t="shared" si="30"/>
        <v>0.33333333333333331</v>
      </c>
      <c r="U87" s="4">
        <v>40</v>
      </c>
      <c r="V87" s="4">
        <v>40</v>
      </c>
      <c r="W87" s="16">
        <f t="shared" si="31"/>
        <v>-14</v>
      </c>
      <c r="X87" s="16">
        <f t="shared" si="32"/>
        <v>14</v>
      </c>
    </row>
    <row r="88" spans="13:24">
      <c r="M88">
        <v>24</v>
      </c>
      <c r="N88" s="22" t="s">
        <v>76</v>
      </c>
      <c r="O88" s="22">
        <v>428</v>
      </c>
      <c r="P88" s="22">
        <v>1525</v>
      </c>
      <c r="Q88" s="22">
        <v>59</v>
      </c>
      <c r="R88" s="22">
        <v>57</v>
      </c>
      <c r="S88" s="23">
        <f t="shared" si="29"/>
        <v>0.96610169491525422</v>
      </c>
      <c r="T88" s="23">
        <f t="shared" si="30"/>
        <v>3.7377049180327866E-2</v>
      </c>
      <c r="U88" s="4">
        <v>135.29411764705881</v>
      </c>
      <c r="V88" s="4">
        <v>27.710843373493976</v>
      </c>
      <c r="W88" s="21">
        <f t="shared" si="31"/>
        <v>-76.294117647058812</v>
      </c>
      <c r="X88" s="21">
        <f t="shared" si="32"/>
        <v>1497.2891566265059</v>
      </c>
    </row>
    <row r="89" spans="13:24">
      <c r="M89">
        <v>25</v>
      </c>
      <c r="N89" s="22" t="s">
        <v>77</v>
      </c>
      <c r="O89" s="22">
        <v>272</v>
      </c>
      <c r="P89" s="22">
        <v>73</v>
      </c>
      <c r="Q89" s="22">
        <v>29</v>
      </c>
      <c r="R89" s="22">
        <v>21</v>
      </c>
      <c r="S89" s="23">
        <f t="shared" si="29"/>
        <v>0.72413793103448276</v>
      </c>
      <c r="T89" s="23">
        <f t="shared" si="30"/>
        <v>0.28767123287671231</v>
      </c>
      <c r="U89" s="4">
        <v>180</v>
      </c>
      <c r="V89" s="4">
        <v>9.4736842105263168</v>
      </c>
      <c r="W89" s="21">
        <f t="shared" si="31"/>
        <v>-151</v>
      </c>
      <c r="X89" s="21">
        <f t="shared" si="32"/>
        <v>63.526315789473685</v>
      </c>
    </row>
    <row r="90" spans="13:24">
      <c r="M90">
        <v>26</v>
      </c>
      <c r="N90" s="22" t="s">
        <v>78</v>
      </c>
      <c r="O90" s="22">
        <v>1</v>
      </c>
      <c r="P90" s="22">
        <v>92</v>
      </c>
      <c r="Q90" s="22">
        <v>17</v>
      </c>
      <c r="R90" s="22">
        <v>14</v>
      </c>
      <c r="S90" s="23">
        <f t="shared" si="29"/>
        <v>0.82352941176470584</v>
      </c>
      <c r="T90" s="23">
        <f t="shared" si="30"/>
        <v>0.15217391304347827</v>
      </c>
      <c r="U90" s="4">
        <v>150</v>
      </c>
      <c r="V90" s="4">
        <v>20.454545454545453</v>
      </c>
      <c r="W90" s="21">
        <f t="shared" si="31"/>
        <v>-133</v>
      </c>
      <c r="X90" s="21">
        <f t="shared" si="32"/>
        <v>71.545454545454547</v>
      </c>
    </row>
    <row r="91" spans="13:24">
      <c r="M91">
        <v>27</v>
      </c>
      <c r="N91" t="s">
        <v>79</v>
      </c>
      <c r="O91">
        <v>174836</v>
      </c>
      <c r="P91">
        <v>48</v>
      </c>
      <c r="Q91">
        <v>30</v>
      </c>
      <c r="R91">
        <v>18</v>
      </c>
    </row>
  </sheetData>
  <mergeCells count="7">
    <mergeCell ref="AS1:AW1"/>
    <mergeCell ref="AZ1:BE1"/>
    <mergeCell ref="A1:F1"/>
    <mergeCell ref="M1:R1"/>
    <mergeCell ref="A32:F32"/>
    <mergeCell ref="Y1:AD1"/>
    <mergeCell ref="AM1:AR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E32" sqref="E32"/>
    </sheetView>
  </sheetViews>
  <sheetFormatPr baseColWidth="10" defaultRowHeight="15" x14ac:dyDescent="0"/>
  <cols>
    <col min="7" max="7" width="9.1640625" bestFit="1" customWidth="1"/>
    <col min="8" max="8" width="8.83203125" bestFit="1" customWidth="1"/>
  </cols>
  <sheetData>
    <row r="1" spans="1:10">
      <c r="A1" s="42" t="s">
        <v>32</v>
      </c>
      <c r="B1" s="42"/>
      <c r="C1" s="42"/>
      <c r="D1" s="42"/>
      <c r="E1" s="42"/>
      <c r="F1" s="42"/>
    </row>
    <row r="2" spans="1:10" ht="30">
      <c r="A2" s="1" t="s">
        <v>2</v>
      </c>
      <c r="B2" s="1" t="s">
        <v>3</v>
      </c>
      <c r="C2" s="1" t="s">
        <v>33</v>
      </c>
      <c r="D2" s="1" t="s">
        <v>34</v>
      </c>
      <c r="E2" s="1" t="s">
        <v>4</v>
      </c>
      <c r="F2" s="1" t="s">
        <v>5</v>
      </c>
      <c r="G2" s="1" t="s">
        <v>37</v>
      </c>
      <c r="H2" s="1" t="s">
        <v>38</v>
      </c>
      <c r="I2" s="1" t="s">
        <v>40</v>
      </c>
      <c r="J2" s="1" t="s">
        <v>39</v>
      </c>
    </row>
    <row r="3" spans="1:10">
      <c r="A3" s="1" t="s">
        <v>31</v>
      </c>
      <c r="B3" s="1">
        <v>45</v>
      </c>
      <c r="C3" s="1">
        <v>223</v>
      </c>
      <c r="D3" s="1">
        <v>56</v>
      </c>
      <c r="E3" s="1">
        <v>0.2</v>
      </c>
      <c r="F3" s="1">
        <v>0.8</v>
      </c>
      <c r="G3" s="10">
        <f>B3/C3</f>
        <v>0.20179372197309417</v>
      </c>
      <c r="H3" s="10">
        <f>B3/D3</f>
        <v>0.8035714285714286</v>
      </c>
      <c r="I3" s="8">
        <f>E3-G3</f>
        <v>-1.7937219730941589E-3</v>
      </c>
      <c r="J3" s="8">
        <f>F3-H3</f>
        <v>-3.5714285714285587E-3</v>
      </c>
    </row>
    <row r="4" spans="1:10" ht="16" thickBot="1">
      <c r="A4" s="2" t="s">
        <v>6</v>
      </c>
      <c r="B4">
        <v>30</v>
      </c>
      <c r="C4">
        <v>65</v>
      </c>
      <c r="D4">
        <v>8</v>
      </c>
      <c r="E4">
        <v>0.18</v>
      </c>
      <c r="F4">
        <v>0.82</v>
      </c>
      <c r="G4" s="10">
        <f t="shared" ref="G4:G28" si="0">B4/C4</f>
        <v>0.46153846153846156</v>
      </c>
      <c r="H4" s="10">
        <f t="shared" ref="H4:H28" si="1">B4/D4</f>
        <v>3.75</v>
      </c>
      <c r="I4" s="9">
        <f t="shared" ref="I4:I28" si="2">E4-G4</f>
        <v>-0.28153846153846157</v>
      </c>
      <c r="J4" s="9">
        <f t="shared" ref="J4:J28" si="3">F4-H4</f>
        <v>-2.93</v>
      </c>
    </row>
    <row r="5" spans="1:10" ht="16" thickBot="1">
      <c r="A5" s="2" t="s">
        <v>7</v>
      </c>
      <c r="B5">
        <v>30</v>
      </c>
      <c r="C5">
        <v>90</v>
      </c>
      <c r="D5">
        <v>19</v>
      </c>
      <c r="E5">
        <v>0.17</v>
      </c>
      <c r="F5">
        <v>0.83</v>
      </c>
      <c r="G5" s="10">
        <f t="shared" si="0"/>
        <v>0.33333333333333331</v>
      </c>
      <c r="H5" s="10">
        <f t="shared" si="1"/>
        <v>1.5789473684210527</v>
      </c>
      <c r="I5" s="9">
        <f t="shared" si="2"/>
        <v>-0.1633333333333333</v>
      </c>
      <c r="J5" s="9">
        <f t="shared" si="3"/>
        <v>-0.74894736842105269</v>
      </c>
    </row>
    <row r="6" spans="1:10" ht="16" thickBot="1">
      <c r="A6" s="3" t="s">
        <v>8</v>
      </c>
      <c r="B6">
        <v>36</v>
      </c>
      <c r="C6">
        <v>1800</v>
      </c>
      <c r="D6">
        <v>120</v>
      </c>
      <c r="E6">
        <v>0.28999999999999998</v>
      </c>
      <c r="F6">
        <v>0.71</v>
      </c>
      <c r="G6" s="10">
        <f t="shared" si="0"/>
        <v>0.02</v>
      </c>
      <c r="H6" s="10">
        <f t="shared" si="1"/>
        <v>0.3</v>
      </c>
      <c r="I6" s="9">
        <f t="shared" si="2"/>
        <v>0.26999999999999996</v>
      </c>
      <c r="J6" s="9">
        <f t="shared" si="3"/>
        <v>0.41</v>
      </c>
    </row>
    <row r="7" spans="1:10" ht="16" thickBot="1">
      <c r="A7" s="3" t="s">
        <v>9</v>
      </c>
      <c r="B7">
        <v>46</v>
      </c>
      <c r="C7">
        <v>92</v>
      </c>
      <c r="D7">
        <v>91</v>
      </c>
      <c r="E7">
        <v>0.5</v>
      </c>
      <c r="F7">
        <v>0.5</v>
      </c>
      <c r="G7" s="10">
        <f t="shared" si="0"/>
        <v>0.5</v>
      </c>
      <c r="H7" s="10">
        <f t="shared" si="1"/>
        <v>0.50549450549450547</v>
      </c>
      <c r="I7" s="8">
        <f t="shared" si="2"/>
        <v>0</v>
      </c>
      <c r="J7" s="8">
        <f t="shared" si="3"/>
        <v>-5.494505494505475E-3</v>
      </c>
    </row>
    <row r="8" spans="1:10" ht="16" thickBot="1">
      <c r="A8" s="2" t="s">
        <v>10</v>
      </c>
      <c r="B8">
        <v>86</v>
      </c>
      <c r="C8">
        <v>226</v>
      </c>
      <c r="D8">
        <v>140</v>
      </c>
      <c r="E8">
        <v>0.38</v>
      </c>
      <c r="F8">
        <v>0.62</v>
      </c>
      <c r="G8" s="10">
        <f t="shared" si="0"/>
        <v>0.38053097345132741</v>
      </c>
      <c r="H8" s="10">
        <f t="shared" si="1"/>
        <v>0.61428571428571432</v>
      </c>
      <c r="I8" s="8">
        <f t="shared" si="2"/>
        <v>-5.3097345132741003E-4</v>
      </c>
      <c r="J8" s="8">
        <f t="shared" si="3"/>
        <v>5.7142857142856718E-3</v>
      </c>
    </row>
    <row r="9" spans="1:10" ht="16" thickBot="1">
      <c r="A9" s="3" t="s">
        <v>11</v>
      </c>
      <c r="B9">
        <v>8</v>
      </c>
      <c r="C9">
        <v>75</v>
      </c>
      <c r="D9">
        <v>8</v>
      </c>
      <c r="E9">
        <v>0.1</v>
      </c>
      <c r="F9">
        <v>0.9</v>
      </c>
      <c r="G9" s="10">
        <f t="shared" si="0"/>
        <v>0.10666666666666667</v>
      </c>
      <c r="H9" s="10">
        <f t="shared" si="1"/>
        <v>1</v>
      </c>
      <c r="I9" s="8">
        <f t="shared" si="2"/>
        <v>-6.666666666666668E-3</v>
      </c>
      <c r="J9" s="8">
        <f t="shared" si="3"/>
        <v>-9.9999999999999978E-2</v>
      </c>
    </row>
    <row r="10" spans="1:10" ht="16" thickBot="1">
      <c r="A10" s="3" t="s">
        <v>12</v>
      </c>
      <c r="B10">
        <v>16</v>
      </c>
      <c r="C10">
        <v>90</v>
      </c>
      <c r="D10">
        <v>19</v>
      </c>
      <c r="E10">
        <v>0.17</v>
      </c>
      <c r="F10">
        <v>0.83</v>
      </c>
      <c r="G10" s="10">
        <f t="shared" si="0"/>
        <v>0.17777777777777778</v>
      </c>
      <c r="H10" s="10">
        <f t="shared" si="1"/>
        <v>0.84210526315789469</v>
      </c>
      <c r="I10" s="8">
        <f t="shared" si="2"/>
        <v>-7.7777777777777724E-3</v>
      </c>
      <c r="J10" s="8">
        <f t="shared" si="3"/>
        <v>-1.210526315789473E-2</v>
      </c>
    </row>
    <row r="11" spans="1:10" ht="16" thickBot="1">
      <c r="A11" s="2" t="s">
        <v>13</v>
      </c>
      <c r="B11">
        <v>49</v>
      </c>
      <c r="C11">
        <v>85</v>
      </c>
      <c r="D11">
        <v>114</v>
      </c>
      <c r="E11">
        <v>0.56999999999999995</v>
      </c>
      <c r="F11">
        <v>0.43</v>
      </c>
      <c r="G11" s="10">
        <f t="shared" si="0"/>
        <v>0.57647058823529407</v>
      </c>
      <c r="H11" s="10">
        <f t="shared" si="1"/>
        <v>0.42982456140350878</v>
      </c>
      <c r="I11" s="8">
        <f t="shared" si="2"/>
        <v>-6.4705882352941169E-3</v>
      </c>
      <c r="J11" s="8">
        <f t="shared" si="3"/>
        <v>1.7543859649121751E-4</v>
      </c>
    </row>
    <row r="12" spans="1:10" ht="16" thickBot="1">
      <c r="A12" s="3" t="s">
        <v>14</v>
      </c>
      <c r="B12">
        <v>12</v>
      </c>
      <c r="C12">
        <v>122</v>
      </c>
      <c r="D12">
        <v>10</v>
      </c>
      <c r="E12">
        <v>0.15</v>
      </c>
      <c r="F12">
        <v>0.85</v>
      </c>
      <c r="G12" s="10">
        <f t="shared" si="0"/>
        <v>9.8360655737704916E-2</v>
      </c>
      <c r="H12" s="10">
        <f t="shared" si="1"/>
        <v>1.2</v>
      </c>
      <c r="I12" s="9">
        <f t="shared" si="2"/>
        <v>5.1639344262295078E-2</v>
      </c>
      <c r="J12" s="9">
        <f t="shared" si="3"/>
        <v>-0.35</v>
      </c>
    </row>
    <row r="13" spans="1:10" ht="16" thickBot="1">
      <c r="A13" s="2" t="s">
        <v>15</v>
      </c>
      <c r="B13">
        <v>8</v>
      </c>
      <c r="C13">
        <v>55</v>
      </c>
      <c r="D13">
        <v>9</v>
      </c>
      <c r="E13">
        <v>0.13</v>
      </c>
      <c r="F13">
        <v>0.87</v>
      </c>
      <c r="G13" s="10">
        <f t="shared" si="0"/>
        <v>0.14545454545454545</v>
      </c>
      <c r="H13" s="10">
        <f t="shared" si="1"/>
        <v>0.88888888888888884</v>
      </c>
      <c r="I13" s="8">
        <f t="shared" si="2"/>
        <v>-1.5454545454545443E-2</v>
      </c>
      <c r="J13" s="8">
        <f t="shared" si="3"/>
        <v>-1.8888888888888844E-2</v>
      </c>
    </row>
    <row r="14" spans="1:10" ht="16" thickBot="1">
      <c r="A14" s="2" t="s">
        <v>16</v>
      </c>
      <c r="B14">
        <v>15</v>
      </c>
      <c r="C14">
        <v>70</v>
      </c>
      <c r="D14">
        <v>19</v>
      </c>
      <c r="E14">
        <v>0.22</v>
      </c>
      <c r="F14">
        <v>0.78</v>
      </c>
      <c r="G14" s="10">
        <f t="shared" si="0"/>
        <v>0.21428571428571427</v>
      </c>
      <c r="H14" s="10">
        <f t="shared" si="1"/>
        <v>0.78947368421052633</v>
      </c>
      <c r="I14" s="8">
        <f t="shared" si="2"/>
        <v>5.7142857142857273E-3</v>
      </c>
      <c r="J14" s="8">
        <f t="shared" si="3"/>
        <v>-9.4736842105263008E-3</v>
      </c>
    </row>
    <row r="15" spans="1:10" ht="16" thickBot="1">
      <c r="A15" s="3" t="s">
        <v>17</v>
      </c>
      <c r="B15">
        <v>40</v>
      </c>
      <c r="C15">
        <v>209</v>
      </c>
      <c r="D15">
        <v>50</v>
      </c>
      <c r="E15">
        <v>0.2</v>
      </c>
      <c r="F15">
        <v>0.8</v>
      </c>
      <c r="G15" s="10">
        <f t="shared" si="0"/>
        <v>0.19138755980861244</v>
      </c>
      <c r="H15" s="10">
        <f t="shared" si="1"/>
        <v>0.8</v>
      </c>
      <c r="I15" s="8">
        <f t="shared" si="2"/>
        <v>8.6124401913875714E-3</v>
      </c>
      <c r="J15" s="8">
        <f t="shared" si="3"/>
        <v>0</v>
      </c>
    </row>
    <row r="16" spans="1:10" ht="16" thickBot="1">
      <c r="A16" s="3" t="s">
        <v>18</v>
      </c>
      <c r="B16">
        <v>30</v>
      </c>
      <c r="C16">
        <v>300</v>
      </c>
      <c r="D16">
        <v>36</v>
      </c>
      <c r="E16">
        <v>0.15</v>
      </c>
      <c r="F16">
        <v>0.85</v>
      </c>
      <c r="G16" s="10">
        <f t="shared" si="0"/>
        <v>0.1</v>
      </c>
      <c r="H16" s="10">
        <f t="shared" si="1"/>
        <v>0.83333333333333337</v>
      </c>
      <c r="I16" s="8">
        <f t="shared" si="2"/>
        <v>4.9999999999999989E-2</v>
      </c>
      <c r="J16" s="8">
        <f t="shared" si="3"/>
        <v>1.6666666666666607E-2</v>
      </c>
    </row>
    <row r="17" spans="1:10" ht="16" thickBot="1">
      <c r="A17" s="3" t="s">
        <v>19</v>
      </c>
      <c r="B17">
        <v>50</v>
      </c>
      <c r="C17">
        <v>300</v>
      </c>
      <c r="D17">
        <v>70</v>
      </c>
      <c r="E17">
        <v>0.18</v>
      </c>
      <c r="F17">
        <v>0.82</v>
      </c>
      <c r="G17" s="10">
        <f t="shared" si="0"/>
        <v>0.16666666666666666</v>
      </c>
      <c r="H17" s="10">
        <f t="shared" si="1"/>
        <v>0.7142857142857143</v>
      </c>
      <c r="I17" s="8">
        <f t="shared" si="2"/>
        <v>1.3333333333333336E-2</v>
      </c>
      <c r="J17" s="9">
        <f t="shared" si="3"/>
        <v>0.10571428571428565</v>
      </c>
    </row>
    <row r="18" spans="1:10" ht="16" thickBot="1">
      <c r="A18" s="3" t="s">
        <v>20</v>
      </c>
      <c r="B18">
        <v>46</v>
      </c>
      <c r="C18">
        <v>190</v>
      </c>
      <c r="D18">
        <v>75</v>
      </c>
      <c r="E18">
        <v>0.5</v>
      </c>
      <c r="F18">
        <v>0.5</v>
      </c>
      <c r="G18" s="10">
        <f t="shared" si="0"/>
        <v>0.24210526315789474</v>
      </c>
      <c r="H18" s="10">
        <f t="shared" si="1"/>
        <v>0.61333333333333329</v>
      </c>
      <c r="I18" s="9">
        <f t="shared" si="2"/>
        <v>0.25789473684210529</v>
      </c>
      <c r="J18" s="9">
        <f t="shared" si="3"/>
        <v>-0.11333333333333329</v>
      </c>
    </row>
    <row r="19" spans="1:10" ht="16" thickBot="1">
      <c r="A19" s="2" t="s">
        <v>21</v>
      </c>
      <c r="B19">
        <v>42</v>
      </c>
      <c r="C19">
        <v>124</v>
      </c>
      <c r="D19">
        <v>1000</v>
      </c>
      <c r="E19">
        <v>0.89</v>
      </c>
      <c r="F19">
        <v>0.11</v>
      </c>
      <c r="G19" s="10">
        <f t="shared" si="0"/>
        <v>0.33870967741935482</v>
      </c>
      <c r="H19" s="10">
        <f t="shared" si="1"/>
        <v>4.2000000000000003E-2</v>
      </c>
      <c r="I19" s="9">
        <f t="shared" si="2"/>
        <v>0.55129032258064514</v>
      </c>
      <c r="J19" s="9">
        <f t="shared" si="3"/>
        <v>6.8000000000000005E-2</v>
      </c>
    </row>
    <row r="20" spans="1:10" ht="16" thickBot="1">
      <c r="A20" s="3" t="s">
        <v>22</v>
      </c>
      <c r="B20">
        <v>250</v>
      </c>
      <c r="C20">
        <v>350</v>
      </c>
      <c r="D20">
        <v>500</v>
      </c>
      <c r="E20">
        <v>0.65</v>
      </c>
      <c r="F20">
        <v>0.35</v>
      </c>
      <c r="G20" s="10">
        <f t="shared" si="0"/>
        <v>0.7142857142857143</v>
      </c>
      <c r="H20" s="10">
        <f t="shared" si="1"/>
        <v>0.5</v>
      </c>
      <c r="I20" s="9">
        <f t="shared" si="2"/>
        <v>-6.4285714285714279E-2</v>
      </c>
      <c r="J20" s="9">
        <f t="shared" si="3"/>
        <v>-0.15000000000000002</v>
      </c>
    </row>
    <row r="21" spans="1:10" ht="16" thickBot="1">
      <c r="A21" s="3" t="s">
        <v>23</v>
      </c>
      <c r="B21">
        <v>225</v>
      </c>
      <c r="C21">
        <v>325</v>
      </c>
      <c r="D21">
        <v>450</v>
      </c>
      <c r="E21">
        <v>0.74</v>
      </c>
      <c r="F21">
        <v>0.26</v>
      </c>
      <c r="G21" s="10">
        <f t="shared" si="0"/>
        <v>0.69230769230769229</v>
      </c>
      <c r="H21" s="10">
        <f t="shared" si="1"/>
        <v>0.5</v>
      </c>
      <c r="I21" s="9">
        <f t="shared" si="2"/>
        <v>4.7692307692307701E-2</v>
      </c>
      <c r="J21" s="9">
        <f t="shared" si="3"/>
        <v>-0.24</v>
      </c>
    </row>
    <row r="22" spans="1:10" ht="16" thickBot="1">
      <c r="A22" s="2" t="s">
        <v>24</v>
      </c>
      <c r="B22">
        <v>17</v>
      </c>
      <c r="C22">
        <v>150</v>
      </c>
      <c r="D22">
        <v>15</v>
      </c>
      <c r="E22">
        <v>0.15</v>
      </c>
      <c r="F22">
        <v>0.85</v>
      </c>
      <c r="G22" s="10">
        <f t="shared" si="0"/>
        <v>0.11333333333333333</v>
      </c>
      <c r="H22" s="10">
        <f t="shared" si="1"/>
        <v>1.1333333333333333</v>
      </c>
      <c r="I22" s="9">
        <f t="shared" si="2"/>
        <v>3.6666666666666667E-2</v>
      </c>
      <c r="J22" s="9">
        <f t="shared" si="3"/>
        <v>-0.28333333333333333</v>
      </c>
    </row>
    <row r="23" spans="1:10" ht="16" thickBot="1">
      <c r="A23" s="2" t="s">
        <v>25</v>
      </c>
      <c r="B23">
        <v>12</v>
      </c>
      <c r="C23">
        <v>180</v>
      </c>
      <c r="D23">
        <v>13</v>
      </c>
      <c r="E23">
        <v>0.08</v>
      </c>
      <c r="F23">
        <v>0.92</v>
      </c>
      <c r="G23" s="10">
        <f t="shared" si="0"/>
        <v>6.6666666666666666E-2</v>
      </c>
      <c r="H23" s="10">
        <f t="shared" si="1"/>
        <v>0.92307692307692313</v>
      </c>
      <c r="I23" s="8">
        <f t="shared" si="2"/>
        <v>1.3333333333333336E-2</v>
      </c>
      <c r="J23" s="8">
        <f t="shared" si="3"/>
        <v>-3.0769230769230882E-3</v>
      </c>
    </row>
    <row r="24" spans="1:10" ht="16" thickBot="1">
      <c r="A24" s="2" t="s">
        <v>26</v>
      </c>
      <c r="B24">
        <v>30</v>
      </c>
      <c r="C24">
        <v>250</v>
      </c>
      <c r="D24">
        <v>40</v>
      </c>
      <c r="E24">
        <v>0.05</v>
      </c>
      <c r="F24">
        <v>0.95</v>
      </c>
      <c r="G24" s="10">
        <f t="shared" si="0"/>
        <v>0.12</v>
      </c>
      <c r="H24" s="10">
        <f t="shared" si="1"/>
        <v>0.75</v>
      </c>
      <c r="I24" s="9">
        <f t="shared" si="2"/>
        <v>-6.9999999999999993E-2</v>
      </c>
      <c r="J24" s="9">
        <f t="shared" si="3"/>
        <v>0.19999999999999996</v>
      </c>
    </row>
    <row r="25" spans="1:10" ht="16" thickBot="1">
      <c r="A25" s="2" t="s">
        <v>27</v>
      </c>
      <c r="B25">
        <v>20</v>
      </c>
      <c r="C25">
        <v>92</v>
      </c>
      <c r="D25">
        <v>40</v>
      </c>
      <c r="E25">
        <v>0.5</v>
      </c>
      <c r="F25">
        <v>0.5</v>
      </c>
      <c r="G25" s="10">
        <f t="shared" si="0"/>
        <v>0.21739130434782608</v>
      </c>
      <c r="H25" s="10">
        <f t="shared" si="1"/>
        <v>0.5</v>
      </c>
      <c r="I25" s="8">
        <f t="shared" si="2"/>
        <v>0.28260869565217395</v>
      </c>
      <c r="J25" s="8">
        <f t="shared" si="3"/>
        <v>0</v>
      </c>
    </row>
    <row r="26" spans="1:10" ht="16" thickBot="1">
      <c r="A26" s="3" t="s">
        <v>28</v>
      </c>
      <c r="B26">
        <v>23</v>
      </c>
      <c r="C26">
        <v>133</v>
      </c>
      <c r="D26">
        <v>28</v>
      </c>
      <c r="E26">
        <v>0.17</v>
      </c>
      <c r="F26">
        <v>0.83</v>
      </c>
      <c r="G26" s="10">
        <f t="shared" si="0"/>
        <v>0.17293233082706766</v>
      </c>
      <c r="H26" s="10">
        <f t="shared" si="1"/>
        <v>0.8214285714285714</v>
      </c>
      <c r="I26" s="8">
        <f t="shared" si="2"/>
        <v>-2.9323308270676474E-3</v>
      </c>
      <c r="J26" s="8">
        <f t="shared" si="3"/>
        <v>8.5714285714285632E-3</v>
      </c>
    </row>
    <row r="27" spans="1:10" ht="16" thickBot="1">
      <c r="A27" s="2" t="s">
        <v>29</v>
      </c>
      <c r="B27">
        <v>9</v>
      </c>
      <c r="C27">
        <v>200</v>
      </c>
      <c r="D27">
        <v>10</v>
      </c>
      <c r="E27">
        <v>0.05</v>
      </c>
      <c r="F27">
        <v>0.95</v>
      </c>
      <c r="G27" s="10">
        <f t="shared" si="0"/>
        <v>4.4999999999999998E-2</v>
      </c>
      <c r="H27" s="10">
        <f t="shared" si="1"/>
        <v>0.9</v>
      </c>
      <c r="I27" s="8">
        <f t="shared" si="2"/>
        <v>5.0000000000000044E-3</v>
      </c>
      <c r="J27" s="8">
        <f t="shared" si="3"/>
        <v>4.9999999999999933E-2</v>
      </c>
    </row>
    <row r="28" spans="1:10" ht="16" thickBot="1">
      <c r="A28" s="2" t="s">
        <v>30</v>
      </c>
      <c r="B28">
        <v>18</v>
      </c>
      <c r="C28">
        <v>38</v>
      </c>
      <c r="D28">
        <v>111</v>
      </c>
      <c r="E28">
        <v>0.12</v>
      </c>
      <c r="F28">
        <v>0.88</v>
      </c>
      <c r="G28" s="10">
        <f t="shared" si="0"/>
        <v>0.47368421052631576</v>
      </c>
      <c r="H28" s="10">
        <f t="shared" si="1"/>
        <v>0.16216216216216217</v>
      </c>
      <c r="I28" s="9">
        <f t="shared" si="2"/>
        <v>-0.35368421052631577</v>
      </c>
      <c r="J28" s="9">
        <f t="shared" si="3"/>
        <v>0.71783783783783783</v>
      </c>
    </row>
  </sheetData>
  <mergeCells count="1">
    <mergeCell ref="A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" sqref="E2:E28"/>
    </sheetView>
  </sheetViews>
  <sheetFormatPr baseColWidth="10" defaultRowHeight="15" x14ac:dyDescent="0"/>
  <cols>
    <col min="3" max="3" width="14.1640625" bestFit="1" customWidth="1"/>
    <col min="4" max="4" width="19.6640625" customWidth="1"/>
    <col min="5" max="5" width="14.1640625" bestFit="1" customWidth="1"/>
    <col min="6" max="6" width="29.1640625" customWidth="1"/>
    <col min="7" max="7" width="10.1640625" bestFit="1" customWidth="1"/>
  </cols>
  <sheetData>
    <row r="1" spans="1:8">
      <c r="A1" t="s">
        <v>86</v>
      </c>
    </row>
    <row r="2" spans="1:8" ht="120">
      <c r="A2" s="1" t="s">
        <v>2</v>
      </c>
      <c r="B2" s="1" t="s">
        <v>3</v>
      </c>
      <c r="C2" s="1" t="s">
        <v>4</v>
      </c>
      <c r="D2" s="1" t="s">
        <v>5</v>
      </c>
      <c r="E2" t="s">
        <v>87</v>
      </c>
      <c r="F2" s="1" t="s">
        <v>125</v>
      </c>
      <c r="G2" s="1" t="s">
        <v>127</v>
      </c>
      <c r="H2" s="1" t="s">
        <v>126</v>
      </c>
    </row>
    <row r="3" spans="1:8">
      <c r="A3" s="1" t="s">
        <v>31</v>
      </c>
      <c r="B3" s="1">
        <v>45</v>
      </c>
      <c r="C3" s="1">
        <v>0.2</v>
      </c>
      <c r="D3" s="1">
        <v>0.8</v>
      </c>
      <c r="E3">
        <v>140</v>
      </c>
      <c r="F3" s="27">
        <v>8.3599790000000005E-14</v>
      </c>
      <c r="G3" s="1">
        <v>20</v>
      </c>
      <c r="H3" s="8">
        <v>0.91595179999999998</v>
      </c>
    </row>
    <row r="4" spans="1:8" ht="16" thickBot="1">
      <c r="A4" s="2" t="s">
        <v>6</v>
      </c>
      <c r="B4">
        <v>30</v>
      </c>
      <c r="C4">
        <v>0.18</v>
      </c>
      <c r="D4">
        <v>0.82</v>
      </c>
      <c r="E4">
        <v>40</v>
      </c>
      <c r="F4">
        <v>9.3446109999999999E-2</v>
      </c>
      <c r="G4">
        <v>20</v>
      </c>
      <c r="H4" s="8">
        <v>0.74356710000000004</v>
      </c>
    </row>
    <row r="5" spans="1:8" ht="16" thickBot="1">
      <c r="A5" s="2" t="s">
        <v>7</v>
      </c>
      <c r="B5">
        <v>30</v>
      </c>
      <c r="C5">
        <v>0.17</v>
      </c>
      <c r="D5">
        <v>0.83</v>
      </c>
      <c r="E5">
        <v>60</v>
      </c>
      <c r="F5">
        <v>3.3546260000000001E-4</v>
      </c>
      <c r="G5">
        <v>30</v>
      </c>
      <c r="H5" s="8">
        <v>0.36787940000000002</v>
      </c>
    </row>
    <row r="6" spans="1:8" ht="16" thickBot="1">
      <c r="A6" s="3" t="s">
        <v>8</v>
      </c>
      <c r="B6">
        <v>36</v>
      </c>
      <c r="C6">
        <v>0.28999999999999998</v>
      </c>
      <c r="D6">
        <v>0.71</v>
      </c>
      <c r="E6">
        <v>60</v>
      </c>
      <c r="F6">
        <v>9.7583730000000007E-3</v>
      </c>
      <c r="G6">
        <v>10</v>
      </c>
      <c r="H6" s="8">
        <v>0.97879459999999996</v>
      </c>
    </row>
    <row r="7" spans="1:8" ht="16" thickBot="1">
      <c r="A7" s="3" t="s">
        <v>9</v>
      </c>
      <c r="B7">
        <v>46</v>
      </c>
      <c r="C7">
        <v>0.5</v>
      </c>
      <c r="D7">
        <v>0.5</v>
      </c>
      <c r="E7">
        <v>160</v>
      </c>
      <c r="F7">
        <v>0</v>
      </c>
      <c r="G7">
        <v>10</v>
      </c>
      <c r="H7" s="8">
        <v>0.98977890000000002</v>
      </c>
    </row>
    <row r="8" spans="1:8" ht="16" thickBot="1">
      <c r="A8" s="2" t="s">
        <v>10</v>
      </c>
      <c r="B8">
        <v>86</v>
      </c>
      <c r="C8">
        <v>0.38</v>
      </c>
      <c r="D8">
        <v>0.62</v>
      </c>
      <c r="E8">
        <v>140</v>
      </c>
      <c r="F8">
        <v>1.337878E-2</v>
      </c>
      <c r="G8">
        <v>20</v>
      </c>
      <c r="H8" s="8">
        <v>0.98750130000000003</v>
      </c>
    </row>
    <row r="9" spans="1:8" ht="16" thickBot="1">
      <c r="A9" s="3" t="s">
        <v>11</v>
      </c>
      <c r="B9">
        <v>8</v>
      </c>
      <c r="C9">
        <v>0.1</v>
      </c>
      <c r="D9">
        <v>0.9</v>
      </c>
      <c r="E9">
        <v>40</v>
      </c>
      <c r="F9">
        <v>0</v>
      </c>
      <c r="G9">
        <v>20</v>
      </c>
      <c r="H9" s="27">
        <v>1.637377E-7</v>
      </c>
    </row>
    <row r="10" spans="1:8" ht="16" thickBot="1">
      <c r="A10" s="3" t="s">
        <v>12</v>
      </c>
      <c r="B10">
        <v>16</v>
      </c>
      <c r="C10">
        <v>0.17</v>
      </c>
      <c r="D10">
        <v>0.83</v>
      </c>
      <c r="E10">
        <v>60</v>
      </c>
      <c r="F10">
        <v>0</v>
      </c>
      <c r="G10">
        <v>30</v>
      </c>
      <c r="H10" s="27">
        <v>1.3715730000000001E-3</v>
      </c>
    </row>
    <row r="11" spans="1:8" ht="16" thickBot="1">
      <c r="A11" s="2" t="s">
        <v>13</v>
      </c>
      <c r="B11">
        <v>49</v>
      </c>
      <c r="C11">
        <v>0.56999999999999995</v>
      </c>
      <c r="D11">
        <v>0.43</v>
      </c>
      <c r="E11">
        <v>30</v>
      </c>
      <c r="F11">
        <v>0.79493400000000003</v>
      </c>
      <c r="G11">
        <v>10</v>
      </c>
      <c r="H11" s="8">
        <v>0.99153619999999998</v>
      </c>
    </row>
    <row r="12" spans="1:8" ht="16" thickBot="1">
      <c r="A12" s="3" t="s">
        <v>14</v>
      </c>
      <c r="B12">
        <v>12</v>
      </c>
      <c r="C12">
        <v>0.15</v>
      </c>
      <c r="D12">
        <v>0.85</v>
      </c>
      <c r="E12">
        <v>80</v>
      </c>
      <c r="F12">
        <v>0</v>
      </c>
      <c r="G12">
        <v>20</v>
      </c>
      <c r="H12" s="8">
        <v>9.7583730000000007E-3</v>
      </c>
    </row>
    <row r="13" spans="1:8" ht="16" thickBot="1">
      <c r="A13" s="2" t="s">
        <v>15</v>
      </c>
      <c r="B13">
        <v>8</v>
      </c>
      <c r="C13">
        <v>0.13</v>
      </c>
      <c r="D13">
        <v>0.87</v>
      </c>
      <c r="E13">
        <v>100</v>
      </c>
      <c r="F13">
        <v>0</v>
      </c>
      <c r="G13">
        <v>20</v>
      </c>
      <c r="H13" s="27">
        <v>1.637377E-7</v>
      </c>
    </row>
    <row r="14" spans="1:8" ht="16" thickBot="1">
      <c r="A14" s="2" t="s">
        <v>16</v>
      </c>
      <c r="B14">
        <v>15</v>
      </c>
      <c r="C14">
        <v>0.22</v>
      </c>
      <c r="D14">
        <v>0.78</v>
      </c>
      <c r="E14">
        <v>130</v>
      </c>
      <c r="F14">
        <v>0</v>
      </c>
      <c r="G14">
        <v>50</v>
      </c>
      <c r="H14" s="27">
        <v>1.110223E-16</v>
      </c>
    </row>
    <row r="15" spans="1:8" ht="16" thickBot="1">
      <c r="A15" s="3" t="s">
        <v>17</v>
      </c>
      <c r="B15">
        <v>40</v>
      </c>
      <c r="C15">
        <v>0.2</v>
      </c>
      <c r="D15">
        <v>0.8</v>
      </c>
      <c r="E15">
        <v>110</v>
      </c>
      <c r="F15" s="27">
        <v>9.290347E-10</v>
      </c>
      <c r="G15">
        <v>30</v>
      </c>
      <c r="H15" s="8">
        <v>0.65581599999999995</v>
      </c>
    </row>
    <row r="16" spans="1:8" ht="16" thickBot="1">
      <c r="A16" s="3" t="s">
        <v>18</v>
      </c>
      <c r="B16">
        <v>30</v>
      </c>
      <c r="C16">
        <v>0.15</v>
      </c>
      <c r="D16">
        <v>0.85</v>
      </c>
      <c r="E16">
        <v>130</v>
      </c>
      <c r="F16">
        <v>0</v>
      </c>
      <c r="G16">
        <v>50</v>
      </c>
      <c r="H16" s="8">
        <v>9.7583730000000007E-3</v>
      </c>
    </row>
    <row r="17" spans="1:9" ht="16" thickBot="1">
      <c r="A17" s="3" t="s">
        <v>19</v>
      </c>
      <c r="B17">
        <v>50</v>
      </c>
      <c r="C17">
        <v>0.18</v>
      </c>
      <c r="D17">
        <v>0.82</v>
      </c>
      <c r="E17">
        <v>160</v>
      </c>
      <c r="F17" s="27">
        <v>5.8841819999999997E-15</v>
      </c>
      <c r="G17">
        <v>80</v>
      </c>
      <c r="H17" s="8">
        <v>1.66391E-2</v>
      </c>
    </row>
    <row r="18" spans="1:9" ht="16" thickBot="1">
      <c r="A18" s="3" t="s">
        <v>20</v>
      </c>
      <c r="B18">
        <v>46</v>
      </c>
      <c r="C18">
        <v>0.5</v>
      </c>
      <c r="D18">
        <v>0.5</v>
      </c>
      <c r="E18">
        <v>160</v>
      </c>
      <c r="F18">
        <v>0</v>
      </c>
      <c r="G18">
        <v>10</v>
      </c>
      <c r="H18" s="8">
        <v>0.98977890000000002</v>
      </c>
    </row>
    <row r="19" spans="1:9" ht="16" thickBot="1">
      <c r="A19" s="2" t="s">
        <v>21</v>
      </c>
      <c r="B19">
        <v>42</v>
      </c>
      <c r="C19">
        <v>0.89</v>
      </c>
      <c r="D19">
        <v>0.11</v>
      </c>
      <c r="E19">
        <v>150</v>
      </c>
      <c r="F19">
        <v>0</v>
      </c>
      <c r="G19">
        <v>20</v>
      </c>
      <c r="H19" s="8">
        <v>0.89764580000000005</v>
      </c>
    </row>
    <row r="20" spans="1:9" ht="16" thickBot="1">
      <c r="A20" s="3" t="s">
        <v>22</v>
      </c>
      <c r="B20">
        <v>250</v>
      </c>
      <c r="C20">
        <v>0.65</v>
      </c>
      <c r="D20">
        <v>0.35</v>
      </c>
      <c r="E20">
        <v>80</v>
      </c>
      <c r="F20" s="8">
        <v>0.96776309999999999</v>
      </c>
      <c r="G20">
        <v>20</v>
      </c>
      <c r="H20" s="8">
        <v>0.99948809999999999</v>
      </c>
    </row>
    <row r="21" spans="1:9" ht="16" thickBot="1">
      <c r="A21" s="3" t="s">
        <v>23</v>
      </c>
      <c r="B21">
        <v>225</v>
      </c>
      <c r="C21">
        <v>0.74</v>
      </c>
      <c r="D21">
        <v>0.26</v>
      </c>
      <c r="E21">
        <v>90</v>
      </c>
      <c r="F21" s="8">
        <v>0.93800499999999998</v>
      </c>
      <c r="G21">
        <v>10</v>
      </c>
      <c r="H21" s="8">
        <v>0.99991220000000003</v>
      </c>
      <c r="I21" s="27"/>
    </row>
    <row r="22" spans="1:9" ht="16" thickBot="1">
      <c r="A22" s="2" t="s">
        <v>24</v>
      </c>
      <c r="B22">
        <v>17</v>
      </c>
      <c r="C22">
        <v>0.15</v>
      </c>
      <c r="D22">
        <v>0.85</v>
      </c>
      <c r="E22">
        <v>120</v>
      </c>
      <c r="F22">
        <v>0</v>
      </c>
      <c r="G22">
        <v>20</v>
      </c>
      <c r="H22" s="8">
        <v>0.1962565</v>
      </c>
    </row>
    <row r="23" spans="1:9" ht="16" thickBot="1">
      <c r="A23" s="2" t="s">
        <v>25</v>
      </c>
      <c r="B23">
        <v>12</v>
      </c>
      <c r="C23">
        <v>0.08</v>
      </c>
      <c r="D23">
        <v>0.92</v>
      </c>
      <c r="E23">
        <v>200</v>
      </c>
      <c r="F23">
        <v>0</v>
      </c>
      <c r="G23">
        <v>40</v>
      </c>
      <c r="H23" s="27">
        <v>1.110223E-16</v>
      </c>
    </row>
    <row r="24" spans="1:9" ht="16" thickBot="1">
      <c r="A24" s="2" t="s">
        <v>26</v>
      </c>
      <c r="B24">
        <v>30</v>
      </c>
      <c r="C24">
        <v>0.05</v>
      </c>
      <c r="D24">
        <v>0.95</v>
      </c>
      <c r="E24">
        <v>280</v>
      </c>
      <c r="F24">
        <v>0</v>
      </c>
      <c r="G24">
        <v>80</v>
      </c>
      <c r="H24" s="27">
        <v>5.8141980000000002E-9</v>
      </c>
    </row>
    <row r="25" spans="1:9" ht="16" thickBot="1">
      <c r="A25" s="2" t="s">
        <v>27</v>
      </c>
      <c r="B25">
        <v>20</v>
      </c>
      <c r="C25">
        <v>0.5</v>
      </c>
      <c r="D25">
        <v>0.5</v>
      </c>
      <c r="E25">
        <v>160</v>
      </c>
      <c r="F25">
        <v>0</v>
      </c>
      <c r="G25">
        <v>10</v>
      </c>
      <c r="H25" s="8">
        <v>0.88249690000000003</v>
      </c>
    </row>
    <row r="26" spans="1:9" ht="16" thickBot="1">
      <c r="A26" s="3" t="s">
        <v>28</v>
      </c>
      <c r="B26">
        <v>23</v>
      </c>
      <c r="C26">
        <v>0.17</v>
      </c>
      <c r="D26">
        <v>0.83</v>
      </c>
      <c r="E26">
        <v>100</v>
      </c>
      <c r="F26">
        <v>0</v>
      </c>
      <c r="G26">
        <v>30</v>
      </c>
      <c r="H26" s="8">
        <v>0.108705</v>
      </c>
    </row>
    <row r="27" spans="1:9" ht="16" thickBot="1">
      <c r="A27" s="2" t="s">
        <v>29</v>
      </c>
      <c r="B27">
        <v>9</v>
      </c>
      <c r="C27">
        <v>0.05</v>
      </c>
      <c r="D27">
        <v>0.95</v>
      </c>
      <c r="E27">
        <v>140</v>
      </c>
      <c r="F27">
        <v>0</v>
      </c>
      <c r="G27">
        <v>40</v>
      </c>
      <c r="H27" s="27">
        <v>1.7142719999999999E-5</v>
      </c>
    </row>
    <row r="28" spans="1:9" ht="16" thickBot="1">
      <c r="A28" s="2" t="s">
        <v>30</v>
      </c>
      <c r="B28">
        <v>18</v>
      </c>
      <c r="C28">
        <v>0.12</v>
      </c>
      <c r="D28">
        <v>0.88</v>
      </c>
      <c r="E28">
        <v>90</v>
      </c>
      <c r="F28">
        <v>0</v>
      </c>
      <c r="G28">
        <v>10</v>
      </c>
      <c r="H28" s="8">
        <v>0.84242740000000005</v>
      </c>
    </row>
    <row r="31" spans="1:9" ht="45">
      <c r="B31" t="s">
        <v>87</v>
      </c>
      <c r="C31" s="1" t="s">
        <v>127</v>
      </c>
      <c r="D31" s="1" t="s">
        <v>3</v>
      </c>
      <c r="E31" t="s">
        <v>128</v>
      </c>
      <c r="F31" s="1" t="s">
        <v>129</v>
      </c>
    </row>
    <row r="32" spans="1:9">
      <c r="A32" t="s">
        <v>118</v>
      </c>
      <c r="B32">
        <v>120</v>
      </c>
      <c r="C32">
        <v>30</v>
      </c>
      <c r="D32">
        <v>15</v>
      </c>
      <c r="E32">
        <v>27</v>
      </c>
      <c r="F32">
        <v>0.25366470000000002</v>
      </c>
    </row>
    <row r="33" spans="1:6">
      <c r="A33" t="s">
        <v>119</v>
      </c>
      <c r="B33">
        <v>80</v>
      </c>
      <c r="C33">
        <v>20</v>
      </c>
      <c r="D33">
        <v>35</v>
      </c>
      <c r="E33">
        <v>45</v>
      </c>
      <c r="F33">
        <v>0.82978479999999999</v>
      </c>
    </row>
    <row r="34" spans="1:6">
      <c r="A34" t="s">
        <v>120</v>
      </c>
      <c r="B34">
        <v>100</v>
      </c>
      <c r="C34">
        <v>30</v>
      </c>
      <c r="D34">
        <v>90</v>
      </c>
      <c r="E34">
        <v>75</v>
      </c>
      <c r="F34">
        <v>0.96364039999999995</v>
      </c>
    </row>
    <row r="35" spans="1:6">
      <c r="A35" t="s">
        <v>121</v>
      </c>
      <c r="B35">
        <v>70</v>
      </c>
      <c r="C35">
        <v>20</v>
      </c>
      <c r="D35">
        <v>90</v>
      </c>
      <c r="E35">
        <v>87</v>
      </c>
      <c r="F35">
        <v>0.98908609999999997</v>
      </c>
    </row>
    <row r="36" spans="1:6">
      <c r="A36" t="s">
        <v>122</v>
      </c>
      <c r="B36">
        <v>110</v>
      </c>
      <c r="C36">
        <v>30</v>
      </c>
      <c r="D36">
        <v>13</v>
      </c>
      <c r="F36" s="27">
        <v>4.5998560000000003E-6</v>
      </c>
    </row>
    <row r="37" spans="1:6">
      <c r="A37" t="s">
        <v>123</v>
      </c>
      <c r="B37">
        <v>120</v>
      </c>
      <c r="C37">
        <v>30</v>
      </c>
      <c r="D37">
        <v>800</v>
      </c>
      <c r="E37">
        <v>125</v>
      </c>
      <c r="F37">
        <v>0.99994729999999998</v>
      </c>
    </row>
    <row r="38" spans="1:6">
      <c r="A38" t="s">
        <v>124</v>
      </c>
      <c r="B38">
        <v>100</v>
      </c>
      <c r="C38">
        <v>30</v>
      </c>
      <c r="D38">
        <v>130</v>
      </c>
      <c r="E38">
        <v>204</v>
      </c>
      <c r="F38">
        <v>0.98778569999999999</v>
      </c>
    </row>
  </sheetData>
  <conditionalFormatting sqref="H3:H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1"/>
  <sheetViews>
    <sheetView tabSelected="1" topLeftCell="X1" workbookViewId="0">
      <selection activeCell="AK4" sqref="AK4"/>
    </sheetView>
  </sheetViews>
  <sheetFormatPr baseColWidth="10" defaultRowHeight="15" x14ac:dyDescent="0"/>
  <cols>
    <col min="1" max="1" width="10.33203125" bestFit="1" customWidth="1"/>
    <col min="2" max="2" width="9" bestFit="1" customWidth="1"/>
    <col min="3" max="3" width="9.5" customWidth="1"/>
    <col min="4" max="4" width="8.5" customWidth="1"/>
    <col min="5" max="5" width="10.5" customWidth="1"/>
    <col min="6" max="6" width="9.83203125" customWidth="1"/>
  </cols>
  <sheetData>
    <row r="1" spans="1:39" ht="15" customHeight="1">
      <c r="A1" s="43" t="s">
        <v>148</v>
      </c>
      <c r="B1" s="43"/>
      <c r="C1" s="43"/>
      <c r="D1" s="43"/>
      <c r="E1" s="43"/>
      <c r="F1" s="43"/>
      <c r="J1" s="43" t="s">
        <v>153</v>
      </c>
      <c r="K1" s="43"/>
      <c r="L1" s="43"/>
      <c r="M1" s="43"/>
      <c r="N1" s="43"/>
      <c r="O1" s="43"/>
      <c r="U1" s="43" t="s">
        <v>157</v>
      </c>
      <c r="V1" s="43"/>
      <c r="W1" s="43"/>
      <c r="X1" s="43"/>
      <c r="Y1" s="43"/>
      <c r="Z1" s="43"/>
    </row>
    <row r="2" spans="1:39">
      <c r="A2" s="43"/>
      <c r="B2" s="43"/>
      <c r="C2" s="43"/>
      <c r="D2" s="43"/>
      <c r="E2" s="43"/>
      <c r="F2" s="43"/>
      <c r="G2" s="31"/>
      <c r="J2" s="43"/>
      <c r="K2" s="43"/>
      <c r="L2" s="43"/>
      <c r="M2" s="43"/>
      <c r="N2" s="43"/>
      <c r="O2" s="43"/>
      <c r="U2" s="43"/>
      <c r="V2" s="43"/>
      <c r="W2" s="43"/>
      <c r="X2" s="43"/>
      <c r="Y2" s="43"/>
      <c r="Z2" s="43"/>
      <c r="AF2" s="41">
        <v>41605</v>
      </c>
    </row>
    <row r="3" spans="1:39" ht="45">
      <c r="A3" s="1" t="s">
        <v>2</v>
      </c>
      <c r="B3" s="32" t="s">
        <v>3</v>
      </c>
      <c r="C3" s="1" t="s">
        <v>0</v>
      </c>
      <c r="D3" s="30" t="s">
        <v>149</v>
      </c>
      <c r="E3" s="1" t="s">
        <v>1</v>
      </c>
      <c r="F3" s="30" t="s">
        <v>150</v>
      </c>
      <c r="G3" s="32" t="s">
        <v>151</v>
      </c>
      <c r="H3" s="32" t="s">
        <v>152</v>
      </c>
      <c r="J3" s="1" t="s">
        <v>2</v>
      </c>
      <c r="K3" s="32" t="s">
        <v>3</v>
      </c>
      <c r="L3" s="32" t="s">
        <v>0</v>
      </c>
      <c r="M3" s="1" t="s">
        <v>1</v>
      </c>
      <c r="N3" s="30" t="s">
        <v>154</v>
      </c>
      <c r="O3" s="30" t="s">
        <v>151</v>
      </c>
      <c r="P3" s="30" t="s">
        <v>155</v>
      </c>
      <c r="Q3" s="30" t="s">
        <v>152</v>
      </c>
      <c r="R3" s="30" t="s">
        <v>156</v>
      </c>
      <c r="U3" s="1" t="s">
        <v>2</v>
      </c>
      <c r="V3" s="30" t="s">
        <v>3</v>
      </c>
      <c r="W3" s="30" t="s">
        <v>132</v>
      </c>
      <c r="X3" s="32" t="s">
        <v>0</v>
      </c>
      <c r="Y3" s="32" t="s">
        <v>1</v>
      </c>
      <c r="Z3" s="30" t="s">
        <v>151</v>
      </c>
      <c r="AA3" s="30" t="s">
        <v>155</v>
      </c>
      <c r="AB3" s="30" t="s">
        <v>152</v>
      </c>
      <c r="AC3" s="30" t="s">
        <v>156</v>
      </c>
      <c r="AF3" s="1" t="s">
        <v>2</v>
      </c>
      <c r="AG3" s="32" t="s">
        <v>3</v>
      </c>
      <c r="AH3" s="1" t="s">
        <v>0</v>
      </c>
      <c r="AI3" s="30" t="s">
        <v>149</v>
      </c>
      <c r="AJ3" s="1" t="s">
        <v>1</v>
      </c>
      <c r="AK3" s="30" t="s">
        <v>150</v>
      </c>
      <c r="AL3" s="32" t="s">
        <v>151</v>
      </c>
      <c r="AM3" s="32" t="s">
        <v>152</v>
      </c>
    </row>
    <row r="4" spans="1:39">
      <c r="A4" s="1" t="s">
        <v>31</v>
      </c>
      <c r="B4" s="1">
        <v>45</v>
      </c>
      <c r="C4" s="1">
        <v>223</v>
      </c>
      <c r="D4" s="33">
        <f t="shared" ref="D4:D29" si="0">B4/G4</f>
        <v>225</v>
      </c>
      <c r="E4" s="1">
        <v>56</v>
      </c>
      <c r="F4" s="33">
        <f t="shared" ref="F4:F29" si="1">B4/H4</f>
        <v>56.25</v>
      </c>
      <c r="G4" s="1">
        <v>0.2</v>
      </c>
      <c r="H4" s="1">
        <v>0.8</v>
      </c>
      <c r="J4" s="1" t="s">
        <v>31</v>
      </c>
      <c r="K4" s="1">
        <v>45</v>
      </c>
      <c r="L4" s="1">
        <v>223</v>
      </c>
      <c r="M4" s="1">
        <v>56</v>
      </c>
      <c r="N4" s="16">
        <f t="shared" ref="N4:N29" si="2">K4/(1-(K4/L4))</f>
        <v>56.376404494382022</v>
      </c>
      <c r="O4" s="6">
        <v>0.2</v>
      </c>
      <c r="P4" s="8">
        <f t="shared" ref="P4:P29" si="3">K4/L4</f>
        <v>0.20179372197309417</v>
      </c>
      <c r="Q4" s="1">
        <v>0.8</v>
      </c>
      <c r="R4" s="8">
        <f t="shared" ref="R4:R29" si="4">K4/N4</f>
        <v>0.7982062780269058</v>
      </c>
      <c r="U4" s="1" t="s">
        <v>31</v>
      </c>
      <c r="V4" s="1">
        <v>45</v>
      </c>
      <c r="W4" s="16">
        <f t="shared" ref="W4:W29" si="5">1/(1/Y4+1/X4)</f>
        <v>44.759856630824373</v>
      </c>
      <c r="X4" s="1">
        <v>223</v>
      </c>
      <c r="Y4" s="1">
        <v>56</v>
      </c>
      <c r="Z4" s="6">
        <v>0.2</v>
      </c>
      <c r="AA4" s="8">
        <f t="shared" ref="AA4:AA29" si="6">W4/X4</f>
        <v>0.20071684587813621</v>
      </c>
      <c r="AB4" s="1">
        <v>0.8</v>
      </c>
      <c r="AC4" s="8">
        <f t="shared" ref="AC4:AC29" si="7">W4/Y4</f>
        <v>0.79928315412186379</v>
      </c>
      <c r="AF4" s="1" t="s">
        <v>31</v>
      </c>
      <c r="AG4" s="1">
        <v>45</v>
      </c>
      <c r="AH4" s="1">
        <v>223</v>
      </c>
      <c r="AI4" s="33">
        <f t="shared" ref="AI4:AI29" si="8">AG4/AL4</f>
        <v>225</v>
      </c>
      <c r="AJ4" s="1">
        <v>56</v>
      </c>
      <c r="AK4" s="33">
        <f t="shared" ref="AK4:AK29" si="9">AG4/AM4</f>
        <v>56.25</v>
      </c>
      <c r="AL4" s="1">
        <v>0.2</v>
      </c>
      <c r="AM4" s="1">
        <v>0.8</v>
      </c>
    </row>
    <row r="5" spans="1:39" ht="16" thickBot="1">
      <c r="A5" s="2" t="s">
        <v>6</v>
      </c>
      <c r="B5">
        <v>30</v>
      </c>
      <c r="C5" s="35">
        <v>65</v>
      </c>
      <c r="D5" s="36">
        <f t="shared" si="0"/>
        <v>166.66666666666669</v>
      </c>
      <c r="E5" s="35">
        <v>8</v>
      </c>
      <c r="F5" s="36">
        <f t="shared" si="1"/>
        <v>36.585365853658537</v>
      </c>
      <c r="G5">
        <v>0.18</v>
      </c>
      <c r="H5">
        <v>0.82</v>
      </c>
      <c r="J5" s="2" t="s">
        <v>6</v>
      </c>
      <c r="K5">
        <v>30</v>
      </c>
      <c r="L5">
        <v>65</v>
      </c>
      <c r="M5" s="26">
        <v>8</v>
      </c>
      <c r="N5" s="37">
        <f t="shared" si="2"/>
        <v>55.714285714285715</v>
      </c>
      <c r="O5" s="10">
        <v>0.18</v>
      </c>
      <c r="P5" s="38">
        <f t="shared" si="3"/>
        <v>0.46153846153846156</v>
      </c>
      <c r="Q5">
        <v>0.82</v>
      </c>
      <c r="R5" s="8">
        <f t="shared" si="4"/>
        <v>0.53846153846153844</v>
      </c>
      <c r="U5" s="2" t="s">
        <v>6</v>
      </c>
      <c r="V5" s="26">
        <v>30</v>
      </c>
      <c r="W5" s="37">
        <f t="shared" si="5"/>
        <v>7.1232876712328768</v>
      </c>
      <c r="X5">
        <v>65</v>
      </c>
      <c r="Y5">
        <v>8</v>
      </c>
      <c r="Z5" s="10">
        <v>0.18</v>
      </c>
      <c r="AA5" s="38">
        <f t="shared" si="6"/>
        <v>0.1095890410958904</v>
      </c>
      <c r="AB5">
        <v>0.82</v>
      </c>
      <c r="AC5" s="8">
        <f t="shared" si="7"/>
        <v>0.8904109589041096</v>
      </c>
      <c r="AF5" s="2" t="s">
        <v>6</v>
      </c>
      <c r="AG5">
        <v>30</v>
      </c>
      <c r="AH5" s="35">
        <v>65</v>
      </c>
      <c r="AI5" s="36">
        <f t="shared" si="8"/>
        <v>166.66666666666669</v>
      </c>
      <c r="AJ5" s="35">
        <v>8</v>
      </c>
      <c r="AK5" s="36">
        <f t="shared" si="9"/>
        <v>36.585365853658537</v>
      </c>
      <c r="AL5">
        <v>0.18</v>
      </c>
      <c r="AM5">
        <v>0.82</v>
      </c>
    </row>
    <row r="6" spans="1:39" ht="16" thickBot="1">
      <c r="A6" s="2" t="s">
        <v>7</v>
      </c>
      <c r="B6">
        <v>30</v>
      </c>
      <c r="C6" s="35">
        <v>90</v>
      </c>
      <c r="D6" s="36">
        <f t="shared" si="0"/>
        <v>176.47058823529412</v>
      </c>
      <c r="E6" s="35">
        <v>19</v>
      </c>
      <c r="F6" s="36">
        <f t="shared" si="1"/>
        <v>36.144578313253014</v>
      </c>
      <c r="G6">
        <v>0.17</v>
      </c>
      <c r="H6">
        <v>0.83</v>
      </c>
      <c r="J6" s="2" t="s">
        <v>7</v>
      </c>
      <c r="K6">
        <v>30</v>
      </c>
      <c r="L6">
        <v>90</v>
      </c>
      <c r="M6" s="26">
        <v>19</v>
      </c>
      <c r="N6" s="37">
        <f t="shared" si="2"/>
        <v>44.999999999999993</v>
      </c>
      <c r="O6" s="10">
        <v>0.17</v>
      </c>
      <c r="P6" s="38">
        <f t="shared" si="3"/>
        <v>0.33333333333333331</v>
      </c>
      <c r="Q6">
        <v>0.83</v>
      </c>
      <c r="R6" s="8">
        <f t="shared" si="4"/>
        <v>0.66666666666666674</v>
      </c>
      <c r="U6" s="2" t="s">
        <v>7</v>
      </c>
      <c r="V6" s="26">
        <v>30</v>
      </c>
      <c r="W6" s="37">
        <f t="shared" si="5"/>
        <v>15.688073394495413</v>
      </c>
      <c r="X6">
        <v>90</v>
      </c>
      <c r="Y6">
        <v>19</v>
      </c>
      <c r="Z6" s="8">
        <v>0.17</v>
      </c>
      <c r="AA6" s="8">
        <f t="shared" si="6"/>
        <v>0.1743119266055046</v>
      </c>
      <c r="AB6">
        <v>0.83</v>
      </c>
      <c r="AC6" s="8">
        <f t="shared" si="7"/>
        <v>0.82568807339449546</v>
      </c>
      <c r="AF6" s="2" t="s">
        <v>7</v>
      </c>
      <c r="AG6">
        <v>30</v>
      </c>
      <c r="AH6" s="35">
        <v>90</v>
      </c>
      <c r="AI6" s="36">
        <f t="shared" si="8"/>
        <v>176.47058823529412</v>
      </c>
      <c r="AJ6" s="35">
        <v>19</v>
      </c>
      <c r="AK6" s="36">
        <f t="shared" si="9"/>
        <v>36.144578313253014</v>
      </c>
      <c r="AL6">
        <v>0.17</v>
      </c>
      <c r="AM6">
        <v>0.83</v>
      </c>
    </row>
    <row r="7" spans="1:39" ht="16" thickBot="1">
      <c r="A7" s="3" t="s">
        <v>8</v>
      </c>
      <c r="B7">
        <v>36</v>
      </c>
      <c r="C7" s="35">
        <v>180</v>
      </c>
      <c r="D7" s="36">
        <f t="shared" si="0"/>
        <v>124.13793103448276</v>
      </c>
      <c r="E7" s="35">
        <v>120</v>
      </c>
      <c r="F7" s="36">
        <f t="shared" si="1"/>
        <v>50.70422535211268</v>
      </c>
      <c r="G7">
        <v>0.28999999999999998</v>
      </c>
      <c r="H7">
        <v>0.71</v>
      </c>
      <c r="J7" s="3" t="s">
        <v>8</v>
      </c>
      <c r="K7">
        <v>36</v>
      </c>
      <c r="L7">
        <v>180</v>
      </c>
      <c r="M7" s="26">
        <v>120</v>
      </c>
      <c r="N7" s="37">
        <f t="shared" si="2"/>
        <v>45</v>
      </c>
      <c r="O7" s="10">
        <v>0.28999999999999998</v>
      </c>
      <c r="P7" s="38">
        <f t="shared" si="3"/>
        <v>0.2</v>
      </c>
      <c r="Q7">
        <v>0.71</v>
      </c>
      <c r="R7" s="8">
        <f t="shared" si="4"/>
        <v>0.8</v>
      </c>
      <c r="U7" s="3" t="s">
        <v>8</v>
      </c>
      <c r="V7" s="26">
        <v>36</v>
      </c>
      <c r="W7" s="37">
        <f t="shared" si="5"/>
        <v>72</v>
      </c>
      <c r="X7">
        <v>180</v>
      </c>
      <c r="Y7">
        <v>120</v>
      </c>
      <c r="Z7" s="10">
        <v>0.28999999999999998</v>
      </c>
      <c r="AA7" s="38">
        <f t="shared" si="6"/>
        <v>0.4</v>
      </c>
      <c r="AB7">
        <v>0.71</v>
      </c>
      <c r="AC7" s="8">
        <f t="shared" si="7"/>
        <v>0.6</v>
      </c>
      <c r="AF7" s="3" t="s">
        <v>8</v>
      </c>
      <c r="AG7">
        <v>36</v>
      </c>
      <c r="AH7" s="35">
        <v>180</v>
      </c>
      <c r="AI7" s="36">
        <f t="shared" si="8"/>
        <v>124.13793103448276</v>
      </c>
      <c r="AJ7" s="35">
        <v>120</v>
      </c>
      <c r="AK7" s="36">
        <f t="shared" si="9"/>
        <v>50.70422535211268</v>
      </c>
      <c r="AL7">
        <v>0.28999999999999998</v>
      </c>
      <c r="AM7">
        <v>0.71</v>
      </c>
    </row>
    <row r="8" spans="1:39" ht="16" thickBot="1">
      <c r="A8" s="3" t="s">
        <v>9</v>
      </c>
      <c r="B8">
        <v>46</v>
      </c>
      <c r="C8">
        <v>92</v>
      </c>
      <c r="D8" s="33">
        <f t="shared" si="0"/>
        <v>92</v>
      </c>
      <c r="E8">
        <v>91</v>
      </c>
      <c r="F8" s="33">
        <f t="shared" si="1"/>
        <v>92</v>
      </c>
      <c r="G8">
        <v>0.5</v>
      </c>
      <c r="H8">
        <v>0.5</v>
      </c>
      <c r="J8" s="3" t="s">
        <v>9</v>
      </c>
      <c r="K8">
        <v>46</v>
      </c>
      <c r="L8">
        <v>92</v>
      </c>
      <c r="M8">
        <v>91</v>
      </c>
      <c r="N8" s="16">
        <f t="shared" si="2"/>
        <v>92</v>
      </c>
      <c r="O8" s="8">
        <v>0.5</v>
      </c>
      <c r="P8" s="8">
        <f t="shared" si="3"/>
        <v>0.5</v>
      </c>
      <c r="Q8">
        <v>0.5</v>
      </c>
      <c r="R8" s="8">
        <f t="shared" si="4"/>
        <v>0.5</v>
      </c>
      <c r="U8" s="3" t="s">
        <v>9</v>
      </c>
      <c r="V8">
        <v>46</v>
      </c>
      <c r="W8" s="16">
        <f t="shared" si="5"/>
        <v>45.748633879781416</v>
      </c>
      <c r="X8">
        <v>92</v>
      </c>
      <c r="Y8">
        <v>91</v>
      </c>
      <c r="Z8" s="8">
        <v>0.5</v>
      </c>
      <c r="AA8" s="8">
        <f t="shared" si="6"/>
        <v>0.49726775956284147</v>
      </c>
      <c r="AB8">
        <v>0.5</v>
      </c>
      <c r="AC8" s="8">
        <f t="shared" si="7"/>
        <v>0.50273224043715836</v>
      </c>
      <c r="AF8" s="3" t="s">
        <v>9</v>
      </c>
      <c r="AG8">
        <v>46</v>
      </c>
      <c r="AH8">
        <v>92</v>
      </c>
      <c r="AI8" s="33">
        <f t="shared" si="8"/>
        <v>92</v>
      </c>
      <c r="AJ8">
        <v>91</v>
      </c>
      <c r="AK8" s="33">
        <f t="shared" si="9"/>
        <v>92</v>
      </c>
      <c r="AL8">
        <v>0.5</v>
      </c>
      <c r="AM8">
        <v>0.5</v>
      </c>
    </row>
    <row r="9" spans="1:39" ht="16" thickBot="1">
      <c r="A9" s="2" t="s">
        <v>10</v>
      </c>
      <c r="B9">
        <v>86</v>
      </c>
      <c r="C9">
        <v>226</v>
      </c>
      <c r="D9" s="33">
        <f t="shared" si="0"/>
        <v>226.31578947368422</v>
      </c>
      <c r="E9">
        <v>140</v>
      </c>
      <c r="F9" s="33">
        <f t="shared" si="1"/>
        <v>138.70967741935485</v>
      </c>
      <c r="G9">
        <v>0.38</v>
      </c>
      <c r="H9">
        <v>0.62</v>
      </c>
      <c r="J9" s="2" t="s">
        <v>10</v>
      </c>
      <c r="K9">
        <v>86</v>
      </c>
      <c r="L9">
        <v>226</v>
      </c>
      <c r="M9">
        <v>140</v>
      </c>
      <c r="N9" s="16">
        <f t="shared" si="2"/>
        <v>138.82857142857142</v>
      </c>
      <c r="O9" s="8">
        <v>0.38</v>
      </c>
      <c r="P9" s="8">
        <f t="shared" si="3"/>
        <v>0.38053097345132741</v>
      </c>
      <c r="Q9">
        <v>0.62</v>
      </c>
      <c r="R9" s="8">
        <f t="shared" si="4"/>
        <v>0.61946902654867264</v>
      </c>
      <c r="U9" s="2" t="s">
        <v>10</v>
      </c>
      <c r="V9">
        <v>86</v>
      </c>
      <c r="W9" s="16">
        <f t="shared" si="5"/>
        <v>86.448087431693992</v>
      </c>
      <c r="X9">
        <v>226</v>
      </c>
      <c r="Y9">
        <v>140</v>
      </c>
      <c r="Z9" s="8">
        <v>0.38</v>
      </c>
      <c r="AA9" s="8">
        <f t="shared" si="6"/>
        <v>0.38251366120218583</v>
      </c>
      <c r="AB9">
        <v>0.62</v>
      </c>
      <c r="AC9" s="8">
        <f t="shared" si="7"/>
        <v>0.61748633879781423</v>
      </c>
      <c r="AF9" s="2" t="s">
        <v>10</v>
      </c>
      <c r="AG9">
        <v>86</v>
      </c>
      <c r="AH9">
        <v>226</v>
      </c>
      <c r="AI9" s="33">
        <f t="shared" si="8"/>
        <v>226.31578947368422</v>
      </c>
      <c r="AJ9">
        <v>140</v>
      </c>
      <c r="AK9" s="33">
        <f t="shared" si="9"/>
        <v>138.70967741935485</v>
      </c>
      <c r="AL9">
        <v>0.38</v>
      </c>
      <c r="AM9">
        <v>0.62</v>
      </c>
    </row>
    <row r="10" spans="1:39" ht="16" thickBot="1">
      <c r="A10" s="3" t="s">
        <v>11</v>
      </c>
      <c r="B10">
        <v>8</v>
      </c>
      <c r="C10">
        <v>75</v>
      </c>
      <c r="D10" s="33">
        <f t="shared" si="0"/>
        <v>80</v>
      </c>
      <c r="E10">
        <v>8</v>
      </c>
      <c r="F10" s="33">
        <f t="shared" si="1"/>
        <v>8.8888888888888893</v>
      </c>
      <c r="G10">
        <v>0.1</v>
      </c>
      <c r="H10">
        <v>0.9</v>
      </c>
      <c r="J10" s="3" t="s">
        <v>11</v>
      </c>
      <c r="K10">
        <v>8</v>
      </c>
      <c r="L10">
        <v>75</v>
      </c>
      <c r="M10">
        <v>8</v>
      </c>
      <c r="N10" s="16">
        <f t="shared" si="2"/>
        <v>8.9552238805970159</v>
      </c>
      <c r="O10" s="8">
        <v>0.1</v>
      </c>
      <c r="P10" s="8">
        <f t="shared" si="3"/>
        <v>0.10666666666666667</v>
      </c>
      <c r="Q10">
        <v>0.9</v>
      </c>
      <c r="R10" s="8">
        <f t="shared" si="4"/>
        <v>0.8933333333333332</v>
      </c>
      <c r="U10" s="3" t="s">
        <v>11</v>
      </c>
      <c r="V10">
        <v>8</v>
      </c>
      <c r="W10" s="16">
        <f t="shared" si="5"/>
        <v>7.2289156626506026</v>
      </c>
      <c r="X10">
        <v>75</v>
      </c>
      <c r="Y10">
        <v>8</v>
      </c>
      <c r="Z10" s="8">
        <v>0.1</v>
      </c>
      <c r="AA10" s="8">
        <f t="shared" si="6"/>
        <v>9.6385542168674704E-2</v>
      </c>
      <c r="AB10">
        <v>0.9</v>
      </c>
      <c r="AC10" s="8">
        <f t="shared" si="7"/>
        <v>0.90361445783132532</v>
      </c>
      <c r="AF10" s="3" t="s">
        <v>11</v>
      </c>
      <c r="AG10">
        <v>8</v>
      </c>
      <c r="AH10">
        <v>75</v>
      </c>
      <c r="AI10" s="33">
        <f t="shared" si="8"/>
        <v>80</v>
      </c>
      <c r="AJ10">
        <v>8</v>
      </c>
      <c r="AK10" s="33">
        <f t="shared" si="9"/>
        <v>8.8888888888888893</v>
      </c>
      <c r="AL10">
        <v>0.1</v>
      </c>
      <c r="AM10">
        <v>0.9</v>
      </c>
    </row>
    <row r="11" spans="1:39" ht="16" thickBot="1">
      <c r="A11" s="3" t="s">
        <v>12</v>
      </c>
      <c r="B11">
        <v>16</v>
      </c>
      <c r="C11">
        <v>90</v>
      </c>
      <c r="D11" s="33">
        <f t="shared" si="0"/>
        <v>94.117647058823522</v>
      </c>
      <c r="E11">
        <v>19</v>
      </c>
      <c r="F11" s="33">
        <f t="shared" si="1"/>
        <v>19.277108433734941</v>
      </c>
      <c r="G11">
        <v>0.17</v>
      </c>
      <c r="H11">
        <v>0.83</v>
      </c>
      <c r="J11" s="3" t="s">
        <v>12</v>
      </c>
      <c r="K11">
        <v>16</v>
      </c>
      <c r="L11">
        <v>90</v>
      </c>
      <c r="M11">
        <v>19</v>
      </c>
      <c r="N11" s="16">
        <f t="shared" si="2"/>
        <v>19.45945945945946</v>
      </c>
      <c r="O11" s="8">
        <v>0.17</v>
      </c>
      <c r="P11" s="8">
        <f t="shared" si="3"/>
        <v>0.17777777777777778</v>
      </c>
      <c r="Q11">
        <v>0.83</v>
      </c>
      <c r="R11" s="8">
        <f t="shared" si="4"/>
        <v>0.82222222222222219</v>
      </c>
      <c r="U11" s="3" t="s">
        <v>12</v>
      </c>
      <c r="V11">
        <v>16</v>
      </c>
      <c r="W11" s="16">
        <f t="shared" si="5"/>
        <v>15.688073394495413</v>
      </c>
      <c r="X11">
        <v>90</v>
      </c>
      <c r="Y11">
        <v>19</v>
      </c>
      <c r="Z11" s="8">
        <v>0.17</v>
      </c>
      <c r="AA11" s="8">
        <f t="shared" si="6"/>
        <v>0.1743119266055046</v>
      </c>
      <c r="AB11">
        <v>0.83</v>
      </c>
      <c r="AC11" s="8">
        <f t="shared" si="7"/>
        <v>0.82568807339449546</v>
      </c>
      <c r="AF11" s="3" t="s">
        <v>12</v>
      </c>
      <c r="AG11">
        <v>16</v>
      </c>
      <c r="AH11">
        <v>90</v>
      </c>
      <c r="AI11" s="33">
        <f t="shared" si="8"/>
        <v>94.117647058823522</v>
      </c>
      <c r="AJ11">
        <v>19</v>
      </c>
      <c r="AK11" s="33">
        <f t="shared" si="9"/>
        <v>19.277108433734941</v>
      </c>
      <c r="AL11">
        <v>0.17</v>
      </c>
      <c r="AM11">
        <v>0.83</v>
      </c>
    </row>
    <row r="12" spans="1:39" ht="16" thickBot="1">
      <c r="A12" s="2" t="s">
        <v>13</v>
      </c>
      <c r="B12">
        <v>49</v>
      </c>
      <c r="C12">
        <v>85</v>
      </c>
      <c r="D12" s="33">
        <f t="shared" si="0"/>
        <v>85.964912280701768</v>
      </c>
      <c r="E12">
        <v>114</v>
      </c>
      <c r="F12" s="33">
        <f t="shared" si="1"/>
        <v>113.95348837209302</v>
      </c>
      <c r="G12">
        <v>0.56999999999999995</v>
      </c>
      <c r="H12">
        <v>0.43</v>
      </c>
      <c r="J12" s="2" t="s">
        <v>13</v>
      </c>
      <c r="K12">
        <v>49</v>
      </c>
      <c r="L12">
        <v>85</v>
      </c>
      <c r="M12">
        <v>114</v>
      </c>
      <c r="N12" s="16">
        <f t="shared" si="2"/>
        <v>115.69444444444443</v>
      </c>
      <c r="O12" s="8">
        <v>0.56999999999999995</v>
      </c>
      <c r="P12" s="8">
        <f t="shared" si="3"/>
        <v>0.57647058823529407</v>
      </c>
      <c r="Q12">
        <v>0.43</v>
      </c>
      <c r="R12" s="8">
        <f t="shared" si="4"/>
        <v>0.42352941176470593</v>
      </c>
      <c r="U12" s="2" t="s">
        <v>13</v>
      </c>
      <c r="V12">
        <v>49</v>
      </c>
      <c r="W12" s="16">
        <f t="shared" si="5"/>
        <v>48.693467336683419</v>
      </c>
      <c r="X12">
        <v>85</v>
      </c>
      <c r="Y12">
        <v>114</v>
      </c>
      <c r="Z12" s="8">
        <v>0.56999999999999995</v>
      </c>
      <c r="AA12" s="8">
        <f t="shared" si="6"/>
        <v>0.57286432160804024</v>
      </c>
      <c r="AB12">
        <v>0.43</v>
      </c>
      <c r="AC12" s="8">
        <f t="shared" si="7"/>
        <v>0.42713567839195982</v>
      </c>
      <c r="AF12" s="2" t="s">
        <v>13</v>
      </c>
      <c r="AG12">
        <v>49</v>
      </c>
      <c r="AH12">
        <v>85</v>
      </c>
      <c r="AI12" s="33">
        <f t="shared" si="8"/>
        <v>85.964912280701768</v>
      </c>
      <c r="AJ12">
        <v>114</v>
      </c>
      <c r="AK12" s="33">
        <f t="shared" si="9"/>
        <v>113.95348837209302</v>
      </c>
      <c r="AL12">
        <v>0.56999999999999995</v>
      </c>
      <c r="AM12">
        <v>0.43</v>
      </c>
    </row>
    <row r="13" spans="1:39" ht="16" thickBot="1">
      <c r="A13" s="3" t="s">
        <v>14</v>
      </c>
      <c r="B13">
        <v>12</v>
      </c>
      <c r="C13" s="35">
        <v>122</v>
      </c>
      <c r="D13" s="36">
        <f t="shared" si="0"/>
        <v>80</v>
      </c>
      <c r="E13">
        <v>10</v>
      </c>
      <c r="F13" s="33">
        <f t="shared" si="1"/>
        <v>14.117647058823529</v>
      </c>
      <c r="G13">
        <v>0.15</v>
      </c>
      <c r="H13">
        <v>0.85</v>
      </c>
      <c r="J13" s="3" t="s">
        <v>14</v>
      </c>
      <c r="K13">
        <v>12</v>
      </c>
      <c r="L13">
        <v>122</v>
      </c>
      <c r="M13">
        <v>10</v>
      </c>
      <c r="N13" s="16">
        <f t="shared" si="2"/>
        <v>13.309090909090909</v>
      </c>
      <c r="O13" s="10">
        <v>0.15</v>
      </c>
      <c r="P13" s="38">
        <f t="shared" si="3"/>
        <v>9.8360655737704916E-2</v>
      </c>
      <c r="Q13">
        <v>0.85</v>
      </c>
      <c r="R13" s="8">
        <f t="shared" si="4"/>
        <v>0.90163934426229508</v>
      </c>
      <c r="U13" s="3" t="s">
        <v>14</v>
      </c>
      <c r="V13">
        <v>12</v>
      </c>
      <c r="W13" s="16">
        <f t="shared" si="5"/>
        <v>9.2424242424242422</v>
      </c>
      <c r="X13">
        <v>122</v>
      </c>
      <c r="Y13">
        <v>10</v>
      </c>
      <c r="Z13" s="10">
        <v>0.15</v>
      </c>
      <c r="AA13" s="38">
        <f t="shared" si="6"/>
        <v>7.575757575757576E-2</v>
      </c>
      <c r="AB13">
        <v>0.85</v>
      </c>
      <c r="AC13" s="8">
        <f t="shared" si="7"/>
        <v>0.9242424242424242</v>
      </c>
      <c r="AF13" s="3" t="s">
        <v>14</v>
      </c>
      <c r="AG13">
        <v>12</v>
      </c>
      <c r="AH13" s="35">
        <v>122</v>
      </c>
      <c r="AI13" s="36">
        <f t="shared" si="8"/>
        <v>80</v>
      </c>
      <c r="AJ13">
        <v>10</v>
      </c>
      <c r="AK13" s="33">
        <f t="shared" si="9"/>
        <v>14.117647058823529</v>
      </c>
      <c r="AL13">
        <v>0.15</v>
      </c>
      <c r="AM13">
        <v>0.85</v>
      </c>
    </row>
    <row r="14" spans="1:39" ht="16" thickBot="1">
      <c r="A14" s="2" t="s">
        <v>15</v>
      </c>
      <c r="B14">
        <v>8</v>
      </c>
      <c r="C14">
        <v>55</v>
      </c>
      <c r="D14" s="33">
        <f t="shared" si="0"/>
        <v>61.538461538461533</v>
      </c>
      <c r="E14">
        <v>9</v>
      </c>
      <c r="F14" s="33">
        <f t="shared" si="1"/>
        <v>9.1954022988505741</v>
      </c>
      <c r="G14">
        <v>0.13</v>
      </c>
      <c r="H14">
        <v>0.87</v>
      </c>
      <c r="J14" s="2" t="s">
        <v>15</v>
      </c>
      <c r="K14">
        <v>8</v>
      </c>
      <c r="L14">
        <v>55</v>
      </c>
      <c r="M14">
        <v>9</v>
      </c>
      <c r="N14" s="16">
        <f t="shared" si="2"/>
        <v>9.3617021276595747</v>
      </c>
      <c r="O14" s="8">
        <v>0.13</v>
      </c>
      <c r="P14" s="8">
        <f t="shared" si="3"/>
        <v>0.14545454545454545</v>
      </c>
      <c r="Q14">
        <v>0.87</v>
      </c>
      <c r="R14" s="8">
        <f t="shared" si="4"/>
        <v>0.8545454545454545</v>
      </c>
      <c r="U14" s="2" t="s">
        <v>15</v>
      </c>
      <c r="V14">
        <v>8</v>
      </c>
      <c r="W14" s="16">
        <f t="shared" si="5"/>
        <v>7.734375</v>
      </c>
      <c r="X14">
        <v>55</v>
      </c>
      <c r="Y14">
        <v>9</v>
      </c>
      <c r="Z14" s="8">
        <v>0.13</v>
      </c>
      <c r="AA14" s="8">
        <f t="shared" si="6"/>
        <v>0.140625</v>
      </c>
      <c r="AB14">
        <v>0.87</v>
      </c>
      <c r="AC14" s="8">
        <f t="shared" si="7"/>
        <v>0.859375</v>
      </c>
      <c r="AF14" s="2" t="s">
        <v>15</v>
      </c>
      <c r="AG14">
        <v>8</v>
      </c>
      <c r="AH14">
        <v>55</v>
      </c>
      <c r="AI14" s="33">
        <f t="shared" si="8"/>
        <v>61.538461538461533</v>
      </c>
      <c r="AJ14">
        <v>9</v>
      </c>
      <c r="AK14" s="33">
        <f t="shared" si="9"/>
        <v>9.1954022988505741</v>
      </c>
      <c r="AL14">
        <v>0.13</v>
      </c>
      <c r="AM14">
        <v>0.87</v>
      </c>
    </row>
    <row r="15" spans="1:39" ht="16" thickBot="1">
      <c r="A15" s="2" t="s">
        <v>16</v>
      </c>
      <c r="B15">
        <v>15</v>
      </c>
      <c r="C15">
        <v>70</v>
      </c>
      <c r="D15" s="33">
        <f t="shared" si="0"/>
        <v>68.181818181818187</v>
      </c>
      <c r="E15">
        <v>19</v>
      </c>
      <c r="F15" s="33">
        <f t="shared" si="1"/>
        <v>19.23076923076923</v>
      </c>
      <c r="G15">
        <v>0.22</v>
      </c>
      <c r="H15">
        <v>0.78</v>
      </c>
      <c r="J15" s="2" t="s">
        <v>16</v>
      </c>
      <c r="K15">
        <v>15</v>
      </c>
      <c r="L15">
        <v>70</v>
      </c>
      <c r="M15">
        <v>19</v>
      </c>
      <c r="N15" s="16">
        <f t="shared" si="2"/>
        <v>19.09090909090909</v>
      </c>
      <c r="O15" s="8">
        <v>0.22</v>
      </c>
      <c r="P15" s="8">
        <f t="shared" si="3"/>
        <v>0.21428571428571427</v>
      </c>
      <c r="Q15">
        <v>0.78</v>
      </c>
      <c r="R15" s="8">
        <f t="shared" si="4"/>
        <v>0.78571428571428581</v>
      </c>
      <c r="U15" s="2" t="s">
        <v>16</v>
      </c>
      <c r="V15">
        <v>15</v>
      </c>
      <c r="W15" s="16">
        <f t="shared" si="5"/>
        <v>14.943820224719101</v>
      </c>
      <c r="X15">
        <v>70</v>
      </c>
      <c r="Y15">
        <v>19</v>
      </c>
      <c r="Z15" s="8">
        <v>0.22</v>
      </c>
      <c r="AA15" s="8">
        <f t="shared" si="6"/>
        <v>0.21348314606741572</v>
      </c>
      <c r="AB15">
        <v>0.78</v>
      </c>
      <c r="AC15" s="8">
        <f t="shared" si="7"/>
        <v>0.7865168539325843</v>
      </c>
      <c r="AF15" s="2" t="s">
        <v>16</v>
      </c>
      <c r="AG15">
        <v>15</v>
      </c>
      <c r="AH15">
        <v>70</v>
      </c>
      <c r="AI15" s="33">
        <f t="shared" si="8"/>
        <v>68.181818181818187</v>
      </c>
      <c r="AJ15">
        <v>19</v>
      </c>
      <c r="AK15" s="33">
        <f t="shared" si="9"/>
        <v>19.23076923076923</v>
      </c>
      <c r="AL15">
        <v>0.22</v>
      </c>
      <c r="AM15">
        <v>0.78</v>
      </c>
    </row>
    <row r="16" spans="1:39" ht="16" thickBot="1">
      <c r="A16" s="3" t="s">
        <v>17</v>
      </c>
      <c r="B16">
        <v>40</v>
      </c>
      <c r="C16">
        <v>209</v>
      </c>
      <c r="D16" s="33">
        <f t="shared" si="0"/>
        <v>200</v>
      </c>
      <c r="E16">
        <v>50</v>
      </c>
      <c r="F16" s="33">
        <f t="shared" si="1"/>
        <v>50</v>
      </c>
      <c r="G16">
        <v>0.2</v>
      </c>
      <c r="H16">
        <v>0.8</v>
      </c>
      <c r="J16" s="3" t="s">
        <v>17</v>
      </c>
      <c r="K16">
        <v>40</v>
      </c>
      <c r="L16">
        <v>209</v>
      </c>
      <c r="M16">
        <v>50</v>
      </c>
      <c r="N16" s="16">
        <f t="shared" si="2"/>
        <v>49.467455621301774</v>
      </c>
      <c r="O16" s="8">
        <v>0.2</v>
      </c>
      <c r="P16" s="8">
        <f t="shared" si="3"/>
        <v>0.19138755980861244</v>
      </c>
      <c r="Q16">
        <v>0.8</v>
      </c>
      <c r="R16" s="8">
        <f t="shared" si="4"/>
        <v>0.80861244019138756</v>
      </c>
      <c r="U16" s="3" t="s">
        <v>17</v>
      </c>
      <c r="V16">
        <v>40</v>
      </c>
      <c r="W16" s="16">
        <f t="shared" si="5"/>
        <v>40.347490347490343</v>
      </c>
      <c r="X16">
        <v>209</v>
      </c>
      <c r="Y16">
        <v>50</v>
      </c>
      <c r="Z16" s="8">
        <v>0.2</v>
      </c>
      <c r="AA16" s="8">
        <f t="shared" si="6"/>
        <v>0.19305019305019303</v>
      </c>
      <c r="AB16">
        <v>0.8</v>
      </c>
      <c r="AC16" s="8">
        <f t="shared" si="7"/>
        <v>0.80694980694980689</v>
      </c>
      <c r="AF16" s="3" t="s">
        <v>17</v>
      </c>
      <c r="AG16">
        <v>40</v>
      </c>
      <c r="AH16">
        <v>209</v>
      </c>
      <c r="AI16" s="33">
        <f t="shared" si="8"/>
        <v>200</v>
      </c>
      <c r="AJ16">
        <v>50</v>
      </c>
      <c r="AK16" s="33">
        <f t="shared" si="9"/>
        <v>50</v>
      </c>
      <c r="AL16">
        <v>0.2</v>
      </c>
      <c r="AM16">
        <v>0.8</v>
      </c>
    </row>
    <row r="17" spans="1:39" ht="16" thickBot="1">
      <c r="A17" s="3" t="s">
        <v>18</v>
      </c>
      <c r="B17">
        <v>30</v>
      </c>
      <c r="C17" s="35">
        <v>300</v>
      </c>
      <c r="D17" s="36">
        <f t="shared" si="0"/>
        <v>200</v>
      </c>
      <c r="E17">
        <v>36</v>
      </c>
      <c r="F17" s="33">
        <f t="shared" si="1"/>
        <v>35.294117647058826</v>
      </c>
      <c r="G17">
        <v>0.15</v>
      </c>
      <c r="H17">
        <v>0.85</v>
      </c>
      <c r="J17" s="3" t="s">
        <v>18</v>
      </c>
      <c r="K17">
        <v>30</v>
      </c>
      <c r="L17">
        <v>300</v>
      </c>
      <c r="M17">
        <v>36</v>
      </c>
      <c r="N17" s="16">
        <f t="shared" si="2"/>
        <v>33.333333333333336</v>
      </c>
      <c r="O17" s="10">
        <v>0.15</v>
      </c>
      <c r="P17" s="38">
        <f t="shared" si="3"/>
        <v>0.1</v>
      </c>
      <c r="Q17">
        <v>0.85</v>
      </c>
      <c r="R17" s="8">
        <f t="shared" si="4"/>
        <v>0.89999999999999991</v>
      </c>
      <c r="U17" s="3" t="s">
        <v>18</v>
      </c>
      <c r="V17">
        <v>30</v>
      </c>
      <c r="W17" s="16">
        <f t="shared" si="5"/>
        <v>32.142857142857146</v>
      </c>
      <c r="X17">
        <v>300</v>
      </c>
      <c r="Y17">
        <v>36</v>
      </c>
      <c r="Z17" s="10">
        <v>0.15</v>
      </c>
      <c r="AA17" s="38">
        <f t="shared" si="6"/>
        <v>0.10714285714285715</v>
      </c>
      <c r="AB17">
        <v>0.85</v>
      </c>
      <c r="AC17" s="8">
        <f t="shared" si="7"/>
        <v>0.8928571428571429</v>
      </c>
      <c r="AF17" s="3" t="s">
        <v>18</v>
      </c>
      <c r="AG17">
        <v>30</v>
      </c>
      <c r="AH17" s="35">
        <v>300</v>
      </c>
      <c r="AI17" s="36">
        <f t="shared" si="8"/>
        <v>200</v>
      </c>
      <c r="AJ17">
        <v>36</v>
      </c>
      <c r="AK17" s="33">
        <f t="shared" si="9"/>
        <v>35.294117647058826</v>
      </c>
      <c r="AL17">
        <v>0.15</v>
      </c>
      <c r="AM17">
        <v>0.85</v>
      </c>
    </row>
    <row r="18" spans="1:39" ht="16" thickBot="1">
      <c r="A18" s="3" t="s">
        <v>19</v>
      </c>
      <c r="B18">
        <v>50</v>
      </c>
      <c r="C18">
        <v>300</v>
      </c>
      <c r="D18" s="33">
        <f t="shared" si="0"/>
        <v>277.77777777777777</v>
      </c>
      <c r="E18">
        <v>70</v>
      </c>
      <c r="F18" s="33">
        <f t="shared" si="1"/>
        <v>60.975609756097562</v>
      </c>
      <c r="G18">
        <v>0.18</v>
      </c>
      <c r="H18">
        <v>0.82</v>
      </c>
      <c r="J18" s="3" t="s">
        <v>19</v>
      </c>
      <c r="K18">
        <v>50</v>
      </c>
      <c r="L18">
        <v>300</v>
      </c>
      <c r="M18" s="26">
        <v>70</v>
      </c>
      <c r="N18" s="37">
        <f t="shared" si="2"/>
        <v>60</v>
      </c>
      <c r="O18" s="8">
        <v>0.18</v>
      </c>
      <c r="P18" s="8">
        <f t="shared" si="3"/>
        <v>0.16666666666666666</v>
      </c>
      <c r="Q18">
        <v>0.82</v>
      </c>
      <c r="R18" s="8">
        <f t="shared" si="4"/>
        <v>0.83333333333333337</v>
      </c>
      <c r="U18" s="3" t="s">
        <v>19</v>
      </c>
      <c r="V18" s="26">
        <v>50</v>
      </c>
      <c r="W18" s="37">
        <f t="shared" si="5"/>
        <v>56.756756756756765</v>
      </c>
      <c r="X18">
        <v>300</v>
      </c>
      <c r="Y18">
        <v>70</v>
      </c>
      <c r="Z18" s="8">
        <v>0.18</v>
      </c>
      <c r="AA18" s="8">
        <f t="shared" si="6"/>
        <v>0.18918918918918923</v>
      </c>
      <c r="AB18">
        <v>0.82</v>
      </c>
      <c r="AC18" s="8">
        <f t="shared" si="7"/>
        <v>0.81081081081081097</v>
      </c>
      <c r="AF18" s="3" t="s">
        <v>19</v>
      </c>
      <c r="AG18">
        <v>50</v>
      </c>
      <c r="AH18">
        <v>300</v>
      </c>
      <c r="AI18" s="33">
        <f t="shared" si="8"/>
        <v>277.77777777777777</v>
      </c>
      <c r="AJ18">
        <v>70</v>
      </c>
      <c r="AK18" s="33">
        <f t="shared" si="9"/>
        <v>60.975609756097562</v>
      </c>
      <c r="AL18">
        <v>0.18</v>
      </c>
      <c r="AM18">
        <v>0.82</v>
      </c>
    </row>
    <row r="19" spans="1:39" ht="16" thickBot="1">
      <c r="A19" s="3" t="s">
        <v>20</v>
      </c>
      <c r="B19">
        <v>46</v>
      </c>
      <c r="C19" s="35">
        <v>190</v>
      </c>
      <c r="D19" s="36">
        <f t="shared" si="0"/>
        <v>92</v>
      </c>
      <c r="E19" s="35">
        <v>75</v>
      </c>
      <c r="F19" s="36">
        <f t="shared" si="1"/>
        <v>92</v>
      </c>
      <c r="G19">
        <v>0.5</v>
      </c>
      <c r="H19">
        <v>0.5</v>
      </c>
      <c r="J19" s="3" t="s">
        <v>20</v>
      </c>
      <c r="K19">
        <v>46</v>
      </c>
      <c r="L19">
        <v>190</v>
      </c>
      <c r="M19" s="26">
        <v>75</v>
      </c>
      <c r="N19" s="37">
        <f t="shared" si="2"/>
        <v>60.694444444444443</v>
      </c>
      <c r="O19" s="10">
        <v>0.5</v>
      </c>
      <c r="P19" s="38">
        <f t="shared" si="3"/>
        <v>0.24210526315789474</v>
      </c>
      <c r="Q19">
        <v>0.5</v>
      </c>
      <c r="R19" s="8">
        <f t="shared" si="4"/>
        <v>0.75789473684210529</v>
      </c>
      <c r="U19" s="3" t="s">
        <v>20</v>
      </c>
      <c r="V19" s="26">
        <v>46</v>
      </c>
      <c r="W19" s="37">
        <f t="shared" si="5"/>
        <v>53.773584905660371</v>
      </c>
      <c r="X19">
        <v>190</v>
      </c>
      <c r="Y19">
        <v>75</v>
      </c>
      <c r="Z19" s="10">
        <v>0.5</v>
      </c>
      <c r="AA19" s="38">
        <f t="shared" si="6"/>
        <v>0.28301886792452829</v>
      </c>
      <c r="AB19">
        <v>0.5</v>
      </c>
      <c r="AC19" s="8">
        <f t="shared" si="7"/>
        <v>0.71698113207547165</v>
      </c>
      <c r="AF19" s="3" t="s">
        <v>20</v>
      </c>
      <c r="AG19">
        <v>46</v>
      </c>
      <c r="AH19" s="35">
        <v>190</v>
      </c>
      <c r="AI19" s="36">
        <f t="shared" si="8"/>
        <v>92</v>
      </c>
      <c r="AJ19" s="35">
        <v>75</v>
      </c>
      <c r="AK19" s="36">
        <f t="shared" si="9"/>
        <v>92</v>
      </c>
      <c r="AL19">
        <v>0.5</v>
      </c>
      <c r="AM19">
        <v>0.5</v>
      </c>
    </row>
    <row r="20" spans="1:39" ht="16" thickBot="1">
      <c r="A20" s="2" t="s">
        <v>21</v>
      </c>
      <c r="B20">
        <v>42</v>
      </c>
      <c r="C20" s="35">
        <v>124</v>
      </c>
      <c r="D20" s="36">
        <f t="shared" si="0"/>
        <v>47.191011235955052</v>
      </c>
      <c r="E20" s="35">
        <v>1000</v>
      </c>
      <c r="F20" s="36">
        <f t="shared" si="1"/>
        <v>381.81818181818181</v>
      </c>
      <c r="G20">
        <v>0.89</v>
      </c>
      <c r="H20">
        <v>0.11</v>
      </c>
      <c r="J20" s="2" t="s">
        <v>21</v>
      </c>
      <c r="K20">
        <v>42</v>
      </c>
      <c r="L20">
        <v>124</v>
      </c>
      <c r="M20" s="26">
        <v>1000</v>
      </c>
      <c r="N20" s="37">
        <f t="shared" si="2"/>
        <v>63.512195121951208</v>
      </c>
      <c r="O20" s="10">
        <v>0.89</v>
      </c>
      <c r="P20" s="38">
        <f t="shared" si="3"/>
        <v>0.33870967741935482</v>
      </c>
      <c r="Q20">
        <v>0.11</v>
      </c>
      <c r="R20" s="8">
        <f t="shared" si="4"/>
        <v>0.66129032258064524</v>
      </c>
      <c r="U20" s="2" t="s">
        <v>21</v>
      </c>
      <c r="V20" s="26">
        <v>42</v>
      </c>
      <c r="W20" s="37">
        <f t="shared" si="5"/>
        <v>110.32028469750888</v>
      </c>
      <c r="X20">
        <v>124</v>
      </c>
      <c r="Y20">
        <v>1000</v>
      </c>
      <c r="Z20" s="8">
        <v>0.89</v>
      </c>
      <c r="AA20" s="8">
        <f t="shared" si="6"/>
        <v>0.88967971530249101</v>
      </c>
      <c r="AB20">
        <v>0.11</v>
      </c>
      <c r="AC20" s="8">
        <f t="shared" si="7"/>
        <v>0.11032028469750889</v>
      </c>
      <c r="AF20" s="2" t="s">
        <v>21</v>
      </c>
      <c r="AG20">
        <v>42</v>
      </c>
      <c r="AH20" s="35">
        <v>124</v>
      </c>
      <c r="AI20" s="36">
        <f t="shared" si="8"/>
        <v>47.191011235955052</v>
      </c>
      <c r="AJ20" s="35">
        <v>1000</v>
      </c>
      <c r="AK20" s="36">
        <f t="shared" si="9"/>
        <v>381.81818181818181</v>
      </c>
      <c r="AL20">
        <v>0.89</v>
      </c>
      <c r="AM20">
        <v>0.11</v>
      </c>
    </row>
    <row r="21" spans="1:39" ht="16" thickBot="1">
      <c r="A21" s="3" t="s">
        <v>22</v>
      </c>
      <c r="B21">
        <v>250</v>
      </c>
      <c r="C21">
        <v>350</v>
      </c>
      <c r="D21" s="33">
        <f t="shared" si="0"/>
        <v>384.61538461538458</v>
      </c>
      <c r="E21" s="35">
        <v>500</v>
      </c>
      <c r="F21" s="36">
        <f t="shared" si="1"/>
        <v>714.28571428571433</v>
      </c>
      <c r="G21">
        <v>0.65</v>
      </c>
      <c r="H21">
        <v>0.35</v>
      </c>
      <c r="J21" s="3" t="s">
        <v>22</v>
      </c>
      <c r="K21">
        <v>250</v>
      </c>
      <c r="L21">
        <v>350</v>
      </c>
      <c r="M21" s="26">
        <v>500</v>
      </c>
      <c r="N21" s="37">
        <f t="shared" si="2"/>
        <v>875</v>
      </c>
      <c r="O21" s="10">
        <v>0.65</v>
      </c>
      <c r="P21" s="38">
        <f t="shared" si="3"/>
        <v>0.7142857142857143</v>
      </c>
      <c r="Q21">
        <v>0.35</v>
      </c>
      <c r="R21" s="8">
        <f t="shared" si="4"/>
        <v>0.2857142857142857</v>
      </c>
      <c r="U21" s="3" t="s">
        <v>22</v>
      </c>
      <c r="V21" s="26">
        <v>250</v>
      </c>
      <c r="W21" s="37">
        <f t="shared" si="5"/>
        <v>205.88235294117649</v>
      </c>
      <c r="X21">
        <v>350</v>
      </c>
      <c r="Y21">
        <v>500</v>
      </c>
      <c r="Z21" s="10">
        <v>0.65</v>
      </c>
      <c r="AA21" s="38">
        <f t="shared" si="6"/>
        <v>0.58823529411764708</v>
      </c>
      <c r="AB21">
        <v>0.35</v>
      </c>
      <c r="AC21" s="8">
        <f t="shared" si="7"/>
        <v>0.41176470588235298</v>
      </c>
      <c r="AF21" s="3" t="s">
        <v>22</v>
      </c>
      <c r="AG21">
        <v>250</v>
      </c>
      <c r="AH21">
        <v>350</v>
      </c>
      <c r="AI21" s="33">
        <f t="shared" si="8"/>
        <v>384.61538461538458</v>
      </c>
      <c r="AJ21" s="35">
        <v>500</v>
      </c>
      <c r="AK21" s="36">
        <f t="shared" si="9"/>
        <v>714.28571428571433</v>
      </c>
      <c r="AL21">
        <v>0.65</v>
      </c>
      <c r="AM21">
        <v>0.35</v>
      </c>
    </row>
    <row r="22" spans="1:39" ht="16" thickBot="1">
      <c r="A22" s="3" t="s">
        <v>23</v>
      </c>
      <c r="B22">
        <v>225</v>
      </c>
      <c r="C22">
        <v>325</v>
      </c>
      <c r="D22" s="33">
        <f t="shared" si="0"/>
        <v>304.05405405405406</v>
      </c>
      <c r="E22" s="35">
        <v>450</v>
      </c>
      <c r="F22" s="36">
        <f t="shared" si="1"/>
        <v>865.38461538461536</v>
      </c>
      <c r="G22">
        <v>0.74</v>
      </c>
      <c r="H22">
        <v>0.26</v>
      </c>
      <c r="J22" s="3" t="s">
        <v>23</v>
      </c>
      <c r="K22">
        <v>225</v>
      </c>
      <c r="L22">
        <v>325</v>
      </c>
      <c r="M22" s="26">
        <v>450</v>
      </c>
      <c r="N22" s="37">
        <f t="shared" si="2"/>
        <v>731.25</v>
      </c>
      <c r="O22" s="10">
        <v>0.74</v>
      </c>
      <c r="P22" s="38">
        <f t="shared" si="3"/>
        <v>0.69230769230769229</v>
      </c>
      <c r="Q22">
        <v>0.26</v>
      </c>
      <c r="R22" s="8">
        <f t="shared" si="4"/>
        <v>0.30769230769230771</v>
      </c>
      <c r="U22" s="3" t="s">
        <v>23</v>
      </c>
      <c r="V22" s="26">
        <v>225</v>
      </c>
      <c r="W22" s="37">
        <f t="shared" si="5"/>
        <v>188.70967741935485</v>
      </c>
      <c r="X22">
        <v>325</v>
      </c>
      <c r="Y22">
        <v>450</v>
      </c>
      <c r="Z22" s="10">
        <v>0.74</v>
      </c>
      <c r="AA22" s="38">
        <f t="shared" si="6"/>
        <v>0.58064516129032262</v>
      </c>
      <c r="AB22">
        <v>0.26</v>
      </c>
      <c r="AC22" s="8">
        <f t="shared" si="7"/>
        <v>0.41935483870967744</v>
      </c>
      <c r="AF22" s="3" t="s">
        <v>23</v>
      </c>
      <c r="AG22">
        <v>225</v>
      </c>
      <c r="AH22">
        <v>325</v>
      </c>
      <c r="AI22" s="33">
        <f t="shared" si="8"/>
        <v>304.05405405405406</v>
      </c>
      <c r="AJ22" s="35">
        <v>450</v>
      </c>
      <c r="AK22" s="36">
        <f t="shared" si="9"/>
        <v>865.38461538461536</v>
      </c>
      <c r="AL22">
        <v>0.74</v>
      </c>
      <c r="AM22">
        <v>0.26</v>
      </c>
    </row>
    <row r="23" spans="1:39" ht="16" thickBot="1">
      <c r="A23" s="2" t="s">
        <v>24</v>
      </c>
      <c r="B23">
        <v>17</v>
      </c>
      <c r="C23" s="35">
        <v>150</v>
      </c>
      <c r="D23" s="36">
        <f t="shared" si="0"/>
        <v>113.33333333333334</v>
      </c>
      <c r="E23">
        <v>15</v>
      </c>
      <c r="F23" s="33">
        <f t="shared" si="1"/>
        <v>20</v>
      </c>
      <c r="G23">
        <v>0.15</v>
      </c>
      <c r="H23">
        <v>0.85</v>
      </c>
      <c r="J23" s="2" t="s">
        <v>24</v>
      </c>
      <c r="K23">
        <v>17</v>
      </c>
      <c r="L23">
        <v>150</v>
      </c>
      <c r="M23">
        <v>15</v>
      </c>
      <c r="N23" s="16">
        <f t="shared" si="2"/>
        <v>19.172932330827066</v>
      </c>
      <c r="O23" s="10">
        <v>0.15</v>
      </c>
      <c r="P23" s="38">
        <f t="shared" si="3"/>
        <v>0.11333333333333333</v>
      </c>
      <c r="Q23">
        <v>0.85</v>
      </c>
      <c r="R23" s="8">
        <f t="shared" si="4"/>
        <v>0.88666666666666671</v>
      </c>
      <c r="U23" s="2" t="s">
        <v>24</v>
      </c>
      <c r="V23">
        <v>17</v>
      </c>
      <c r="W23" s="16">
        <f t="shared" si="5"/>
        <v>13.636363636363637</v>
      </c>
      <c r="X23">
        <v>150</v>
      </c>
      <c r="Y23">
        <v>15</v>
      </c>
      <c r="Z23" s="10">
        <v>0.15</v>
      </c>
      <c r="AA23" s="38">
        <f t="shared" si="6"/>
        <v>9.0909090909090912E-2</v>
      </c>
      <c r="AB23">
        <v>0.85</v>
      </c>
      <c r="AC23" s="8">
        <f t="shared" si="7"/>
        <v>0.90909090909090906</v>
      </c>
      <c r="AF23" s="2" t="s">
        <v>24</v>
      </c>
      <c r="AG23">
        <v>17</v>
      </c>
      <c r="AH23" s="35">
        <v>150</v>
      </c>
      <c r="AI23" s="36">
        <f t="shared" si="8"/>
        <v>113.33333333333334</v>
      </c>
      <c r="AJ23">
        <v>15</v>
      </c>
      <c r="AK23" s="33">
        <f t="shared" si="9"/>
        <v>20</v>
      </c>
      <c r="AL23">
        <v>0.15</v>
      </c>
      <c r="AM23">
        <v>0.85</v>
      </c>
    </row>
    <row r="24" spans="1:39" ht="16" thickBot="1">
      <c r="A24" s="2" t="s">
        <v>25</v>
      </c>
      <c r="B24">
        <v>12</v>
      </c>
      <c r="C24" s="35">
        <v>180</v>
      </c>
      <c r="D24" s="36">
        <f t="shared" si="0"/>
        <v>150</v>
      </c>
      <c r="E24">
        <v>13</v>
      </c>
      <c r="F24" s="33">
        <f t="shared" si="1"/>
        <v>13.043478260869565</v>
      </c>
      <c r="G24">
        <v>0.08</v>
      </c>
      <c r="H24">
        <v>0.92</v>
      </c>
      <c r="J24" s="2" t="s">
        <v>25</v>
      </c>
      <c r="K24">
        <v>12</v>
      </c>
      <c r="L24">
        <v>180</v>
      </c>
      <c r="M24">
        <v>13</v>
      </c>
      <c r="N24" s="16">
        <f t="shared" si="2"/>
        <v>12.857142857142858</v>
      </c>
      <c r="O24" s="8">
        <v>0.08</v>
      </c>
      <c r="P24" s="8">
        <f t="shared" si="3"/>
        <v>6.6666666666666666E-2</v>
      </c>
      <c r="Q24">
        <v>0.92</v>
      </c>
      <c r="R24" s="8">
        <f t="shared" si="4"/>
        <v>0.93333333333333335</v>
      </c>
      <c r="U24" s="2" t="s">
        <v>25</v>
      </c>
      <c r="V24">
        <v>12</v>
      </c>
      <c r="W24" s="16">
        <f t="shared" si="5"/>
        <v>12.124352331606218</v>
      </c>
      <c r="X24">
        <v>180</v>
      </c>
      <c r="Y24">
        <v>13</v>
      </c>
      <c r="Z24" s="8">
        <v>0.08</v>
      </c>
      <c r="AA24" s="8">
        <f t="shared" si="6"/>
        <v>6.7357512953367879E-2</v>
      </c>
      <c r="AB24">
        <v>0.92</v>
      </c>
      <c r="AC24" s="8">
        <f t="shared" si="7"/>
        <v>0.93264248704663211</v>
      </c>
      <c r="AF24" s="2" t="s">
        <v>25</v>
      </c>
      <c r="AG24">
        <v>12</v>
      </c>
      <c r="AH24" s="35">
        <v>180</v>
      </c>
      <c r="AI24" s="36">
        <f t="shared" si="8"/>
        <v>150</v>
      </c>
      <c r="AJ24">
        <v>13</v>
      </c>
      <c r="AK24" s="33">
        <f t="shared" si="9"/>
        <v>13.043478260869565</v>
      </c>
      <c r="AL24">
        <v>0.08</v>
      </c>
      <c r="AM24">
        <v>0.92</v>
      </c>
    </row>
    <row r="25" spans="1:39" ht="16" thickBot="1">
      <c r="A25" s="2" t="s">
        <v>26</v>
      </c>
      <c r="B25">
        <v>30</v>
      </c>
      <c r="C25" s="35">
        <v>250</v>
      </c>
      <c r="D25" s="36">
        <f t="shared" si="0"/>
        <v>600</v>
      </c>
      <c r="E25">
        <v>40</v>
      </c>
      <c r="F25" s="33">
        <f t="shared" si="1"/>
        <v>31.578947368421055</v>
      </c>
      <c r="G25">
        <v>0.05</v>
      </c>
      <c r="H25">
        <v>0.95</v>
      </c>
      <c r="J25" s="2" t="s">
        <v>26</v>
      </c>
      <c r="K25">
        <v>30</v>
      </c>
      <c r="L25">
        <v>250</v>
      </c>
      <c r="M25">
        <v>40</v>
      </c>
      <c r="N25" s="16">
        <f t="shared" si="2"/>
        <v>34.090909090909093</v>
      </c>
      <c r="O25" s="10">
        <v>0.05</v>
      </c>
      <c r="P25" s="38">
        <f t="shared" si="3"/>
        <v>0.12</v>
      </c>
      <c r="Q25">
        <v>0.95</v>
      </c>
      <c r="R25" s="8">
        <f t="shared" si="4"/>
        <v>0.87999999999999989</v>
      </c>
      <c r="U25" s="2" t="s">
        <v>26</v>
      </c>
      <c r="V25">
        <v>30</v>
      </c>
      <c r="W25" s="16">
        <f t="shared" si="5"/>
        <v>34.482758620689651</v>
      </c>
      <c r="X25">
        <v>250</v>
      </c>
      <c r="Y25">
        <v>40</v>
      </c>
      <c r="Z25" s="10">
        <v>0.05</v>
      </c>
      <c r="AA25" s="38">
        <f t="shared" si="6"/>
        <v>0.13793103448275862</v>
      </c>
      <c r="AB25">
        <v>0.95</v>
      </c>
      <c r="AC25" s="8">
        <f t="shared" si="7"/>
        <v>0.86206896551724133</v>
      </c>
      <c r="AF25" s="2" t="s">
        <v>26</v>
      </c>
      <c r="AG25">
        <v>30</v>
      </c>
      <c r="AH25" s="35">
        <v>250</v>
      </c>
      <c r="AI25" s="36">
        <f t="shared" si="8"/>
        <v>600</v>
      </c>
      <c r="AJ25">
        <v>40</v>
      </c>
      <c r="AK25" s="33">
        <f t="shared" si="9"/>
        <v>31.578947368421055</v>
      </c>
      <c r="AL25">
        <v>0.05</v>
      </c>
      <c r="AM25">
        <v>0.95</v>
      </c>
    </row>
    <row r="26" spans="1:39" ht="16" thickBot="1">
      <c r="A26" s="2" t="s">
        <v>27</v>
      </c>
      <c r="B26">
        <v>20</v>
      </c>
      <c r="C26" s="35">
        <v>92</v>
      </c>
      <c r="D26" s="36">
        <f t="shared" si="0"/>
        <v>40</v>
      </c>
      <c r="E26">
        <v>40</v>
      </c>
      <c r="F26" s="33">
        <f t="shared" si="1"/>
        <v>40</v>
      </c>
      <c r="G26">
        <v>0.5</v>
      </c>
      <c r="H26">
        <v>0.5</v>
      </c>
      <c r="J26" s="2" t="s">
        <v>27</v>
      </c>
      <c r="K26">
        <v>20</v>
      </c>
      <c r="L26">
        <v>92</v>
      </c>
      <c r="M26" s="26">
        <v>40</v>
      </c>
      <c r="N26" s="37">
        <f t="shared" si="2"/>
        <v>25.555555555555554</v>
      </c>
      <c r="O26" s="10">
        <v>0.5</v>
      </c>
      <c r="P26" s="38">
        <f t="shared" si="3"/>
        <v>0.21739130434782608</v>
      </c>
      <c r="Q26">
        <v>0.5</v>
      </c>
      <c r="R26" s="8">
        <f t="shared" si="4"/>
        <v>0.78260869565217395</v>
      </c>
      <c r="U26" s="2" t="s">
        <v>27</v>
      </c>
      <c r="V26" s="26">
        <v>20</v>
      </c>
      <c r="W26" s="37">
        <f t="shared" si="5"/>
        <v>27.878787878787879</v>
      </c>
      <c r="X26">
        <v>92</v>
      </c>
      <c r="Y26">
        <v>40</v>
      </c>
      <c r="Z26" s="10">
        <v>0.5</v>
      </c>
      <c r="AA26" s="38">
        <f t="shared" si="6"/>
        <v>0.30303030303030304</v>
      </c>
      <c r="AB26">
        <v>0.5</v>
      </c>
      <c r="AC26" s="8">
        <f t="shared" si="7"/>
        <v>0.69696969696969702</v>
      </c>
      <c r="AF26" s="2" t="s">
        <v>27</v>
      </c>
      <c r="AG26">
        <v>20</v>
      </c>
      <c r="AH26" s="35">
        <v>92</v>
      </c>
      <c r="AI26" s="36">
        <f t="shared" si="8"/>
        <v>40</v>
      </c>
      <c r="AJ26">
        <v>40</v>
      </c>
      <c r="AK26" s="33">
        <f t="shared" si="9"/>
        <v>40</v>
      </c>
      <c r="AL26">
        <v>0.5</v>
      </c>
      <c r="AM26">
        <v>0.5</v>
      </c>
    </row>
    <row r="27" spans="1:39" ht="16" thickBot="1">
      <c r="A27" s="3" t="s">
        <v>28</v>
      </c>
      <c r="B27">
        <v>23</v>
      </c>
      <c r="C27">
        <v>133</v>
      </c>
      <c r="D27" s="33">
        <f t="shared" si="0"/>
        <v>135.29411764705881</v>
      </c>
      <c r="E27">
        <v>28</v>
      </c>
      <c r="F27" s="33">
        <f t="shared" si="1"/>
        <v>27.710843373493976</v>
      </c>
      <c r="G27">
        <v>0.17</v>
      </c>
      <c r="H27">
        <v>0.83</v>
      </c>
      <c r="J27" s="3" t="s">
        <v>28</v>
      </c>
      <c r="K27">
        <v>23</v>
      </c>
      <c r="L27">
        <v>133</v>
      </c>
      <c r="M27">
        <v>28</v>
      </c>
      <c r="N27" s="16">
        <f t="shared" si="2"/>
        <v>27.809090909090909</v>
      </c>
      <c r="O27" s="8">
        <v>0.17</v>
      </c>
      <c r="P27" s="8">
        <f t="shared" si="3"/>
        <v>0.17293233082706766</v>
      </c>
      <c r="Q27">
        <v>0.83</v>
      </c>
      <c r="R27" s="8">
        <f t="shared" si="4"/>
        <v>0.8270676691729324</v>
      </c>
      <c r="U27" s="3" t="s">
        <v>28</v>
      </c>
      <c r="V27">
        <v>23</v>
      </c>
      <c r="W27" s="16">
        <f t="shared" si="5"/>
        <v>23.130434782608695</v>
      </c>
      <c r="X27">
        <v>133</v>
      </c>
      <c r="Y27">
        <v>28</v>
      </c>
      <c r="Z27" s="8">
        <v>0.17</v>
      </c>
      <c r="AA27" s="8">
        <f t="shared" si="6"/>
        <v>0.17391304347826086</v>
      </c>
      <c r="AB27">
        <v>0.83</v>
      </c>
      <c r="AC27" s="8">
        <f t="shared" si="7"/>
        <v>0.82608695652173914</v>
      </c>
      <c r="AF27" s="3" t="s">
        <v>28</v>
      </c>
      <c r="AG27">
        <v>23</v>
      </c>
      <c r="AH27">
        <v>133</v>
      </c>
      <c r="AI27" s="33">
        <f t="shared" si="8"/>
        <v>135.29411764705881</v>
      </c>
      <c r="AJ27">
        <v>28</v>
      </c>
      <c r="AK27" s="33">
        <f t="shared" si="9"/>
        <v>27.710843373493976</v>
      </c>
      <c r="AL27">
        <v>0.17</v>
      </c>
      <c r="AM27">
        <v>0.83</v>
      </c>
    </row>
    <row r="28" spans="1:39" ht="16" thickBot="1">
      <c r="A28" s="2" t="s">
        <v>29</v>
      </c>
      <c r="B28">
        <v>9</v>
      </c>
      <c r="C28">
        <v>200</v>
      </c>
      <c r="D28" s="33">
        <f t="shared" si="0"/>
        <v>180</v>
      </c>
      <c r="E28">
        <v>10</v>
      </c>
      <c r="F28" s="33">
        <f t="shared" si="1"/>
        <v>9.4736842105263168</v>
      </c>
      <c r="G28">
        <v>0.05</v>
      </c>
      <c r="H28">
        <v>0.95</v>
      </c>
      <c r="J28" s="2" t="s">
        <v>29</v>
      </c>
      <c r="K28">
        <v>9</v>
      </c>
      <c r="L28">
        <v>200</v>
      </c>
      <c r="M28">
        <v>10</v>
      </c>
      <c r="N28" s="16">
        <f t="shared" si="2"/>
        <v>9.4240837696335085</v>
      </c>
      <c r="O28" s="8">
        <v>0.05</v>
      </c>
      <c r="P28" s="8">
        <f t="shared" si="3"/>
        <v>4.4999999999999998E-2</v>
      </c>
      <c r="Q28">
        <v>0.95</v>
      </c>
      <c r="R28" s="8">
        <f t="shared" si="4"/>
        <v>0.95499999999999996</v>
      </c>
      <c r="U28" s="2" t="s">
        <v>29</v>
      </c>
      <c r="V28">
        <v>9</v>
      </c>
      <c r="W28" s="16">
        <f t="shared" si="5"/>
        <v>9.5238095238095237</v>
      </c>
      <c r="X28">
        <v>200</v>
      </c>
      <c r="Y28">
        <v>10</v>
      </c>
      <c r="Z28" s="8">
        <v>0.05</v>
      </c>
      <c r="AA28" s="8">
        <f t="shared" si="6"/>
        <v>4.7619047619047616E-2</v>
      </c>
      <c r="AB28">
        <v>0.95</v>
      </c>
      <c r="AC28" s="8">
        <f t="shared" si="7"/>
        <v>0.95238095238095233</v>
      </c>
      <c r="AF28" s="2" t="s">
        <v>29</v>
      </c>
      <c r="AG28">
        <v>9</v>
      </c>
      <c r="AH28">
        <v>200</v>
      </c>
      <c r="AI28" s="33">
        <f t="shared" si="8"/>
        <v>180</v>
      </c>
      <c r="AJ28">
        <v>10</v>
      </c>
      <c r="AK28" s="33">
        <f t="shared" si="9"/>
        <v>9.4736842105263168</v>
      </c>
      <c r="AL28">
        <v>0.05</v>
      </c>
      <c r="AM28">
        <v>0.95</v>
      </c>
    </row>
    <row r="29" spans="1:39" ht="16" thickBot="1">
      <c r="A29" s="2" t="s">
        <v>30</v>
      </c>
      <c r="B29">
        <v>18</v>
      </c>
      <c r="C29" s="35">
        <v>38</v>
      </c>
      <c r="D29" s="36">
        <f t="shared" si="0"/>
        <v>150</v>
      </c>
      <c r="E29" s="35">
        <v>111</v>
      </c>
      <c r="F29" s="36">
        <f t="shared" si="1"/>
        <v>20.454545454545453</v>
      </c>
      <c r="G29">
        <v>0.12</v>
      </c>
      <c r="H29">
        <v>0.88</v>
      </c>
      <c r="J29" s="2" t="s">
        <v>30</v>
      </c>
      <c r="K29">
        <v>18</v>
      </c>
      <c r="L29">
        <v>38</v>
      </c>
      <c r="M29" s="26">
        <v>111</v>
      </c>
      <c r="N29" s="37">
        <f t="shared" si="2"/>
        <v>34.199999999999996</v>
      </c>
      <c r="O29" s="10">
        <v>0.12</v>
      </c>
      <c r="P29" s="38">
        <f t="shared" si="3"/>
        <v>0.47368421052631576</v>
      </c>
      <c r="Q29">
        <v>0.88</v>
      </c>
      <c r="R29" s="8">
        <f t="shared" si="4"/>
        <v>0.52631578947368429</v>
      </c>
      <c r="U29" s="2" t="s">
        <v>30</v>
      </c>
      <c r="V29" s="26">
        <v>18</v>
      </c>
      <c r="W29" s="37">
        <f t="shared" si="5"/>
        <v>28.308724832214768</v>
      </c>
      <c r="X29">
        <v>38</v>
      </c>
      <c r="Y29">
        <v>111</v>
      </c>
      <c r="Z29" s="10">
        <v>0.12</v>
      </c>
      <c r="AA29" s="38">
        <f t="shared" si="6"/>
        <v>0.74496644295302017</v>
      </c>
      <c r="AB29">
        <v>0.88</v>
      </c>
      <c r="AC29" s="8">
        <f t="shared" si="7"/>
        <v>0.25503355704697989</v>
      </c>
      <c r="AF29" s="2" t="s">
        <v>30</v>
      </c>
      <c r="AG29">
        <v>18</v>
      </c>
      <c r="AH29" s="35">
        <v>38</v>
      </c>
      <c r="AI29" s="36">
        <f t="shared" si="8"/>
        <v>150</v>
      </c>
      <c r="AJ29" s="35">
        <v>111</v>
      </c>
      <c r="AK29" s="36">
        <f t="shared" si="9"/>
        <v>20.454545454545453</v>
      </c>
      <c r="AL29">
        <v>0.12</v>
      </c>
      <c r="AM29">
        <v>0.88</v>
      </c>
    </row>
    <row r="33" spans="1:16">
      <c r="A33" s="43" t="s">
        <v>162</v>
      </c>
      <c r="B33" s="43"/>
      <c r="C33" s="43"/>
      <c r="D33" s="43"/>
      <c r="E33" s="43"/>
      <c r="F33" s="43"/>
      <c r="K33" s="43" t="s">
        <v>163</v>
      </c>
      <c r="L33" s="43"/>
      <c r="M33" s="43"/>
      <c r="N33" s="43"/>
      <c r="O33" s="43"/>
      <c r="P33" s="43"/>
    </row>
    <row r="34" spans="1:16">
      <c r="A34" s="43"/>
      <c r="B34" s="43"/>
      <c r="C34" s="43"/>
      <c r="D34" s="43"/>
      <c r="E34" s="43"/>
      <c r="F34" s="43"/>
      <c r="K34" s="43"/>
      <c r="L34" s="43"/>
      <c r="M34" s="43"/>
      <c r="N34" s="43"/>
      <c r="O34" s="43"/>
      <c r="P34" s="43"/>
    </row>
    <row r="35" spans="1:16" ht="45">
      <c r="A35" s="1" t="s">
        <v>2</v>
      </c>
      <c r="B35" s="32" t="s">
        <v>3</v>
      </c>
      <c r="C35" s="32" t="s">
        <v>0</v>
      </c>
      <c r="D35" s="32" t="s">
        <v>1</v>
      </c>
      <c r="E35" s="30" t="s">
        <v>151</v>
      </c>
      <c r="F35" s="30" t="s">
        <v>155</v>
      </c>
      <c r="G35" s="30" t="s">
        <v>152</v>
      </c>
      <c r="H35" s="30" t="s">
        <v>156</v>
      </c>
      <c r="I35" s="30" t="s">
        <v>158</v>
      </c>
      <c r="K35" s="1" t="s">
        <v>2</v>
      </c>
      <c r="L35" s="32" t="s">
        <v>3</v>
      </c>
      <c r="M35" s="30" t="s">
        <v>159</v>
      </c>
      <c r="N35" s="32" t="s">
        <v>1</v>
      </c>
      <c r="O35" s="30" t="s">
        <v>155</v>
      </c>
      <c r="P35" s="30" t="s">
        <v>156</v>
      </c>
    </row>
    <row r="36" spans="1:16">
      <c r="A36" s="1" t="s">
        <v>31</v>
      </c>
      <c r="B36" s="1">
        <v>45</v>
      </c>
      <c r="C36" s="1">
        <v>223</v>
      </c>
      <c r="D36" s="1">
        <v>56</v>
      </c>
      <c r="E36" s="1">
        <v>0.2</v>
      </c>
      <c r="F36" s="8">
        <f t="shared" ref="F36:F61" si="10">B36/C36</f>
        <v>0.20179372197309417</v>
      </c>
      <c r="G36" s="1">
        <v>0.8</v>
      </c>
      <c r="H36" s="8">
        <f>B36/D36</f>
        <v>0.8035714285714286</v>
      </c>
      <c r="I36" s="8">
        <f t="shared" ref="I36:I61" si="11">F36+H36</f>
        <v>1.0053651505445227</v>
      </c>
      <c r="K36" s="1" t="s">
        <v>31</v>
      </c>
      <c r="L36" s="1">
        <v>45</v>
      </c>
      <c r="M36" s="16">
        <f t="shared" ref="M36:M61" si="12">L36/(1-L36/N36)</f>
        <v>229.09090909090912</v>
      </c>
      <c r="N36" s="1">
        <v>56</v>
      </c>
      <c r="O36" s="8">
        <f t="shared" ref="O36:O61" si="13">L36/M36</f>
        <v>0.1964285714285714</v>
      </c>
      <c r="P36" s="8">
        <f t="shared" ref="P36:P61" si="14">L36/N36</f>
        <v>0.8035714285714286</v>
      </c>
    </row>
    <row r="37" spans="1:16" ht="16" thickBot="1">
      <c r="A37" s="2" t="s">
        <v>6</v>
      </c>
      <c r="B37">
        <v>30</v>
      </c>
      <c r="C37">
        <v>65</v>
      </c>
      <c r="D37">
        <v>8</v>
      </c>
      <c r="E37">
        <v>0.18</v>
      </c>
      <c r="F37" s="8">
        <f t="shared" si="10"/>
        <v>0.46153846153846156</v>
      </c>
      <c r="G37">
        <v>0.82</v>
      </c>
      <c r="H37" s="8">
        <f t="shared" ref="H37:H61" si="15">B37/D37</f>
        <v>3.75</v>
      </c>
      <c r="I37" s="8">
        <f t="shared" si="11"/>
        <v>4.2115384615384617</v>
      </c>
      <c r="K37" s="2" t="s">
        <v>6</v>
      </c>
      <c r="L37">
        <v>30</v>
      </c>
      <c r="M37" s="16">
        <f t="shared" si="12"/>
        <v>-10.909090909090908</v>
      </c>
      <c r="N37">
        <v>8</v>
      </c>
      <c r="O37" s="8">
        <f t="shared" si="13"/>
        <v>-2.75</v>
      </c>
      <c r="P37" s="8">
        <f t="shared" si="14"/>
        <v>3.75</v>
      </c>
    </row>
    <row r="38" spans="1:16" ht="16" thickBot="1">
      <c r="A38" s="2" t="s">
        <v>7</v>
      </c>
      <c r="B38">
        <v>30</v>
      </c>
      <c r="C38">
        <v>90</v>
      </c>
      <c r="D38">
        <v>19</v>
      </c>
      <c r="E38">
        <v>0.17</v>
      </c>
      <c r="F38" s="8">
        <f t="shared" si="10"/>
        <v>0.33333333333333331</v>
      </c>
      <c r="G38">
        <v>0.83</v>
      </c>
      <c r="H38" s="8">
        <f t="shared" si="15"/>
        <v>1.5789473684210527</v>
      </c>
      <c r="I38" s="8">
        <f t="shared" si="11"/>
        <v>1.9122807017543859</v>
      </c>
      <c r="K38" s="2" t="s">
        <v>7</v>
      </c>
      <c r="L38">
        <v>30</v>
      </c>
      <c r="M38" s="16">
        <f t="shared" si="12"/>
        <v>-51.818181818181813</v>
      </c>
      <c r="N38">
        <v>19</v>
      </c>
      <c r="O38" s="8">
        <f t="shared" si="13"/>
        <v>-0.57894736842105265</v>
      </c>
      <c r="P38" s="8">
        <f t="shared" si="14"/>
        <v>1.5789473684210527</v>
      </c>
    </row>
    <row r="39" spans="1:16" ht="16" thickBot="1">
      <c r="A39" s="3" t="s">
        <v>8</v>
      </c>
      <c r="B39">
        <v>36</v>
      </c>
      <c r="C39">
        <v>180</v>
      </c>
      <c r="D39">
        <v>120</v>
      </c>
      <c r="E39">
        <v>0.28999999999999998</v>
      </c>
      <c r="F39" s="8">
        <f t="shared" si="10"/>
        <v>0.2</v>
      </c>
      <c r="G39">
        <v>0.71</v>
      </c>
      <c r="H39" s="8">
        <f t="shared" si="15"/>
        <v>0.3</v>
      </c>
      <c r="I39" s="8">
        <f t="shared" si="11"/>
        <v>0.5</v>
      </c>
      <c r="K39" s="3" t="s">
        <v>8</v>
      </c>
      <c r="L39">
        <v>36</v>
      </c>
      <c r="M39" s="16">
        <f t="shared" si="12"/>
        <v>51.428571428571431</v>
      </c>
      <c r="N39">
        <v>120</v>
      </c>
      <c r="O39" s="8">
        <f t="shared" si="13"/>
        <v>0.7</v>
      </c>
      <c r="P39" s="8">
        <f t="shared" si="14"/>
        <v>0.3</v>
      </c>
    </row>
    <row r="40" spans="1:16" ht="16" thickBot="1">
      <c r="A40" s="3" t="s">
        <v>9</v>
      </c>
      <c r="B40">
        <v>46</v>
      </c>
      <c r="C40">
        <v>92</v>
      </c>
      <c r="D40">
        <v>91</v>
      </c>
      <c r="E40">
        <v>0.5</v>
      </c>
      <c r="F40" s="8">
        <f t="shared" si="10"/>
        <v>0.5</v>
      </c>
      <c r="G40">
        <v>0.5</v>
      </c>
      <c r="H40" s="8">
        <f t="shared" si="15"/>
        <v>0.50549450549450547</v>
      </c>
      <c r="I40" s="8">
        <f t="shared" si="11"/>
        <v>1.0054945054945055</v>
      </c>
      <c r="K40" s="3" t="s">
        <v>9</v>
      </c>
      <c r="L40">
        <v>46</v>
      </c>
      <c r="M40" s="16">
        <f t="shared" si="12"/>
        <v>93.022222222222211</v>
      </c>
      <c r="N40">
        <v>91</v>
      </c>
      <c r="O40" s="8">
        <f t="shared" si="13"/>
        <v>0.49450549450549458</v>
      </c>
      <c r="P40" s="8">
        <f t="shared" si="14"/>
        <v>0.50549450549450547</v>
      </c>
    </row>
    <row r="41" spans="1:16" ht="16" thickBot="1">
      <c r="A41" s="2" t="s">
        <v>10</v>
      </c>
      <c r="B41">
        <v>86</v>
      </c>
      <c r="C41">
        <v>226</v>
      </c>
      <c r="D41">
        <v>140</v>
      </c>
      <c r="E41">
        <v>0.38</v>
      </c>
      <c r="F41" s="8">
        <f t="shared" si="10"/>
        <v>0.38053097345132741</v>
      </c>
      <c r="G41">
        <v>0.62</v>
      </c>
      <c r="H41" s="8">
        <f t="shared" si="15"/>
        <v>0.61428571428571432</v>
      </c>
      <c r="I41" s="8">
        <f t="shared" si="11"/>
        <v>0.99481668773704168</v>
      </c>
      <c r="K41" s="2" t="s">
        <v>10</v>
      </c>
      <c r="L41">
        <v>86</v>
      </c>
      <c r="M41" s="16">
        <f t="shared" si="12"/>
        <v>222.96296296296299</v>
      </c>
      <c r="N41">
        <v>140</v>
      </c>
      <c r="O41" s="8">
        <f t="shared" si="13"/>
        <v>0.38571428571428568</v>
      </c>
      <c r="P41" s="8">
        <f t="shared" si="14"/>
        <v>0.61428571428571432</v>
      </c>
    </row>
    <row r="42" spans="1:16" ht="16" thickBot="1">
      <c r="A42" s="3" t="s">
        <v>11</v>
      </c>
      <c r="B42">
        <v>8</v>
      </c>
      <c r="C42">
        <v>75</v>
      </c>
      <c r="D42">
        <v>8</v>
      </c>
      <c r="E42">
        <v>0.1</v>
      </c>
      <c r="F42" s="8">
        <f t="shared" si="10"/>
        <v>0.10666666666666667</v>
      </c>
      <c r="G42">
        <v>0.9</v>
      </c>
      <c r="H42" s="8">
        <f t="shared" si="15"/>
        <v>1</v>
      </c>
      <c r="I42" s="8">
        <f t="shared" si="11"/>
        <v>1.1066666666666667</v>
      </c>
      <c r="K42" s="3" t="s">
        <v>11</v>
      </c>
      <c r="L42">
        <v>8</v>
      </c>
      <c r="M42" s="16" t="e">
        <f t="shared" si="12"/>
        <v>#DIV/0!</v>
      </c>
      <c r="N42">
        <v>8</v>
      </c>
      <c r="O42" s="8" t="e">
        <f t="shared" si="13"/>
        <v>#DIV/0!</v>
      </c>
      <c r="P42" s="8">
        <f t="shared" si="14"/>
        <v>1</v>
      </c>
    </row>
    <row r="43" spans="1:16" ht="16" thickBot="1">
      <c r="A43" s="3" t="s">
        <v>12</v>
      </c>
      <c r="B43">
        <v>16</v>
      </c>
      <c r="C43">
        <v>90</v>
      </c>
      <c r="D43">
        <v>19</v>
      </c>
      <c r="E43">
        <v>0.17</v>
      </c>
      <c r="F43" s="8">
        <f t="shared" si="10"/>
        <v>0.17777777777777778</v>
      </c>
      <c r="G43">
        <v>0.83</v>
      </c>
      <c r="H43" s="8">
        <f t="shared" si="15"/>
        <v>0.84210526315789469</v>
      </c>
      <c r="I43" s="8">
        <f t="shared" si="11"/>
        <v>1.0198830409356725</v>
      </c>
      <c r="K43" s="3" t="s">
        <v>12</v>
      </c>
      <c r="L43">
        <v>16</v>
      </c>
      <c r="M43" s="16">
        <f t="shared" si="12"/>
        <v>101.3333333333333</v>
      </c>
      <c r="N43">
        <v>19</v>
      </c>
      <c r="O43" s="8">
        <f t="shared" si="13"/>
        <v>0.15789473684210531</v>
      </c>
      <c r="P43" s="8">
        <f t="shared" si="14"/>
        <v>0.84210526315789469</v>
      </c>
    </row>
    <row r="44" spans="1:16" ht="16" thickBot="1">
      <c r="A44" s="2" t="s">
        <v>13</v>
      </c>
      <c r="B44">
        <v>49</v>
      </c>
      <c r="C44">
        <v>85</v>
      </c>
      <c r="D44">
        <v>114</v>
      </c>
      <c r="E44">
        <v>0.56999999999999995</v>
      </c>
      <c r="F44" s="8">
        <f t="shared" si="10"/>
        <v>0.57647058823529407</v>
      </c>
      <c r="G44">
        <v>0.43</v>
      </c>
      <c r="H44" s="8">
        <f t="shared" si="15"/>
        <v>0.42982456140350878</v>
      </c>
      <c r="I44" s="8">
        <f t="shared" si="11"/>
        <v>1.0062951496388028</v>
      </c>
      <c r="K44" s="2" t="s">
        <v>13</v>
      </c>
      <c r="L44">
        <v>49</v>
      </c>
      <c r="M44" s="16">
        <f t="shared" si="12"/>
        <v>85.938461538461539</v>
      </c>
      <c r="N44">
        <v>114</v>
      </c>
      <c r="O44" s="8">
        <f t="shared" si="13"/>
        <v>0.57017543859649122</v>
      </c>
      <c r="P44" s="8">
        <f t="shared" si="14"/>
        <v>0.42982456140350878</v>
      </c>
    </row>
    <row r="45" spans="1:16" ht="16" thickBot="1">
      <c r="A45" s="3" t="s">
        <v>14</v>
      </c>
      <c r="B45">
        <v>12</v>
      </c>
      <c r="C45">
        <v>122</v>
      </c>
      <c r="D45">
        <v>10</v>
      </c>
      <c r="E45">
        <v>0.15</v>
      </c>
      <c r="F45" s="8">
        <f t="shared" si="10"/>
        <v>9.8360655737704916E-2</v>
      </c>
      <c r="G45">
        <v>0.85</v>
      </c>
      <c r="H45" s="8">
        <f t="shared" si="15"/>
        <v>1.2</v>
      </c>
      <c r="I45" s="8">
        <f t="shared" si="11"/>
        <v>1.2983606557377048</v>
      </c>
      <c r="K45" s="3" t="s">
        <v>14</v>
      </c>
      <c r="L45">
        <v>12</v>
      </c>
      <c r="M45" s="16">
        <f t="shared" si="12"/>
        <v>-60.000000000000014</v>
      </c>
      <c r="N45">
        <v>10</v>
      </c>
      <c r="O45" s="8">
        <f t="shared" si="13"/>
        <v>-0.19999999999999996</v>
      </c>
      <c r="P45" s="8">
        <f t="shared" si="14"/>
        <v>1.2</v>
      </c>
    </row>
    <row r="46" spans="1:16" ht="16" thickBot="1">
      <c r="A46" s="2" t="s">
        <v>15</v>
      </c>
      <c r="B46">
        <v>8</v>
      </c>
      <c r="C46">
        <v>55</v>
      </c>
      <c r="D46">
        <v>9</v>
      </c>
      <c r="E46">
        <v>0.13</v>
      </c>
      <c r="F46" s="8">
        <f t="shared" si="10"/>
        <v>0.14545454545454545</v>
      </c>
      <c r="G46">
        <v>0.87</v>
      </c>
      <c r="H46" s="8">
        <f t="shared" si="15"/>
        <v>0.88888888888888884</v>
      </c>
      <c r="I46" s="8">
        <f t="shared" si="11"/>
        <v>1.0343434343434343</v>
      </c>
      <c r="K46" s="2" t="s">
        <v>15</v>
      </c>
      <c r="L46">
        <v>8</v>
      </c>
      <c r="M46" s="16">
        <f t="shared" si="12"/>
        <v>71.999999999999972</v>
      </c>
      <c r="N46">
        <v>9</v>
      </c>
      <c r="O46" s="8">
        <f t="shared" si="13"/>
        <v>0.11111111111111116</v>
      </c>
      <c r="P46" s="8">
        <f t="shared" si="14"/>
        <v>0.88888888888888884</v>
      </c>
    </row>
    <row r="47" spans="1:16" ht="16" thickBot="1">
      <c r="A47" s="2" t="s">
        <v>16</v>
      </c>
      <c r="B47">
        <v>15</v>
      </c>
      <c r="C47">
        <v>70</v>
      </c>
      <c r="D47">
        <v>19</v>
      </c>
      <c r="E47">
        <v>0.22</v>
      </c>
      <c r="F47" s="8">
        <f t="shared" si="10"/>
        <v>0.21428571428571427</v>
      </c>
      <c r="G47">
        <v>0.78</v>
      </c>
      <c r="H47" s="8">
        <f t="shared" si="15"/>
        <v>0.78947368421052633</v>
      </c>
      <c r="I47" s="8">
        <f t="shared" si="11"/>
        <v>1.0037593984962405</v>
      </c>
      <c r="K47" s="2" t="s">
        <v>16</v>
      </c>
      <c r="L47">
        <v>15</v>
      </c>
      <c r="M47" s="16">
        <f t="shared" si="12"/>
        <v>71.25</v>
      </c>
      <c r="N47">
        <v>19</v>
      </c>
      <c r="O47" s="8">
        <f t="shared" si="13"/>
        <v>0.21052631578947367</v>
      </c>
      <c r="P47" s="8">
        <f t="shared" si="14"/>
        <v>0.78947368421052633</v>
      </c>
    </row>
    <row r="48" spans="1:16" ht="16" thickBot="1">
      <c r="A48" s="3" t="s">
        <v>17</v>
      </c>
      <c r="B48">
        <v>40</v>
      </c>
      <c r="C48">
        <v>209</v>
      </c>
      <c r="D48">
        <v>50</v>
      </c>
      <c r="E48">
        <v>0.2</v>
      </c>
      <c r="F48" s="8">
        <f t="shared" si="10"/>
        <v>0.19138755980861244</v>
      </c>
      <c r="G48">
        <v>0.8</v>
      </c>
      <c r="H48" s="8">
        <f t="shared" si="15"/>
        <v>0.8</v>
      </c>
      <c r="I48" s="8">
        <f t="shared" si="11"/>
        <v>0.99138755980861248</v>
      </c>
      <c r="K48" s="3" t="s">
        <v>17</v>
      </c>
      <c r="L48">
        <v>40</v>
      </c>
      <c r="M48" s="16">
        <f t="shared" si="12"/>
        <v>200.00000000000006</v>
      </c>
      <c r="N48">
        <v>50</v>
      </c>
      <c r="O48" s="8">
        <f t="shared" si="13"/>
        <v>0.19999999999999996</v>
      </c>
      <c r="P48" s="8">
        <f t="shared" si="14"/>
        <v>0.8</v>
      </c>
    </row>
    <row r="49" spans="1:16" ht="16" thickBot="1">
      <c r="A49" s="3" t="s">
        <v>18</v>
      </c>
      <c r="B49">
        <v>30</v>
      </c>
      <c r="C49">
        <v>300</v>
      </c>
      <c r="D49">
        <v>36</v>
      </c>
      <c r="E49">
        <v>0.15</v>
      </c>
      <c r="F49" s="8">
        <f t="shared" si="10"/>
        <v>0.1</v>
      </c>
      <c r="G49">
        <v>0.85</v>
      </c>
      <c r="H49" s="8">
        <f t="shared" si="15"/>
        <v>0.83333333333333337</v>
      </c>
      <c r="I49" s="8">
        <f t="shared" si="11"/>
        <v>0.93333333333333335</v>
      </c>
      <c r="K49" s="3" t="s">
        <v>18</v>
      </c>
      <c r="L49">
        <v>30</v>
      </c>
      <c r="M49" s="16">
        <f t="shared" si="12"/>
        <v>180.00000000000003</v>
      </c>
      <c r="N49">
        <v>36</v>
      </c>
      <c r="O49" s="8">
        <f t="shared" si="13"/>
        <v>0.16666666666666663</v>
      </c>
      <c r="P49" s="8">
        <f t="shared" si="14"/>
        <v>0.83333333333333337</v>
      </c>
    </row>
    <row r="50" spans="1:16" ht="16" thickBot="1">
      <c r="A50" s="3" t="s">
        <v>19</v>
      </c>
      <c r="B50">
        <v>50</v>
      </c>
      <c r="C50">
        <v>300</v>
      </c>
      <c r="D50">
        <v>70</v>
      </c>
      <c r="E50">
        <v>0.18</v>
      </c>
      <c r="F50" s="8">
        <f t="shared" si="10"/>
        <v>0.16666666666666666</v>
      </c>
      <c r="G50">
        <v>0.82</v>
      </c>
      <c r="H50" s="8">
        <f t="shared" si="15"/>
        <v>0.7142857142857143</v>
      </c>
      <c r="I50" s="8">
        <f t="shared" si="11"/>
        <v>0.88095238095238093</v>
      </c>
      <c r="K50" s="3" t="s">
        <v>19</v>
      </c>
      <c r="L50">
        <v>50</v>
      </c>
      <c r="M50" s="16">
        <f t="shared" si="12"/>
        <v>175</v>
      </c>
      <c r="N50">
        <v>70</v>
      </c>
      <c r="O50" s="8">
        <f t="shared" si="13"/>
        <v>0.2857142857142857</v>
      </c>
      <c r="P50" s="8">
        <f t="shared" si="14"/>
        <v>0.7142857142857143</v>
      </c>
    </row>
    <row r="51" spans="1:16" ht="16" thickBot="1">
      <c r="A51" s="3" t="s">
        <v>20</v>
      </c>
      <c r="B51">
        <v>46</v>
      </c>
      <c r="C51">
        <v>190</v>
      </c>
      <c r="D51">
        <v>75</v>
      </c>
      <c r="E51">
        <v>0.5</v>
      </c>
      <c r="F51" s="8">
        <f t="shared" si="10"/>
        <v>0.24210526315789474</v>
      </c>
      <c r="G51">
        <v>0.5</v>
      </c>
      <c r="H51" s="8">
        <f t="shared" si="15"/>
        <v>0.61333333333333329</v>
      </c>
      <c r="I51" s="8">
        <f t="shared" si="11"/>
        <v>0.855438596491228</v>
      </c>
      <c r="K51" s="3" t="s">
        <v>20</v>
      </c>
      <c r="L51">
        <v>46</v>
      </c>
      <c r="M51" s="16">
        <f t="shared" si="12"/>
        <v>118.9655172413793</v>
      </c>
      <c r="N51">
        <v>75</v>
      </c>
      <c r="O51" s="8">
        <f t="shared" si="13"/>
        <v>0.38666666666666671</v>
      </c>
      <c r="P51" s="8">
        <f t="shared" si="14"/>
        <v>0.61333333333333329</v>
      </c>
    </row>
    <row r="52" spans="1:16" ht="16" thickBot="1">
      <c r="A52" s="2" t="s">
        <v>21</v>
      </c>
      <c r="B52">
        <v>42</v>
      </c>
      <c r="C52">
        <v>124</v>
      </c>
      <c r="D52">
        <v>1000</v>
      </c>
      <c r="E52">
        <v>0.89</v>
      </c>
      <c r="F52" s="8">
        <f t="shared" si="10"/>
        <v>0.33870967741935482</v>
      </c>
      <c r="G52">
        <v>0.11</v>
      </c>
      <c r="H52" s="8">
        <f t="shared" si="15"/>
        <v>4.2000000000000003E-2</v>
      </c>
      <c r="I52" s="8">
        <f t="shared" si="11"/>
        <v>0.3807096774193548</v>
      </c>
      <c r="K52" s="2" t="s">
        <v>21</v>
      </c>
      <c r="L52">
        <v>42</v>
      </c>
      <c r="M52" s="16">
        <f t="shared" si="12"/>
        <v>43.841336116910234</v>
      </c>
      <c r="N52">
        <v>1000</v>
      </c>
      <c r="O52" s="8">
        <f t="shared" si="13"/>
        <v>0.95799999999999985</v>
      </c>
      <c r="P52" s="8">
        <f t="shared" si="14"/>
        <v>4.2000000000000003E-2</v>
      </c>
    </row>
    <row r="53" spans="1:16" ht="16" thickBot="1">
      <c r="A53" s="3" t="s">
        <v>22</v>
      </c>
      <c r="B53">
        <v>250</v>
      </c>
      <c r="C53">
        <v>350</v>
      </c>
      <c r="D53">
        <v>500</v>
      </c>
      <c r="E53">
        <v>0.65</v>
      </c>
      <c r="F53" s="8">
        <f t="shared" si="10"/>
        <v>0.7142857142857143</v>
      </c>
      <c r="G53">
        <v>0.35</v>
      </c>
      <c r="H53" s="8">
        <f t="shared" si="15"/>
        <v>0.5</v>
      </c>
      <c r="I53" s="8">
        <f t="shared" si="11"/>
        <v>1.2142857142857144</v>
      </c>
      <c r="K53" s="3" t="s">
        <v>22</v>
      </c>
      <c r="L53">
        <v>250</v>
      </c>
      <c r="M53" s="16">
        <f t="shared" si="12"/>
        <v>500</v>
      </c>
      <c r="N53">
        <v>500</v>
      </c>
      <c r="O53" s="8">
        <f t="shared" si="13"/>
        <v>0.5</v>
      </c>
      <c r="P53" s="8">
        <f t="shared" si="14"/>
        <v>0.5</v>
      </c>
    </row>
    <row r="54" spans="1:16" ht="16" thickBot="1">
      <c r="A54" s="3" t="s">
        <v>23</v>
      </c>
      <c r="B54">
        <v>225</v>
      </c>
      <c r="C54">
        <v>325</v>
      </c>
      <c r="D54">
        <v>450</v>
      </c>
      <c r="E54">
        <v>0.74</v>
      </c>
      <c r="F54" s="8">
        <f t="shared" si="10"/>
        <v>0.69230769230769229</v>
      </c>
      <c r="G54">
        <v>0.26</v>
      </c>
      <c r="H54" s="8">
        <f t="shared" si="15"/>
        <v>0.5</v>
      </c>
      <c r="I54" s="8">
        <f t="shared" si="11"/>
        <v>1.1923076923076923</v>
      </c>
      <c r="K54" s="3" t="s">
        <v>23</v>
      </c>
      <c r="L54">
        <v>225</v>
      </c>
      <c r="M54" s="16">
        <f t="shared" si="12"/>
        <v>450</v>
      </c>
      <c r="N54">
        <v>450</v>
      </c>
      <c r="O54" s="8">
        <f t="shared" si="13"/>
        <v>0.5</v>
      </c>
      <c r="P54" s="8">
        <f t="shared" si="14"/>
        <v>0.5</v>
      </c>
    </row>
    <row r="55" spans="1:16" ht="16" thickBot="1">
      <c r="A55" s="2" t="s">
        <v>24</v>
      </c>
      <c r="B55">
        <v>17</v>
      </c>
      <c r="C55">
        <v>150</v>
      </c>
      <c r="D55">
        <v>15</v>
      </c>
      <c r="E55">
        <v>0.15</v>
      </c>
      <c r="F55" s="8">
        <f t="shared" si="10"/>
        <v>0.11333333333333333</v>
      </c>
      <c r="G55">
        <v>0.85</v>
      </c>
      <c r="H55" s="8">
        <f t="shared" si="15"/>
        <v>1.1333333333333333</v>
      </c>
      <c r="I55" s="8">
        <f t="shared" si="11"/>
        <v>1.2466666666666666</v>
      </c>
      <c r="K55" s="2" t="s">
        <v>24</v>
      </c>
      <c r="L55">
        <v>17</v>
      </c>
      <c r="M55" s="16">
        <f t="shared" si="12"/>
        <v>-127.50000000000003</v>
      </c>
      <c r="N55">
        <v>15</v>
      </c>
      <c r="O55" s="8">
        <f t="shared" si="13"/>
        <v>-0.1333333333333333</v>
      </c>
      <c r="P55" s="8">
        <f t="shared" si="14"/>
        <v>1.1333333333333333</v>
      </c>
    </row>
    <row r="56" spans="1:16" ht="16" thickBot="1">
      <c r="A56" s="2" t="s">
        <v>25</v>
      </c>
      <c r="B56">
        <v>12</v>
      </c>
      <c r="C56">
        <v>180</v>
      </c>
      <c r="D56">
        <v>13</v>
      </c>
      <c r="E56">
        <v>0.08</v>
      </c>
      <c r="F56" s="8">
        <f t="shared" si="10"/>
        <v>6.6666666666666666E-2</v>
      </c>
      <c r="G56">
        <v>0.92</v>
      </c>
      <c r="H56" s="8">
        <f t="shared" si="15"/>
        <v>0.92307692307692313</v>
      </c>
      <c r="I56" s="8">
        <f t="shared" si="11"/>
        <v>0.98974358974358978</v>
      </c>
      <c r="K56" s="2" t="s">
        <v>25</v>
      </c>
      <c r="L56">
        <v>12</v>
      </c>
      <c r="M56" s="16">
        <f t="shared" si="12"/>
        <v>156.00000000000011</v>
      </c>
      <c r="N56">
        <v>13</v>
      </c>
      <c r="O56" s="8">
        <f t="shared" si="13"/>
        <v>7.6923076923076872E-2</v>
      </c>
      <c r="P56" s="8">
        <f t="shared" si="14"/>
        <v>0.92307692307692313</v>
      </c>
    </row>
    <row r="57" spans="1:16" ht="16" thickBot="1">
      <c r="A57" s="2" t="s">
        <v>26</v>
      </c>
      <c r="B57">
        <v>30</v>
      </c>
      <c r="C57">
        <v>250</v>
      </c>
      <c r="D57">
        <v>40</v>
      </c>
      <c r="E57">
        <v>0.05</v>
      </c>
      <c r="F57" s="8">
        <f t="shared" si="10"/>
        <v>0.12</v>
      </c>
      <c r="G57">
        <v>0.95</v>
      </c>
      <c r="H57" s="8">
        <f t="shared" si="15"/>
        <v>0.75</v>
      </c>
      <c r="I57" s="8">
        <f t="shared" si="11"/>
        <v>0.87</v>
      </c>
      <c r="K57" s="2" t="s">
        <v>26</v>
      </c>
      <c r="L57">
        <v>30</v>
      </c>
      <c r="M57" s="16">
        <f t="shared" si="12"/>
        <v>120</v>
      </c>
      <c r="N57">
        <v>40</v>
      </c>
      <c r="O57" s="8">
        <f t="shared" si="13"/>
        <v>0.25</v>
      </c>
      <c r="P57" s="8">
        <f t="shared" si="14"/>
        <v>0.75</v>
      </c>
    </row>
    <row r="58" spans="1:16" ht="16" thickBot="1">
      <c r="A58" s="2" t="s">
        <v>27</v>
      </c>
      <c r="B58">
        <v>20</v>
      </c>
      <c r="C58">
        <v>92</v>
      </c>
      <c r="D58">
        <v>40</v>
      </c>
      <c r="E58">
        <v>0.5</v>
      </c>
      <c r="F58" s="8">
        <f t="shared" si="10"/>
        <v>0.21739130434782608</v>
      </c>
      <c r="G58">
        <v>0.5</v>
      </c>
      <c r="H58" s="8">
        <f t="shared" si="15"/>
        <v>0.5</v>
      </c>
      <c r="I58" s="8">
        <f t="shared" si="11"/>
        <v>0.71739130434782605</v>
      </c>
      <c r="K58" s="2" t="s">
        <v>27</v>
      </c>
      <c r="L58">
        <v>20</v>
      </c>
      <c r="M58" s="16">
        <f t="shared" si="12"/>
        <v>40</v>
      </c>
      <c r="N58">
        <v>40</v>
      </c>
      <c r="O58" s="8">
        <f t="shared" si="13"/>
        <v>0.5</v>
      </c>
      <c r="P58" s="8">
        <f t="shared" si="14"/>
        <v>0.5</v>
      </c>
    </row>
    <row r="59" spans="1:16" ht="16" thickBot="1">
      <c r="A59" s="3" t="s">
        <v>28</v>
      </c>
      <c r="B59">
        <v>23</v>
      </c>
      <c r="C59">
        <v>133</v>
      </c>
      <c r="D59">
        <v>28</v>
      </c>
      <c r="E59">
        <v>0.17</v>
      </c>
      <c r="F59" s="8">
        <f t="shared" si="10"/>
        <v>0.17293233082706766</v>
      </c>
      <c r="G59">
        <v>0.83</v>
      </c>
      <c r="H59" s="8">
        <f t="shared" si="15"/>
        <v>0.8214285714285714</v>
      </c>
      <c r="I59" s="8">
        <f t="shared" si="11"/>
        <v>0.994360902255639</v>
      </c>
      <c r="K59" s="3" t="s">
        <v>28</v>
      </c>
      <c r="L59">
        <v>23</v>
      </c>
      <c r="M59" s="16">
        <f t="shared" si="12"/>
        <v>128.79999999999998</v>
      </c>
      <c r="N59">
        <v>28</v>
      </c>
      <c r="O59" s="8">
        <f t="shared" si="13"/>
        <v>0.1785714285714286</v>
      </c>
      <c r="P59" s="8">
        <f t="shared" si="14"/>
        <v>0.8214285714285714</v>
      </c>
    </row>
    <row r="60" spans="1:16" ht="16" thickBot="1">
      <c r="A60" s="2" t="s">
        <v>29</v>
      </c>
      <c r="B60">
        <v>9</v>
      </c>
      <c r="C60">
        <v>200</v>
      </c>
      <c r="D60">
        <v>10</v>
      </c>
      <c r="E60">
        <v>0.05</v>
      </c>
      <c r="F60" s="8">
        <f t="shared" si="10"/>
        <v>4.4999999999999998E-2</v>
      </c>
      <c r="G60">
        <v>0.95</v>
      </c>
      <c r="H60" s="8">
        <f t="shared" si="15"/>
        <v>0.9</v>
      </c>
      <c r="I60" s="8">
        <f t="shared" si="11"/>
        <v>0.94500000000000006</v>
      </c>
      <c r="K60" s="2" t="s">
        <v>29</v>
      </c>
      <c r="L60">
        <v>9</v>
      </c>
      <c r="M60" s="16">
        <f t="shared" si="12"/>
        <v>90.000000000000014</v>
      </c>
      <c r="N60">
        <v>10</v>
      </c>
      <c r="O60" s="8">
        <f t="shared" si="13"/>
        <v>9.9999999999999978E-2</v>
      </c>
      <c r="P60" s="8">
        <f t="shared" si="14"/>
        <v>0.9</v>
      </c>
    </row>
    <row r="61" spans="1:16" ht="16" thickBot="1">
      <c r="A61" s="2" t="s">
        <v>30</v>
      </c>
      <c r="B61">
        <v>18</v>
      </c>
      <c r="C61">
        <v>38</v>
      </c>
      <c r="D61">
        <v>111</v>
      </c>
      <c r="E61">
        <v>0.12</v>
      </c>
      <c r="F61" s="8">
        <f t="shared" si="10"/>
        <v>0.47368421052631576</v>
      </c>
      <c r="G61">
        <v>0.88</v>
      </c>
      <c r="H61" s="8">
        <f t="shared" si="15"/>
        <v>0.16216216216216217</v>
      </c>
      <c r="I61" s="8">
        <f t="shared" si="11"/>
        <v>0.63584637268847799</v>
      </c>
      <c r="K61" s="2" t="s">
        <v>30</v>
      </c>
      <c r="L61">
        <v>18</v>
      </c>
      <c r="M61" s="16">
        <f t="shared" si="12"/>
        <v>21.483870967741936</v>
      </c>
      <c r="N61">
        <v>111</v>
      </c>
      <c r="O61" s="8">
        <f t="shared" si="13"/>
        <v>0.83783783783783783</v>
      </c>
      <c r="P61" s="8">
        <f t="shared" si="14"/>
        <v>0.16216216216216217</v>
      </c>
    </row>
  </sheetData>
  <mergeCells count="5">
    <mergeCell ref="A1:F2"/>
    <mergeCell ref="J1:O2"/>
    <mergeCell ref="U1:Z2"/>
    <mergeCell ref="A33:F34"/>
    <mergeCell ref="K33:P34"/>
  </mergeCells>
  <conditionalFormatting sqref="H36:H61">
    <cfRule type="iconSet" priority="9">
      <iconSet iconSet="3Symbols2" reverse="1">
        <cfvo type="percent" val="0"/>
        <cfvo type="num" val="0.99" gte="0"/>
        <cfvo type="num" val="1"/>
      </iconSet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6B5D9C5B-3146-214C-97F3-0D99CD1E0802}">
            <x14:iconSet iconSet="3Symbols2" custom="1">
              <x14:cfvo type="percent">
                <xm:f>0</xm:f>
              </x14:cfvo>
              <x14:cfvo type="num">
                <xm:f>0.99</xm:f>
              </x14:cfvo>
              <x14:cfvo type="num">
                <xm:f>1.01</xm:f>
              </x14:cfvo>
              <x14:cfIcon iconSet="3Symbols2" iconId="1"/>
              <x14:cfIcon iconSet="3Symbols2" iconId="2"/>
              <x14:cfIcon iconSet="3Symbols2" iconId="0"/>
            </x14:iconSet>
          </x14:cfRule>
          <xm:sqref>I36:I61</xm:sqref>
        </x14:conditionalFormatting>
        <x14:conditionalFormatting xmlns:xm="http://schemas.microsoft.com/office/excel/2006/main">
          <x14:cfRule type="iconSet" priority="6" id="{6ED11D20-7C42-294D-9414-B1B1B83B59A5}">
            <x14:iconSet iconSet="3Symbols2" custom="1">
              <x14:cfvo type="percent">
                <xm:f>0</xm:f>
              </x14:cfvo>
              <x14:cfvo type="num">
                <xm:f>-1000</xm:f>
              </x14:cfvo>
              <x14:cfvo type="num">
                <xm:f>0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M36:M61</xm:sqref>
        </x14:conditionalFormatting>
        <x14:conditionalFormatting xmlns:xm="http://schemas.microsoft.com/office/excel/2006/main">
          <x14:cfRule type="iconSet" priority="5" id="{894EB20C-CDF2-FB40-97BF-455E88BD3B4B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1.01</xm:f>
              </x14:cfvo>
              <x14:cfIcon iconSet="3Symbols2" iconId="0"/>
              <x14:cfIcon iconSet="3Symbols2" iconId="2"/>
              <x14:cfIcon iconSet="3Symbols2" iconId="0"/>
            </x14:iconSet>
          </x14:cfRule>
          <xm:sqref>O36:P61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2"/>
  <sheetViews>
    <sheetView topLeftCell="W1" workbookViewId="0">
      <selection activeCell="AA4" sqref="AA4:AA29"/>
    </sheetView>
  </sheetViews>
  <sheetFormatPr baseColWidth="10" defaultRowHeight="15" x14ac:dyDescent="0"/>
  <cols>
    <col min="28" max="28" width="17.83203125" customWidth="1"/>
    <col min="29" max="29" width="22.6640625" customWidth="1"/>
    <col min="30" max="30" width="22.1640625" customWidth="1"/>
    <col min="31" max="31" width="23.83203125" customWidth="1"/>
  </cols>
  <sheetData>
    <row r="1" spans="1:31">
      <c r="A1" s="43" t="s">
        <v>148</v>
      </c>
      <c r="B1" s="43"/>
      <c r="C1" s="43"/>
      <c r="D1" s="43"/>
      <c r="E1" s="43"/>
      <c r="F1" s="43"/>
      <c r="L1" s="43" t="s">
        <v>153</v>
      </c>
      <c r="M1" s="43"/>
      <c r="N1" s="43"/>
      <c r="O1" s="43"/>
      <c r="P1" s="43"/>
      <c r="Q1" s="43"/>
      <c r="W1" s="43" t="s">
        <v>157</v>
      </c>
      <c r="X1" s="43"/>
      <c r="Y1" s="43"/>
      <c r="Z1" s="43"/>
      <c r="AA1" s="43"/>
      <c r="AB1" s="43"/>
    </row>
    <row r="2" spans="1:31">
      <c r="A2" s="43"/>
      <c r="B2" s="43"/>
      <c r="C2" s="43"/>
      <c r="D2" s="43"/>
      <c r="E2" s="43"/>
      <c r="F2" s="43"/>
      <c r="G2" s="31"/>
      <c r="L2" s="43"/>
      <c r="M2" s="43"/>
      <c r="N2" s="43"/>
      <c r="O2" s="43"/>
      <c r="P2" s="43"/>
      <c r="Q2" s="43"/>
      <c r="W2" s="43"/>
      <c r="X2" s="43"/>
      <c r="Y2" s="43"/>
      <c r="Z2" s="43"/>
      <c r="AA2" s="43"/>
      <c r="AB2" s="43"/>
    </row>
    <row r="3" spans="1:31" ht="135">
      <c r="A3" s="1" t="s">
        <v>2</v>
      </c>
      <c r="B3" s="32" t="s">
        <v>3</v>
      </c>
      <c r="C3" s="30" t="s">
        <v>149</v>
      </c>
      <c r="D3" s="30" t="s">
        <v>150</v>
      </c>
      <c r="E3" s="32" t="s">
        <v>151</v>
      </c>
      <c r="F3" s="32" t="s">
        <v>152</v>
      </c>
      <c r="G3" s="1" t="s">
        <v>127</v>
      </c>
      <c r="H3" s="1" t="s">
        <v>126</v>
      </c>
      <c r="I3" t="s">
        <v>87</v>
      </c>
      <c r="J3" s="1" t="s">
        <v>161</v>
      </c>
      <c r="L3" s="1" t="s">
        <v>2</v>
      </c>
      <c r="M3" s="32" t="s">
        <v>3</v>
      </c>
      <c r="N3" s="32" t="s">
        <v>0</v>
      </c>
      <c r="O3" s="30" t="s">
        <v>154</v>
      </c>
      <c r="P3" s="30" t="s">
        <v>155</v>
      </c>
      <c r="Q3" s="30" t="s">
        <v>156</v>
      </c>
      <c r="R3" s="1" t="s">
        <v>160</v>
      </c>
      <c r="S3" s="1" t="s">
        <v>87</v>
      </c>
      <c r="T3" s="1" t="s">
        <v>161</v>
      </c>
      <c r="W3" s="1" t="s">
        <v>2</v>
      </c>
      <c r="X3" s="30" t="s">
        <v>132</v>
      </c>
      <c r="Y3" s="32" t="s">
        <v>0</v>
      </c>
      <c r="Z3" s="32" t="s">
        <v>1</v>
      </c>
      <c r="AA3" s="30" t="s">
        <v>155</v>
      </c>
      <c r="AB3" s="30" t="s">
        <v>156</v>
      </c>
      <c r="AC3" s="1" t="s">
        <v>160</v>
      </c>
      <c r="AD3" s="1" t="s">
        <v>87</v>
      </c>
      <c r="AE3" s="1" t="s">
        <v>161</v>
      </c>
    </row>
    <row r="4" spans="1:31">
      <c r="A4" s="1" t="s">
        <v>31</v>
      </c>
      <c r="B4" s="1">
        <v>45</v>
      </c>
      <c r="C4" s="33">
        <f t="shared" ref="C4:C29" si="0">B4/E4</f>
        <v>225</v>
      </c>
      <c r="D4" s="33">
        <f t="shared" ref="D4:D29" si="1">B4/F4</f>
        <v>56.25</v>
      </c>
      <c r="E4" s="1">
        <v>0.2</v>
      </c>
      <c r="F4" s="1">
        <v>0.8</v>
      </c>
      <c r="G4" s="1">
        <v>20</v>
      </c>
      <c r="H4" s="8">
        <v>8.4048159999999997E-2</v>
      </c>
      <c r="I4">
        <v>140</v>
      </c>
      <c r="J4" s="8">
        <v>0.21407970000000001</v>
      </c>
      <c r="L4" s="1" t="s">
        <v>31</v>
      </c>
      <c r="M4" s="1">
        <v>45</v>
      </c>
      <c r="N4" s="1">
        <v>223</v>
      </c>
      <c r="O4" s="16">
        <f t="shared" ref="O4:O29" si="2">M4/(1-(M4/N4))</f>
        <v>56.376404494382022</v>
      </c>
      <c r="P4" s="8">
        <f t="shared" ref="P4:P29" si="3">M4/N4</f>
        <v>0.20179372197309417</v>
      </c>
      <c r="Q4" s="8">
        <f t="shared" ref="Q4:Q29" si="4">M4/O4</f>
        <v>0.7982062780269058</v>
      </c>
      <c r="R4" s="8">
        <v>8.4048159999999997E-2</v>
      </c>
      <c r="S4">
        <v>140</v>
      </c>
      <c r="T4" s="34">
        <v>0.2192028</v>
      </c>
      <c r="U4" s="8"/>
      <c r="W4" s="1" t="s">
        <v>31</v>
      </c>
      <c r="X4" s="16">
        <f t="shared" ref="X4:X29" si="5">1/(1/Z4+1/Y4)</f>
        <v>44.759856630824373</v>
      </c>
      <c r="Y4" s="1">
        <v>223</v>
      </c>
      <c r="Z4" s="1">
        <v>56</v>
      </c>
      <c r="AA4" s="8">
        <f t="shared" ref="AA4:AA29" si="6">X4/Y4</f>
        <v>0.20071684587813621</v>
      </c>
      <c r="AB4" s="8">
        <f t="shared" ref="AB4:AB29" si="7">X4/Z4</f>
        <v>0.79928315412186379</v>
      </c>
      <c r="AC4" s="8">
        <v>8.4048159999999997E-2</v>
      </c>
      <c r="AD4">
        <v>140</v>
      </c>
      <c r="AE4" s="8">
        <v>0.2192028</v>
      </c>
    </row>
    <row r="5" spans="1:31" ht="16" thickBot="1">
      <c r="A5" s="2" t="s">
        <v>6</v>
      </c>
      <c r="B5">
        <v>30</v>
      </c>
      <c r="C5" s="33">
        <f t="shared" si="0"/>
        <v>166.66666666666669</v>
      </c>
      <c r="D5" s="33">
        <f t="shared" si="1"/>
        <v>36.585365853658537</v>
      </c>
      <c r="E5">
        <v>0.18</v>
      </c>
      <c r="F5">
        <v>0.82</v>
      </c>
      <c r="G5">
        <v>20</v>
      </c>
      <c r="H5" s="8">
        <v>0.25643290000000002</v>
      </c>
      <c r="I5">
        <v>40</v>
      </c>
      <c r="J5" s="8">
        <v>1.3647400000000001E-2</v>
      </c>
      <c r="L5" s="2" t="s">
        <v>6</v>
      </c>
      <c r="M5">
        <v>30</v>
      </c>
      <c r="N5">
        <v>65</v>
      </c>
      <c r="O5" s="16">
        <f t="shared" si="2"/>
        <v>55.714285714285715</v>
      </c>
      <c r="P5" s="8">
        <f t="shared" si="3"/>
        <v>0.46153846153846156</v>
      </c>
      <c r="Q5" s="8">
        <f t="shared" si="4"/>
        <v>0.53846153846153844</v>
      </c>
      <c r="R5" s="8">
        <v>0.25643290000000002</v>
      </c>
      <c r="S5">
        <v>40</v>
      </c>
      <c r="T5" s="8">
        <v>0.20788209999999999</v>
      </c>
      <c r="U5" s="8"/>
      <c r="W5" s="2" t="s">
        <v>6</v>
      </c>
      <c r="X5" s="16">
        <f t="shared" si="5"/>
        <v>7.1232876712328768</v>
      </c>
      <c r="Y5">
        <v>65</v>
      </c>
      <c r="Z5">
        <v>8</v>
      </c>
      <c r="AA5" s="8">
        <f t="shared" si="6"/>
        <v>0.1095890410958904</v>
      </c>
      <c r="AB5" s="8">
        <f t="shared" si="7"/>
        <v>0.8904109589041096</v>
      </c>
      <c r="AC5" s="8">
        <v>1</v>
      </c>
      <c r="AD5">
        <v>40</v>
      </c>
      <c r="AE5" s="8">
        <v>0.20788209999999999</v>
      </c>
    </row>
    <row r="6" spans="1:31" ht="16" thickBot="1">
      <c r="A6" s="2" t="s">
        <v>7</v>
      </c>
      <c r="B6">
        <v>30</v>
      </c>
      <c r="C6" s="33">
        <f t="shared" si="0"/>
        <v>176.47058823529412</v>
      </c>
      <c r="D6" s="33">
        <f t="shared" si="1"/>
        <v>36.144578313253014</v>
      </c>
      <c r="E6">
        <v>0.17</v>
      </c>
      <c r="F6">
        <v>0.83</v>
      </c>
      <c r="G6">
        <v>30</v>
      </c>
      <c r="H6" s="8">
        <v>0.63212060000000003</v>
      </c>
      <c r="I6">
        <v>60</v>
      </c>
      <c r="J6" s="8">
        <v>3.8845499999999998E-2</v>
      </c>
      <c r="L6" s="2" t="s">
        <v>7</v>
      </c>
      <c r="M6">
        <v>30</v>
      </c>
      <c r="N6">
        <v>90</v>
      </c>
      <c r="O6" s="16">
        <f t="shared" si="2"/>
        <v>44.999999999999993</v>
      </c>
      <c r="P6" s="8">
        <f t="shared" si="3"/>
        <v>0.33333333333333331</v>
      </c>
      <c r="Q6" s="8">
        <f t="shared" si="4"/>
        <v>0.66666666666666674</v>
      </c>
      <c r="R6" s="8">
        <v>0.63212060000000003</v>
      </c>
      <c r="S6">
        <v>60</v>
      </c>
      <c r="T6" s="8">
        <v>0.25643290000000002</v>
      </c>
      <c r="U6" s="8"/>
      <c r="W6" s="2" t="s">
        <v>7</v>
      </c>
      <c r="X6" s="16">
        <f t="shared" si="5"/>
        <v>15.688073394495413</v>
      </c>
      <c r="Y6">
        <v>90</v>
      </c>
      <c r="Z6">
        <v>19</v>
      </c>
      <c r="AA6" s="8">
        <f t="shared" si="6"/>
        <v>0.1743119266055046</v>
      </c>
      <c r="AB6" s="8">
        <f t="shared" si="7"/>
        <v>0.82568807339449546</v>
      </c>
      <c r="AC6" s="8">
        <v>0.99862839999999997</v>
      </c>
      <c r="AD6">
        <v>60</v>
      </c>
      <c r="AE6" s="8">
        <v>0.25643290000000002</v>
      </c>
    </row>
    <row r="7" spans="1:31" ht="16" thickBot="1">
      <c r="A7" s="3" t="s">
        <v>8</v>
      </c>
      <c r="B7">
        <v>36</v>
      </c>
      <c r="C7" s="33">
        <f t="shared" si="0"/>
        <v>124.13793103448276</v>
      </c>
      <c r="D7" s="33">
        <f t="shared" si="1"/>
        <v>50.70422535211268</v>
      </c>
      <c r="E7">
        <v>0.28999999999999998</v>
      </c>
      <c r="F7">
        <v>0.71</v>
      </c>
      <c r="G7">
        <v>10</v>
      </c>
      <c r="H7" s="8">
        <v>2.1205410000000001E-2</v>
      </c>
      <c r="I7">
        <v>60</v>
      </c>
      <c r="J7" s="8">
        <v>0.1071076</v>
      </c>
      <c r="L7" s="3" t="s">
        <v>8</v>
      </c>
      <c r="M7">
        <v>36</v>
      </c>
      <c r="N7">
        <v>180</v>
      </c>
      <c r="O7" s="16">
        <f t="shared" si="2"/>
        <v>45</v>
      </c>
      <c r="P7" s="8">
        <f t="shared" si="3"/>
        <v>0.2</v>
      </c>
      <c r="Q7" s="8">
        <f t="shared" si="4"/>
        <v>0.8</v>
      </c>
      <c r="R7" s="8">
        <v>2.1205410000000001E-2</v>
      </c>
      <c r="S7">
        <v>60</v>
      </c>
      <c r="T7" s="8">
        <v>3.6359559999999999E-2</v>
      </c>
      <c r="U7" s="8"/>
      <c r="W7" s="3" t="s">
        <v>8</v>
      </c>
      <c r="X7" s="16">
        <f t="shared" si="5"/>
        <v>72</v>
      </c>
      <c r="Y7">
        <v>180</v>
      </c>
      <c r="Z7">
        <v>120</v>
      </c>
      <c r="AA7" s="8">
        <f t="shared" si="6"/>
        <v>0.4</v>
      </c>
      <c r="AB7" s="8">
        <f t="shared" si="7"/>
        <v>0.6</v>
      </c>
      <c r="AC7" s="8">
        <v>2.675598E-3</v>
      </c>
      <c r="AD7">
        <v>60</v>
      </c>
      <c r="AE7" s="8">
        <v>3.6359559999999999E-2</v>
      </c>
    </row>
    <row r="8" spans="1:31" ht="16" thickBot="1">
      <c r="A8" s="3" t="s">
        <v>9</v>
      </c>
      <c r="B8">
        <v>46</v>
      </c>
      <c r="C8" s="33">
        <f t="shared" si="0"/>
        <v>92</v>
      </c>
      <c r="D8" s="33">
        <f t="shared" si="1"/>
        <v>92</v>
      </c>
      <c r="E8">
        <v>0.5</v>
      </c>
      <c r="F8">
        <v>0.5</v>
      </c>
      <c r="G8">
        <v>10</v>
      </c>
      <c r="H8" s="8">
        <v>1.02211E-2</v>
      </c>
      <c r="I8">
        <v>160</v>
      </c>
      <c r="J8" s="8">
        <v>0.99480539999999995</v>
      </c>
      <c r="L8" s="3" t="s">
        <v>9</v>
      </c>
      <c r="M8">
        <v>46</v>
      </c>
      <c r="N8">
        <v>92</v>
      </c>
      <c r="O8" s="16">
        <f t="shared" si="2"/>
        <v>92</v>
      </c>
      <c r="P8" s="8">
        <f t="shared" si="3"/>
        <v>0.5</v>
      </c>
      <c r="Q8" s="8">
        <f t="shared" si="4"/>
        <v>0.5</v>
      </c>
      <c r="R8" s="8">
        <v>1.02211E-2</v>
      </c>
      <c r="S8">
        <v>160</v>
      </c>
      <c r="T8" s="8">
        <v>0.99480539999999995</v>
      </c>
      <c r="U8" s="8"/>
      <c r="W8" s="3" t="s">
        <v>9</v>
      </c>
      <c r="X8" s="16">
        <f t="shared" si="5"/>
        <v>45.748633879781416</v>
      </c>
      <c r="Y8">
        <v>92</v>
      </c>
      <c r="Z8">
        <v>91</v>
      </c>
      <c r="AA8" s="8">
        <f t="shared" si="6"/>
        <v>0.49726775956284147</v>
      </c>
      <c r="AB8" s="8">
        <f t="shared" si="7"/>
        <v>0.50273224043715836</v>
      </c>
      <c r="AC8" s="8">
        <v>1.02211E-2</v>
      </c>
      <c r="AD8">
        <v>160</v>
      </c>
      <c r="AE8" s="8">
        <v>0.99480539999999995</v>
      </c>
    </row>
    <row r="9" spans="1:31" ht="16" thickBot="1">
      <c r="A9" s="2" t="s">
        <v>10</v>
      </c>
      <c r="B9">
        <v>86</v>
      </c>
      <c r="C9" s="33">
        <f t="shared" si="0"/>
        <v>226.31578947368422</v>
      </c>
      <c r="D9" s="33">
        <f t="shared" si="1"/>
        <v>138.70967741935485</v>
      </c>
      <c r="E9">
        <v>0.38</v>
      </c>
      <c r="F9">
        <v>0.62</v>
      </c>
      <c r="G9">
        <v>20</v>
      </c>
      <c r="H9" s="8">
        <v>1.249874E-2</v>
      </c>
      <c r="I9">
        <v>140</v>
      </c>
      <c r="J9" s="8">
        <v>0.2115736</v>
      </c>
      <c r="L9" s="2" t="s">
        <v>10</v>
      </c>
      <c r="M9">
        <v>86</v>
      </c>
      <c r="N9">
        <v>226</v>
      </c>
      <c r="O9" s="16">
        <f t="shared" si="2"/>
        <v>138.82857142857142</v>
      </c>
      <c r="P9" s="8">
        <f t="shared" si="3"/>
        <v>0.38053097345132741</v>
      </c>
      <c r="Q9" s="8">
        <f t="shared" si="4"/>
        <v>0.61946902654867264</v>
      </c>
      <c r="R9" s="8">
        <v>1.249874E-2</v>
      </c>
      <c r="S9">
        <v>140</v>
      </c>
      <c r="T9" s="8">
        <v>0.2115736</v>
      </c>
      <c r="U9" s="8"/>
      <c r="W9" s="2" t="s">
        <v>10</v>
      </c>
      <c r="X9" s="16">
        <f t="shared" si="5"/>
        <v>86.448087431693992</v>
      </c>
      <c r="Y9">
        <v>226</v>
      </c>
      <c r="Z9">
        <v>140</v>
      </c>
      <c r="AA9" s="8">
        <f t="shared" si="6"/>
        <v>0.38251366120218583</v>
      </c>
      <c r="AB9" s="8">
        <f t="shared" si="7"/>
        <v>0.61748633879781423</v>
      </c>
      <c r="AC9" s="8">
        <v>1.249874E-2</v>
      </c>
      <c r="AD9">
        <v>140</v>
      </c>
      <c r="AE9" s="8">
        <v>0.2115736</v>
      </c>
    </row>
    <row r="10" spans="1:31" ht="16" thickBot="1">
      <c r="A10" s="3" t="s">
        <v>11</v>
      </c>
      <c r="B10">
        <v>8</v>
      </c>
      <c r="C10" s="33">
        <f t="shared" si="0"/>
        <v>80</v>
      </c>
      <c r="D10" s="33">
        <f t="shared" si="1"/>
        <v>8.8888888888888893</v>
      </c>
      <c r="E10">
        <v>0.1</v>
      </c>
      <c r="F10">
        <v>0.9</v>
      </c>
      <c r="G10">
        <v>20</v>
      </c>
      <c r="H10" s="8">
        <v>0.99999979999999999</v>
      </c>
      <c r="I10">
        <v>40</v>
      </c>
      <c r="J10" s="8">
        <v>0.1175031</v>
      </c>
      <c r="L10" s="3" t="s">
        <v>11</v>
      </c>
      <c r="M10">
        <v>8</v>
      </c>
      <c r="N10">
        <v>75</v>
      </c>
      <c r="O10" s="16">
        <f t="shared" si="2"/>
        <v>8.9552238805970159</v>
      </c>
      <c r="P10" s="8">
        <f t="shared" si="3"/>
        <v>0.10666666666666667</v>
      </c>
      <c r="Q10" s="8">
        <f t="shared" si="4"/>
        <v>0.8933333333333332</v>
      </c>
      <c r="R10" s="8">
        <v>0.99999979999999999</v>
      </c>
      <c r="S10">
        <v>40</v>
      </c>
      <c r="T10" s="8">
        <v>0.1407572</v>
      </c>
      <c r="U10" s="8"/>
      <c r="W10" s="3" t="s">
        <v>11</v>
      </c>
      <c r="X10" s="16">
        <f t="shared" si="5"/>
        <v>7.2289156626506026</v>
      </c>
      <c r="Y10">
        <v>75</v>
      </c>
      <c r="Z10">
        <v>8</v>
      </c>
      <c r="AA10" s="8">
        <f t="shared" si="6"/>
        <v>9.6385542168674704E-2</v>
      </c>
      <c r="AB10" s="8">
        <f t="shared" si="7"/>
        <v>0.90361445783132532</v>
      </c>
      <c r="AC10" s="8">
        <v>1</v>
      </c>
      <c r="AD10">
        <v>40</v>
      </c>
      <c r="AE10" s="8">
        <v>0.1407572</v>
      </c>
    </row>
    <row r="11" spans="1:31" ht="16" thickBot="1">
      <c r="A11" s="3" t="s">
        <v>12</v>
      </c>
      <c r="B11">
        <v>16</v>
      </c>
      <c r="C11" s="33">
        <f t="shared" si="0"/>
        <v>94.117647058823522</v>
      </c>
      <c r="D11" s="33">
        <f t="shared" si="1"/>
        <v>19.277108433734941</v>
      </c>
      <c r="E11">
        <v>0.17</v>
      </c>
      <c r="F11">
        <v>0.83</v>
      </c>
      <c r="G11">
        <v>30</v>
      </c>
      <c r="H11" s="8">
        <v>0.99862839999999997</v>
      </c>
      <c r="I11">
        <v>60</v>
      </c>
      <c r="J11" s="8">
        <v>0.2289931</v>
      </c>
      <c r="L11" s="3" t="s">
        <v>12</v>
      </c>
      <c r="M11">
        <v>16</v>
      </c>
      <c r="N11">
        <v>90</v>
      </c>
      <c r="O11" s="16">
        <f t="shared" si="2"/>
        <v>19.45945945945946</v>
      </c>
      <c r="P11" s="8">
        <f t="shared" si="3"/>
        <v>0.17777777777777778</v>
      </c>
      <c r="Q11" s="8">
        <f t="shared" si="4"/>
        <v>0.82222222222222219</v>
      </c>
      <c r="R11" s="8">
        <v>0.99862839999999997</v>
      </c>
      <c r="S11">
        <v>60</v>
      </c>
      <c r="T11" s="8">
        <v>0.25643290000000002</v>
      </c>
      <c r="U11" s="8"/>
      <c r="W11" s="3" t="s">
        <v>12</v>
      </c>
      <c r="X11" s="16">
        <f t="shared" si="5"/>
        <v>15.688073394495413</v>
      </c>
      <c r="Y11">
        <v>90</v>
      </c>
      <c r="Z11">
        <v>19</v>
      </c>
      <c r="AA11" s="8">
        <f t="shared" si="6"/>
        <v>0.1743119266055046</v>
      </c>
      <c r="AB11" s="8">
        <f t="shared" si="7"/>
        <v>0.82568807339449546</v>
      </c>
      <c r="AC11" s="8">
        <v>0.99862839999999997</v>
      </c>
      <c r="AD11">
        <v>60</v>
      </c>
      <c r="AE11" s="8">
        <v>0.25643290000000002</v>
      </c>
    </row>
    <row r="12" spans="1:31" ht="16" thickBot="1">
      <c r="A12" s="2" t="s">
        <v>13</v>
      </c>
      <c r="B12">
        <v>49</v>
      </c>
      <c r="C12" s="33">
        <f t="shared" si="0"/>
        <v>85.964912280701768</v>
      </c>
      <c r="D12" s="33">
        <f t="shared" si="1"/>
        <v>113.95348837209302</v>
      </c>
      <c r="E12">
        <v>0.56999999999999995</v>
      </c>
      <c r="F12">
        <v>0.43</v>
      </c>
      <c r="G12">
        <v>10</v>
      </c>
      <c r="H12" s="8">
        <v>8.4638379999999996E-3</v>
      </c>
      <c r="I12">
        <v>30</v>
      </c>
      <c r="J12" s="8">
        <v>4.1560739999999999E-2</v>
      </c>
      <c r="L12" s="2" t="s">
        <v>13</v>
      </c>
      <c r="M12">
        <v>49</v>
      </c>
      <c r="N12">
        <v>85</v>
      </c>
      <c r="O12" s="16">
        <f t="shared" si="2"/>
        <v>115.69444444444443</v>
      </c>
      <c r="P12" s="8">
        <f t="shared" si="3"/>
        <v>0.57647058823529407</v>
      </c>
      <c r="Q12" s="8">
        <f t="shared" si="4"/>
        <v>0.42352941176470593</v>
      </c>
      <c r="R12" s="8">
        <v>8.4638379999999996E-3</v>
      </c>
      <c r="S12">
        <v>30</v>
      </c>
      <c r="T12" s="8">
        <v>4.3012540000000002E-2</v>
      </c>
      <c r="U12" s="8"/>
      <c r="W12" s="2" t="s">
        <v>13</v>
      </c>
      <c r="X12" s="16">
        <f t="shared" si="5"/>
        <v>48.693467336683419</v>
      </c>
      <c r="Y12">
        <v>85</v>
      </c>
      <c r="Z12">
        <v>114</v>
      </c>
      <c r="AA12" s="8">
        <f t="shared" si="6"/>
        <v>0.57286432160804024</v>
      </c>
      <c r="AB12" s="8">
        <f t="shared" si="7"/>
        <v>0.42713567839195982</v>
      </c>
      <c r="AC12" s="8">
        <v>8.4638379999999996E-3</v>
      </c>
      <c r="AD12">
        <v>30</v>
      </c>
      <c r="AE12" s="8">
        <v>4.3012540000000002E-2</v>
      </c>
    </row>
    <row r="13" spans="1:31" ht="16" thickBot="1">
      <c r="A13" s="3" t="s">
        <v>14</v>
      </c>
      <c r="B13">
        <v>12</v>
      </c>
      <c r="C13" s="33">
        <f t="shared" si="0"/>
        <v>80</v>
      </c>
      <c r="D13" s="33">
        <f t="shared" si="1"/>
        <v>14.117647058823529</v>
      </c>
      <c r="E13">
        <v>0.15</v>
      </c>
      <c r="F13">
        <v>0.85</v>
      </c>
      <c r="G13">
        <v>20</v>
      </c>
      <c r="H13" s="8">
        <v>0.99024160000000006</v>
      </c>
      <c r="I13">
        <v>80</v>
      </c>
      <c r="J13" s="8">
        <v>0.63212060000000003</v>
      </c>
      <c r="L13" s="3" t="s">
        <v>14</v>
      </c>
      <c r="M13">
        <v>12</v>
      </c>
      <c r="N13">
        <v>122</v>
      </c>
      <c r="O13" s="16">
        <f t="shared" si="2"/>
        <v>13.309090909090909</v>
      </c>
      <c r="P13" s="8">
        <f t="shared" si="3"/>
        <v>9.8360655737704916E-2</v>
      </c>
      <c r="Q13" s="8">
        <f t="shared" si="4"/>
        <v>0.90163934426229508</v>
      </c>
      <c r="R13" s="8">
        <v>0.99024160000000006</v>
      </c>
      <c r="S13">
        <v>80</v>
      </c>
      <c r="T13" s="8">
        <v>0.24569759999999999</v>
      </c>
      <c r="U13" s="8"/>
      <c r="W13" s="3" t="s">
        <v>14</v>
      </c>
      <c r="X13" s="16">
        <f t="shared" si="5"/>
        <v>9.2424242424242422</v>
      </c>
      <c r="Y13">
        <v>122</v>
      </c>
      <c r="Z13">
        <v>10</v>
      </c>
      <c r="AA13" s="8">
        <f t="shared" si="6"/>
        <v>7.575757575757576E-2</v>
      </c>
      <c r="AB13" s="8">
        <f t="shared" si="7"/>
        <v>0.9242424242424242</v>
      </c>
      <c r="AC13" s="8">
        <v>0.99998290000000001</v>
      </c>
      <c r="AD13">
        <v>80</v>
      </c>
      <c r="AE13" s="8">
        <v>0.24569759999999999</v>
      </c>
    </row>
    <row r="14" spans="1:31" ht="16" thickBot="1">
      <c r="A14" s="2" t="s">
        <v>15</v>
      </c>
      <c r="B14">
        <v>8</v>
      </c>
      <c r="C14" s="33">
        <f t="shared" si="0"/>
        <v>61.538461538461533</v>
      </c>
      <c r="D14" s="33">
        <f t="shared" si="1"/>
        <v>9.1954022988505741</v>
      </c>
      <c r="E14">
        <v>0.13</v>
      </c>
      <c r="F14">
        <v>0.87</v>
      </c>
      <c r="G14">
        <v>20</v>
      </c>
      <c r="H14" s="8">
        <v>0.99999979999999999</v>
      </c>
      <c r="I14">
        <v>100</v>
      </c>
      <c r="J14" s="8">
        <v>0.98494280000000001</v>
      </c>
      <c r="L14" s="2" t="s">
        <v>15</v>
      </c>
      <c r="M14">
        <v>8</v>
      </c>
      <c r="N14">
        <v>55</v>
      </c>
      <c r="O14" s="16">
        <f t="shared" si="2"/>
        <v>9.3617021276595747</v>
      </c>
      <c r="P14" s="8">
        <f t="shared" si="3"/>
        <v>0.14545454545454545</v>
      </c>
      <c r="Q14" s="8">
        <f t="shared" si="4"/>
        <v>0.8545454545454545</v>
      </c>
      <c r="R14" s="8">
        <v>0.99999979999999999</v>
      </c>
      <c r="S14">
        <v>100</v>
      </c>
      <c r="T14" s="8">
        <v>0.99754719999999997</v>
      </c>
      <c r="U14" s="8"/>
      <c r="W14" s="2" t="s">
        <v>15</v>
      </c>
      <c r="X14" s="16">
        <f t="shared" si="5"/>
        <v>7.734375</v>
      </c>
      <c r="Y14">
        <v>55</v>
      </c>
      <c r="Z14">
        <v>9</v>
      </c>
      <c r="AA14" s="8">
        <f t="shared" si="6"/>
        <v>0.140625</v>
      </c>
      <c r="AB14" s="8">
        <f t="shared" si="7"/>
        <v>0.859375</v>
      </c>
      <c r="AC14" s="8">
        <v>0.99999979999999999</v>
      </c>
      <c r="AD14">
        <v>100</v>
      </c>
      <c r="AE14" s="8">
        <v>0.99754719999999997</v>
      </c>
    </row>
    <row r="15" spans="1:31" ht="16" thickBot="1">
      <c r="A15" s="2" t="s">
        <v>16</v>
      </c>
      <c r="B15">
        <v>15</v>
      </c>
      <c r="C15" s="33">
        <f t="shared" si="0"/>
        <v>68.181818181818187</v>
      </c>
      <c r="D15" s="33">
        <f t="shared" si="1"/>
        <v>19.23076923076923</v>
      </c>
      <c r="E15">
        <v>0.22</v>
      </c>
      <c r="F15">
        <v>0.78</v>
      </c>
      <c r="G15">
        <v>50</v>
      </c>
      <c r="H15" s="8">
        <v>1</v>
      </c>
      <c r="I15">
        <v>130</v>
      </c>
      <c r="J15" s="8">
        <v>0.99907639999999998</v>
      </c>
      <c r="L15" s="2" t="s">
        <v>16</v>
      </c>
      <c r="M15">
        <v>15</v>
      </c>
      <c r="N15">
        <v>70</v>
      </c>
      <c r="O15" s="16">
        <f t="shared" si="2"/>
        <v>19.09090909090909</v>
      </c>
      <c r="P15" s="8">
        <f t="shared" si="3"/>
        <v>0.21428571428571427</v>
      </c>
      <c r="Q15" s="8">
        <f t="shared" si="4"/>
        <v>0.78571428571428581</v>
      </c>
      <c r="R15" s="8">
        <v>1</v>
      </c>
      <c r="S15">
        <v>130</v>
      </c>
      <c r="T15" s="8">
        <v>0.99834710000000004</v>
      </c>
      <c r="U15" s="8"/>
      <c r="W15" s="2" t="s">
        <v>16</v>
      </c>
      <c r="X15" s="16">
        <f t="shared" si="5"/>
        <v>14.943820224719101</v>
      </c>
      <c r="Y15">
        <v>70</v>
      </c>
      <c r="Z15">
        <v>19</v>
      </c>
      <c r="AA15" s="8">
        <f t="shared" si="6"/>
        <v>0.21348314606741572</v>
      </c>
      <c r="AB15" s="8">
        <f t="shared" si="7"/>
        <v>0.7865168539325843</v>
      </c>
      <c r="AC15" s="8">
        <v>1</v>
      </c>
      <c r="AD15">
        <v>130</v>
      </c>
      <c r="AE15" s="8">
        <v>0.99834710000000004</v>
      </c>
    </row>
    <row r="16" spans="1:31" ht="16" thickBot="1">
      <c r="A16" s="3" t="s">
        <v>17</v>
      </c>
      <c r="B16">
        <v>40</v>
      </c>
      <c r="C16" s="33">
        <f t="shared" si="0"/>
        <v>200</v>
      </c>
      <c r="D16" s="33">
        <f t="shared" si="1"/>
        <v>50</v>
      </c>
      <c r="E16">
        <v>0.2</v>
      </c>
      <c r="F16">
        <v>0.8</v>
      </c>
      <c r="G16">
        <v>30</v>
      </c>
      <c r="H16" s="8">
        <v>0.34418399999999999</v>
      </c>
      <c r="I16">
        <v>110</v>
      </c>
      <c r="J16" s="8">
        <v>0.1532713</v>
      </c>
      <c r="L16" s="3" t="s">
        <v>17</v>
      </c>
      <c r="M16">
        <v>40</v>
      </c>
      <c r="N16">
        <v>209</v>
      </c>
      <c r="O16" s="16">
        <f t="shared" si="2"/>
        <v>49.467455621301774</v>
      </c>
      <c r="P16" s="8">
        <f t="shared" si="3"/>
        <v>0.19138755980861244</v>
      </c>
      <c r="Q16" s="8">
        <f t="shared" si="4"/>
        <v>0.80861244019138756</v>
      </c>
      <c r="R16" s="8">
        <v>0.34418399999999999</v>
      </c>
      <c r="S16">
        <v>110</v>
      </c>
      <c r="T16" s="8">
        <v>0.13566410000000001</v>
      </c>
      <c r="U16" s="8"/>
      <c r="W16" s="3" t="s">
        <v>17</v>
      </c>
      <c r="X16" s="16">
        <f t="shared" si="5"/>
        <v>40.347490347490343</v>
      </c>
      <c r="Y16">
        <v>209</v>
      </c>
      <c r="Z16">
        <v>50</v>
      </c>
      <c r="AA16" s="8">
        <f t="shared" si="6"/>
        <v>0.19305019305019303</v>
      </c>
      <c r="AB16" s="8">
        <f t="shared" si="7"/>
        <v>0.80694980694980689</v>
      </c>
      <c r="AC16" s="8">
        <v>0.34418399999999999</v>
      </c>
      <c r="AD16">
        <v>110</v>
      </c>
      <c r="AE16" s="8">
        <v>0.13566410000000001</v>
      </c>
    </row>
    <row r="17" spans="1:31" ht="16" thickBot="1">
      <c r="A17" s="3" t="s">
        <v>18</v>
      </c>
      <c r="B17">
        <v>30</v>
      </c>
      <c r="C17" s="33">
        <f t="shared" si="0"/>
        <v>200</v>
      </c>
      <c r="D17" s="33">
        <f t="shared" si="1"/>
        <v>35.294117647058826</v>
      </c>
      <c r="E17">
        <v>0.15</v>
      </c>
      <c r="F17">
        <v>0.85</v>
      </c>
      <c r="G17">
        <v>50</v>
      </c>
      <c r="H17" s="8">
        <v>0.99024160000000006</v>
      </c>
      <c r="I17">
        <v>130</v>
      </c>
      <c r="J17" s="8">
        <v>0.240143</v>
      </c>
      <c r="L17" s="3" t="s">
        <v>18</v>
      </c>
      <c r="M17">
        <v>30</v>
      </c>
      <c r="N17">
        <v>300</v>
      </c>
      <c r="O17" s="16">
        <f t="shared" si="2"/>
        <v>33.333333333333336</v>
      </c>
      <c r="P17" s="8">
        <f t="shared" si="3"/>
        <v>0.1</v>
      </c>
      <c r="Q17" s="8">
        <f t="shared" si="4"/>
        <v>0.89999999999999991</v>
      </c>
      <c r="R17" s="8">
        <v>0.99024160000000006</v>
      </c>
      <c r="S17">
        <v>130</v>
      </c>
      <c r="T17" s="8">
        <v>7.8147800000000003E-2</v>
      </c>
      <c r="U17" s="8"/>
      <c r="W17" s="3" t="s">
        <v>18</v>
      </c>
      <c r="X17" s="16">
        <f t="shared" si="5"/>
        <v>32.142857142857146</v>
      </c>
      <c r="Y17">
        <v>300</v>
      </c>
      <c r="Z17">
        <v>36</v>
      </c>
      <c r="AA17" s="8">
        <f t="shared" si="6"/>
        <v>0.10714285714285715</v>
      </c>
      <c r="AB17" s="8">
        <f t="shared" si="7"/>
        <v>0.8928571428571429</v>
      </c>
      <c r="AC17" s="8">
        <v>0.97795560000000004</v>
      </c>
      <c r="AD17">
        <v>130</v>
      </c>
      <c r="AE17" s="8">
        <v>7.8147800000000003E-2</v>
      </c>
    </row>
    <row r="18" spans="1:31" ht="16" thickBot="1">
      <c r="A18" s="3" t="s">
        <v>19</v>
      </c>
      <c r="B18">
        <v>50</v>
      </c>
      <c r="C18" s="33">
        <f t="shared" si="0"/>
        <v>277.77777777777777</v>
      </c>
      <c r="D18" s="33">
        <f t="shared" si="1"/>
        <v>60.975609756097562</v>
      </c>
      <c r="E18">
        <v>0.18</v>
      </c>
      <c r="F18">
        <v>0.82</v>
      </c>
      <c r="G18">
        <v>80</v>
      </c>
      <c r="H18" s="8">
        <v>0.98336089999999998</v>
      </c>
      <c r="I18">
        <v>160</v>
      </c>
      <c r="J18" s="8">
        <v>0.17357410000000001</v>
      </c>
      <c r="L18" s="3" t="s">
        <v>19</v>
      </c>
      <c r="M18">
        <v>50</v>
      </c>
      <c r="N18">
        <v>300</v>
      </c>
      <c r="O18" s="16">
        <f t="shared" si="2"/>
        <v>60</v>
      </c>
      <c r="P18" s="8">
        <f t="shared" si="3"/>
        <v>0.16666666666666666</v>
      </c>
      <c r="Q18" s="8">
        <f t="shared" si="4"/>
        <v>0.83333333333333337</v>
      </c>
      <c r="R18" s="8">
        <v>0.98336089999999998</v>
      </c>
      <c r="S18">
        <v>160</v>
      </c>
      <c r="T18" s="8">
        <v>0.1407572</v>
      </c>
      <c r="U18" s="8"/>
      <c r="W18" s="3" t="s">
        <v>19</v>
      </c>
      <c r="X18" s="16">
        <f t="shared" si="5"/>
        <v>56.756756756756765</v>
      </c>
      <c r="Y18">
        <v>300</v>
      </c>
      <c r="Z18">
        <v>70</v>
      </c>
      <c r="AA18" s="8">
        <f t="shared" si="6"/>
        <v>0.18918918918918923</v>
      </c>
      <c r="AB18" s="8">
        <f t="shared" si="7"/>
        <v>0.81081081081081097</v>
      </c>
      <c r="AC18" s="8">
        <v>0.93700399999999995</v>
      </c>
      <c r="AD18">
        <v>160</v>
      </c>
      <c r="AE18" s="8">
        <v>0.1407572</v>
      </c>
    </row>
    <row r="19" spans="1:31" ht="16" thickBot="1">
      <c r="A19" s="3" t="s">
        <v>20</v>
      </c>
      <c r="B19">
        <v>46</v>
      </c>
      <c r="C19" s="33">
        <f t="shared" si="0"/>
        <v>92</v>
      </c>
      <c r="D19" s="33">
        <f t="shared" si="1"/>
        <v>92</v>
      </c>
      <c r="E19">
        <v>0.5</v>
      </c>
      <c r="F19">
        <v>0.5</v>
      </c>
      <c r="G19">
        <v>10</v>
      </c>
      <c r="H19" s="8">
        <v>1.02211E-2</v>
      </c>
      <c r="I19">
        <v>160</v>
      </c>
      <c r="J19" s="8">
        <v>0.99480539999999995</v>
      </c>
      <c r="L19" s="3" t="s">
        <v>20</v>
      </c>
      <c r="M19">
        <v>46</v>
      </c>
      <c r="N19">
        <v>190</v>
      </c>
      <c r="O19" s="16">
        <f t="shared" si="2"/>
        <v>60.694444444444443</v>
      </c>
      <c r="P19" s="8">
        <f t="shared" si="3"/>
        <v>0.24210526315789474</v>
      </c>
      <c r="Q19" s="8">
        <f t="shared" si="4"/>
        <v>0.75789473684210529</v>
      </c>
      <c r="R19" s="8">
        <v>1.02211E-2</v>
      </c>
      <c r="S19">
        <v>160</v>
      </c>
      <c r="T19" s="8">
        <v>0.44963389999999998</v>
      </c>
      <c r="U19" s="8"/>
      <c r="W19" s="3" t="s">
        <v>20</v>
      </c>
      <c r="X19" s="16">
        <f t="shared" si="5"/>
        <v>53.773584905660371</v>
      </c>
      <c r="Y19">
        <v>190</v>
      </c>
      <c r="Z19">
        <v>75</v>
      </c>
      <c r="AA19" s="8">
        <f t="shared" si="6"/>
        <v>0.28301886792452829</v>
      </c>
      <c r="AB19" s="8">
        <f t="shared" si="7"/>
        <v>0.71698113207547165</v>
      </c>
      <c r="AC19" s="8">
        <v>6.330535E-3</v>
      </c>
      <c r="AD19">
        <v>160</v>
      </c>
      <c r="AE19" s="8">
        <v>0.44963389999999998</v>
      </c>
    </row>
    <row r="20" spans="1:31" ht="16" thickBot="1">
      <c r="A20" s="2" t="s">
        <v>21</v>
      </c>
      <c r="B20">
        <v>42</v>
      </c>
      <c r="C20" s="33">
        <f t="shared" si="0"/>
        <v>47.191011235955052</v>
      </c>
      <c r="D20" s="33">
        <f t="shared" si="1"/>
        <v>381.81818181818181</v>
      </c>
      <c r="E20">
        <v>0.89</v>
      </c>
      <c r="F20">
        <v>0.11</v>
      </c>
      <c r="G20">
        <v>20</v>
      </c>
      <c r="H20" s="8">
        <v>0.10235420000000001</v>
      </c>
      <c r="I20">
        <v>150</v>
      </c>
      <c r="J20" s="8">
        <v>1</v>
      </c>
      <c r="L20" s="2" t="s">
        <v>21</v>
      </c>
      <c r="M20">
        <v>42</v>
      </c>
      <c r="N20">
        <v>124</v>
      </c>
      <c r="O20" s="16">
        <f t="shared" si="2"/>
        <v>63.512195121951208</v>
      </c>
      <c r="P20" s="8">
        <f t="shared" si="3"/>
        <v>0.33870967741935482</v>
      </c>
      <c r="Q20" s="8">
        <f t="shared" si="4"/>
        <v>0.66129032258064524</v>
      </c>
      <c r="R20" s="8">
        <v>0.10235420000000001</v>
      </c>
      <c r="S20">
        <v>150</v>
      </c>
      <c r="T20" s="8">
        <v>0.82969159999999997</v>
      </c>
      <c r="U20" s="8"/>
      <c r="W20" s="2" t="s">
        <v>21</v>
      </c>
      <c r="X20" s="16">
        <f t="shared" si="5"/>
        <v>110.32028469750888</v>
      </c>
      <c r="Y20">
        <v>124</v>
      </c>
      <c r="Z20">
        <v>1000</v>
      </c>
      <c r="AA20" s="8">
        <f t="shared" si="6"/>
        <v>0.88967971530249101</v>
      </c>
      <c r="AB20" s="8">
        <f t="shared" si="7"/>
        <v>0.11032028469750889</v>
      </c>
      <c r="AC20" s="8">
        <v>5.992491E-3</v>
      </c>
      <c r="AD20">
        <v>150</v>
      </c>
      <c r="AE20" s="8">
        <v>0.82969159999999997</v>
      </c>
    </row>
    <row r="21" spans="1:31" ht="16" thickBot="1">
      <c r="A21" s="3" t="s">
        <v>22</v>
      </c>
      <c r="B21">
        <v>250</v>
      </c>
      <c r="C21" s="33">
        <f t="shared" si="0"/>
        <v>384.61538461538458</v>
      </c>
      <c r="D21" s="33">
        <f t="shared" si="1"/>
        <v>714.28571428571433</v>
      </c>
      <c r="E21">
        <v>0.65</v>
      </c>
      <c r="F21">
        <v>0.35</v>
      </c>
      <c r="G21">
        <v>20</v>
      </c>
      <c r="H21" s="8">
        <v>5.1186899999999997E-4</v>
      </c>
      <c r="I21">
        <v>80</v>
      </c>
      <c r="J21" s="8">
        <v>8.9318409999999994E-3</v>
      </c>
      <c r="L21" s="3" t="s">
        <v>22</v>
      </c>
      <c r="M21">
        <v>250</v>
      </c>
      <c r="N21">
        <v>350</v>
      </c>
      <c r="O21" s="16">
        <f t="shared" si="2"/>
        <v>875</v>
      </c>
      <c r="P21" s="8">
        <f t="shared" si="3"/>
        <v>0.7142857142857143</v>
      </c>
      <c r="Q21" s="8">
        <f t="shared" si="4"/>
        <v>0.2857142857142857</v>
      </c>
      <c r="R21" s="8">
        <v>5.1186899999999997E-4</v>
      </c>
      <c r="S21">
        <v>80</v>
      </c>
      <c r="T21" s="8">
        <v>1.187067E-2</v>
      </c>
      <c r="U21" s="8"/>
      <c r="W21" s="3" t="s">
        <v>22</v>
      </c>
      <c r="X21" s="16">
        <f t="shared" si="5"/>
        <v>205.88235294117649</v>
      </c>
      <c r="Y21">
        <v>350</v>
      </c>
      <c r="Z21">
        <v>500</v>
      </c>
      <c r="AA21" s="8">
        <f t="shared" si="6"/>
        <v>0.58823529411764708</v>
      </c>
      <c r="AB21" s="8">
        <f t="shared" si="7"/>
        <v>0.41176470588235298</v>
      </c>
      <c r="AC21" s="8">
        <v>9.1472299999999999E-4</v>
      </c>
      <c r="AD21">
        <v>80</v>
      </c>
      <c r="AE21" s="8">
        <v>1.187067E-2</v>
      </c>
    </row>
    <row r="22" spans="1:31" ht="16" thickBot="1">
      <c r="A22" s="3" t="s">
        <v>23</v>
      </c>
      <c r="B22">
        <v>225</v>
      </c>
      <c r="C22" s="33">
        <f t="shared" si="0"/>
        <v>304.05405405405406</v>
      </c>
      <c r="D22" s="33">
        <f t="shared" si="1"/>
        <v>865.38461538461536</v>
      </c>
      <c r="E22">
        <v>0.74</v>
      </c>
      <c r="F22">
        <v>0.26</v>
      </c>
      <c r="G22">
        <v>10</v>
      </c>
      <c r="H22" s="8">
        <v>8.7787639999999996E-5</v>
      </c>
      <c r="I22">
        <v>90</v>
      </c>
      <c r="J22" s="8">
        <v>2.5614410000000001E-2</v>
      </c>
      <c r="L22" s="3" t="s">
        <v>23</v>
      </c>
      <c r="M22">
        <v>225</v>
      </c>
      <c r="N22">
        <v>325</v>
      </c>
      <c r="O22" s="16">
        <f t="shared" si="2"/>
        <v>731.25</v>
      </c>
      <c r="P22" s="8">
        <f t="shared" si="3"/>
        <v>0.69230769230769229</v>
      </c>
      <c r="Q22" s="8">
        <f t="shared" si="4"/>
        <v>0.30769230769230771</v>
      </c>
      <c r="R22" s="8">
        <v>8.7787639999999996E-5</v>
      </c>
      <c r="S22">
        <v>90</v>
      </c>
      <c r="T22" s="8">
        <v>2.1012329999999999E-2</v>
      </c>
      <c r="U22" s="8"/>
      <c r="W22" s="3" t="s">
        <v>23</v>
      </c>
      <c r="X22" s="16">
        <f t="shared" si="5"/>
        <v>188.70967741935485</v>
      </c>
      <c r="Y22">
        <v>325</v>
      </c>
      <c r="Z22">
        <v>450</v>
      </c>
      <c r="AA22" s="8">
        <f t="shared" si="6"/>
        <v>0.58064516129032262</v>
      </c>
      <c r="AB22" s="8">
        <f t="shared" si="7"/>
        <v>0.41935483870967744</v>
      </c>
      <c r="AC22" s="8">
        <v>1.4810929999999999E-4</v>
      </c>
      <c r="AD22">
        <v>90</v>
      </c>
      <c r="AE22" s="8">
        <v>2.1012329999999999E-2</v>
      </c>
    </row>
    <row r="23" spans="1:31" ht="16" thickBot="1">
      <c r="A23" s="2" t="s">
        <v>24</v>
      </c>
      <c r="B23">
        <v>17</v>
      </c>
      <c r="C23" s="33">
        <f t="shared" si="0"/>
        <v>113.33333333333334</v>
      </c>
      <c r="D23" s="33">
        <f t="shared" si="1"/>
        <v>20</v>
      </c>
      <c r="E23">
        <v>0.15</v>
      </c>
      <c r="F23">
        <v>0.85</v>
      </c>
      <c r="G23">
        <v>20</v>
      </c>
      <c r="H23" s="8">
        <v>0.80374350000000006</v>
      </c>
      <c r="I23">
        <v>120</v>
      </c>
      <c r="J23" s="8">
        <v>0.69807920000000001</v>
      </c>
      <c r="L23" s="2" t="s">
        <v>24</v>
      </c>
      <c r="M23">
        <v>17</v>
      </c>
      <c r="N23">
        <v>150</v>
      </c>
      <c r="O23" s="16">
        <f t="shared" si="2"/>
        <v>19.172932330827066</v>
      </c>
      <c r="P23" s="8">
        <f t="shared" si="3"/>
        <v>0.11333333333333333</v>
      </c>
      <c r="Q23" s="8">
        <f t="shared" si="4"/>
        <v>0.88666666666666671</v>
      </c>
      <c r="R23" s="8">
        <v>0.80374350000000006</v>
      </c>
      <c r="S23">
        <v>120</v>
      </c>
      <c r="T23" s="8">
        <v>0.40070420000000001</v>
      </c>
      <c r="U23" s="8"/>
      <c r="W23" s="2" t="s">
        <v>24</v>
      </c>
      <c r="X23" s="16">
        <f t="shared" si="5"/>
        <v>13.636363636363637</v>
      </c>
      <c r="Y23">
        <v>150</v>
      </c>
      <c r="Z23">
        <v>15</v>
      </c>
      <c r="AA23" s="8">
        <f t="shared" si="6"/>
        <v>9.0909090909090912E-2</v>
      </c>
      <c r="AB23" s="8">
        <f t="shared" si="7"/>
        <v>0.90909090909090906</v>
      </c>
      <c r="AC23" s="8">
        <v>0.94582049999999995</v>
      </c>
      <c r="AD23">
        <v>120</v>
      </c>
      <c r="AE23" s="8">
        <v>0.40070420000000001</v>
      </c>
    </row>
    <row r="24" spans="1:31" ht="16" thickBot="1">
      <c r="A24" s="2" t="s">
        <v>25</v>
      </c>
      <c r="B24">
        <v>12</v>
      </c>
      <c r="C24" s="33">
        <f t="shared" si="0"/>
        <v>150</v>
      </c>
      <c r="D24" s="33">
        <f t="shared" si="1"/>
        <v>13.043478260869565</v>
      </c>
      <c r="E24">
        <v>0.08</v>
      </c>
      <c r="F24">
        <v>0.92</v>
      </c>
      <c r="G24">
        <v>40</v>
      </c>
      <c r="H24" s="8">
        <v>1</v>
      </c>
      <c r="I24">
        <v>200</v>
      </c>
      <c r="J24" s="8">
        <v>0.90655390000000002</v>
      </c>
      <c r="L24" s="2" t="s">
        <v>25</v>
      </c>
      <c r="M24">
        <v>12</v>
      </c>
      <c r="N24">
        <v>180</v>
      </c>
      <c r="O24" s="16">
        <f t="shared" si="2"/>
        <v>12.857142857142858</v>
      </c>
      <c r="P24" s="8">
        <f t="shared" si="3"/>
        <v>6.6666666666666666E-2</v>
      </c>
      <c r="Q24" s="8">
        <f t="shared" si="4"/>
        <v>0.93333333333333335</v>
      </c>
      <c r="R24" s="8">
        <v>1</v>
      </c>
      <c r="S24">
        <v>200</v>
      </c>
      <c r="T24" s="8">
        <v>0.74633530000000003</v>
      </c>
      <c r="U24" s="8"/>
      <c r="W24" s="2" t="s">
        <v>25</v>
      </c>
      <c r="X24" s="16">
        <f t="shared" si="5"/>
        <v>12.124352331606218</v>
      </c>
      <c r="Y24">
        <v>180</v>
      </c>
      <c r="Z24">
        <v>13</v>
      </c>
      <c r="AA24" s="8">
        <f t="shared" si="6"/>
        <v>6.7357512953367879E-2</v>
      </c>
      <c r="AB24" s="8">
        <f t="shared" si="7"/>
        <v>0.93264248704663211</v>
      </c>
      <c r="AC24" s="8">
        <v>1</v>
      </c>
      <c r="AD24">
        <v>200</v>
      </c>
      <c r="AE24" s="8">
        <v>0.74633530000000003</v>
      </c>
    </row>
    <row r="25" spans="1:31" ht="16" thickBot="1">
      <c r="A25" s="2" t="s">
        <v>26</v>
      </c>
      <c r="B25">
        <v>30</v>
      </c>
      <c r="C25" s="33">
        <f t="shared" si="0"/>
        <v>600</v>
      </c>
      <c r="D25" s="33">
        <f t="shared" si="1"/>
        <v>31.578947368421055</v>
      </c>
      <c r="E25">
        <v>0.05</v>
      </c>
      <c r="F25">
        <v>0.95</v>
      </c>
      <c r="G25">
        <v>80</v>
      </c>
      <c r="H25" s="8">
        <v>1</v>
      </c>
      <c r="I25">
        <v>280</v>
      </c>
      <c r="J25" s="8">
        <v>9.6635929999999995E-2</v>
      </c>
      <c r="L25" s="2" t="s">
        <v>26</v>
      </c>
      <c r="M25">
        <v>30</v>
      </c>
      <c r="N25">
        <v>250</v>
      </c>
      <c r="O25" s="16">
        <f t="shared" si="2"/>
        <v>34.090909090909093</v>
      </c>
      <c r="P25" s="8">
        <f t="shared" si="3"/>
        <v>0.12</v>
      </c>
      <c r="Q25" s="8">
        <f t="shared" si="4"/>
        <v>0.87999999999999989</v>
      </c>
      <c r="R25" s="8">
        <v>1</v>
      </c>
      <c r="S25">
        <v>280</v>
      </c>
      <c r="T25" s="8">
        <v>0.75461529999999999</v>
      </c>
      <c r="U25" s="8"/>
      <c r="W25" s="2" t="s">
        <v>26</v>
      </c>
      <c r="X25" s="16">
        <f t="shared" si="5"/>
        <v>34.482758620689651</v>
      </c>
      <c r="Y25">
        <v>250</v>
      </c>
      <c r="Z25">
        <v>40</v>
      </c>
      <c r="AA25" s="8">
        <f t="shared" si="6"/>
        <v>0.13793103448275862</v>
      </c>
      <c r="AB25" s="8">
        <f t="shared" si="7"/>
        <v>0.86206896551724133</v>
      </c>
      <c r="AC25" s="8">
        <v>0.99999780000000005</v>
      </c>
      <c r="AD25">
        <v>280</v>
      </c>
      <c r="AE25" s="8">
        <v>0.75461529999999999</v>
      </c>
    </row>
    <row r="26" spans="1:31" ht="16" thickBot="1">
      <c r="A26" s="2" t="s">
        <v>27</v>
      </c>
      <c r="B26">
        <v>20</v>
      </c>
      <c r="C26" s="33">
        <f t="shared" si="0"/>
        <v>40</v>
      </c>
      <c r="D26" s="33">
        <f t="shared" si="1"/>
        <v>40</v>
      </c>
      <c r="E26">
        <v>0.5</v>
      </c>
      <c r="F26">
        <v>0.5</v>
      </c>
      <c r="G26">
        <v>10</v>
      </c>
      <c r="H26" s="8">
        <v>0.1175031</v>
      </c>
      <c r="I26">
        <v>160</v>
      </c>
      <c r="J26" s="8">
        <v>1</v>
      </c>
      <c r="L26" s="2" t="s">
        <v>27</v>
      </c>
      <c r="M26">
        <v>20</v>
      </c>
      <c r="N26">
        <v>92</v>
      </c>
      <c r="O26" s="16">
        <f t="shared" si="2"/>
        <v>25.555555555555554</v>
      </c>
      <c r="P26" s="8">
        <f t="shared" si="3"/>
        <v>0.21739130434782608</v>
      </c>
      <c r="Q26" s="8">
        <f t="shared" si="4"/>
        <v>0.78260869565217395</v>
      </c>
      <c r="R26" s="8">
        <v>0.1175031</v>
      </c>
      <c r="S26">
        <v>160</v>
      </c>
      <c r="T26" s="8">
        <v>0.99480539999999995</v>
      </c>
      <c r="U26" s="8"/>
      <c r="W26" s="2" t="s">
        <v>27</v>
      </c>
      <c r="X26" s="16">
        <f t="shared" si="5"/>
        <v>27.878787878787879</v>
      </c>
      <c r="Y26">
        <v>92</v>
      </c>
      <c r="Z26">
        <v>40</v>
      </c>
      <c r="AA26" s="8">
        <f t="shared" si="6"/>
        <v>0.30303030303030304</v>
      </c>
      <c r="AB26" s="8">
        <f t="shared" si="7"/>
        <v>0.69696969696969702</v>
      </c>
      <c r="AC26" s="8">
        <v>4.4531929999999997E-2</v>
      </c>
      <c r="AD26">
        <v>160</v>
      </c>
      <c r="AE26" s="8">
        <v>0.99480539999999995</v>
      </c>
    </row>
    <row r="27" spans="1:31" ht="16" thickBot="1">
      <c r="A27" s="3" t="s">
        <v>28</v>
      </c>
      <c r="B27">
        <v>23</v>
      </c>
      <c r="C27" s="33">
        <f t="shared" si="0"/>
        <v>135.29411764705881</v>
      </c>
      <c r="D27" s="33">
        <f t="shared" si="1"/>
        <v>27.710843373493976</v>
      </c>
      <c r="E27">
        <v>0.17</v>
      </c>
      <c r="F27">
        <v>0.83</v>
      </c>
      <c r="G27">
        <v>30</v>
      </c>
      <c r="H27" s="8">
        <v>0.89129499999999995</v>
      </c>
      <c r="I27">
        <v>100</v>
      </c>
      <c r="J27" s="8">
        <v>0.33398430000000001</v>
      </c>
      <c r="L27" s="3" t="s">
        <v>28</v>
      </c>
      <c r="M27">
        <v>23</v>
      </c>
      <c r="N27">
        <v>133</v>
      </c>
      <c r="O27" s="16">
        <f t="shared" si="2"/>
        <v>27.809090909090909</v>
      </c>
      <c r="P27" s="8">
        <f t="shared" si="3"/>
        <v>0.17293233082706766</v>
      </c>
      <c r="Q27" s="8">
        <f t="shared" si="4"/>
        <v>0.8270676691729324</v>
      </c>
      <c r="R27" s="8">
        <v>0.89129499999999995</v>
      </c>
      <c r="S27">
        <v>100</v>
      </c>
      <c r="T27" s="8">
        <v>0.34626610000000002</v>
      </c>
      <c r="U27" s="8"/>
      <c r="W27" s="3" t="s">
        <v>28</v>
      </c>
      <c r="X27" s="16">
        <f t="shared" si="5"/>
        <v>23.130434782608695</v>
      </c>
      <c r="Y27">
        <v>133</v>
      </c>
      <c r="Z27">
        <v>28</v>
      </c>
      <c r="AA27" s="8">
        <f t="shared" si="6"/>
        <v>0.17391304347826086</v>
      </c>
      <c r="AB27" s="8">
        <f t="shared" si="7"/>
        <v>0.82608695652173914</v>
      </c>
      <c r="AC27" s="8">
        <v>0.89129499999999995</v>
      </c>
      <c r="AD27">
        <v>100</v>
      </c>
      <c r="AE27" s="8">
        <v>0.34626610000000002</v>
      </c>
    </row>
    <row r="28" spans="1:31" ht="16" thickBot="1">
      <c r="A28" s="2" t="s">
        <v>29</v>
      </c>
      <c r="B28">
        <v>9</v>
      </c>
      <c r="C28" s="33">
        <f t="shared" si="0"/>
        <v>180</v>
      </c>
      <c r="D28" s="33">
        <f t="shared" si="1"/>
        <v>9.4736842105263168</v>
      </c>
      <c r="E28">
        <v>0.05</v>
      </c>
      <c r="F28">
        <v>0.95</v>
      </c>
      <c r="G28">
        <v>40</v>
      </c>
      <c r="H28" s="8">
        <v>0.99998290000000001</v>
      </c>
      <c r="I28">
        <v>140</v>
      </c>
      <c r="J28" s="8">
        <v>0.37531490000000001</v>
      </c>
      <c r="L28" s="2" t="s">
        <v>29</v>
      </c>
      <c r="M28">
        <v>9</v>
      </c>
      <c r="N28">
        <v>200</v>
      </c>
      <c r="O28" s="16">
        <f t="shared" si="2"/>
        <v>9.4240837696335085</v>
      </c>
      <c r="P28" s="8">
        <f t="shared" si="3"/>
        <v>4.4999999999999998E-2</v>
      </c>
      <c r="Q28" s="8">
        <f t="shared" si="4"/>
        <v>0.95499999999999996</v>
      </c>
      <c r="R28" s="8">
        <v>0.99998290000000001</v>
      </c>
      <c r="S28">
        <v>140</v>
      </c>
      <c r="T28" s="8">
        <v>0.2903618</v>
      </c>
      <c r="U28" s="8"/>
      <c r="W28" s="2" t="s">
        <v>29</v>
      </c>
      <c r="X28" s="16">
        <f t="shared" si="5"/>
        <v>9.5238095238095237</v>
      </c>
      <c r="Y28">
        <v>200</v>
      </c>
      <c r="Z28">
        <v>10</v>
      </c>
      <c r="AA28" s="8">
        <f t="shared" si="6"/>
        <v>4.7619047619047616E-2</v>
      </c>
      <c r="AB28" s="8">
        <f t="shared" si="7"/>
        <v>0.95238095238095233</v>
      </c>
      <c r="AC28" s="8">
        <v>0.99966449999999996</v>
      </c>
      <c r="AD28">
        <v>140</v>
      </c>
      <c r="AE28" s="8">
        <v>0.2903618</v>
      </c>
    </row>
    <row r="29" spans="1:31" ht="16" thickBot="1">
      <c r="A29" s="2" t="s">
        <v>30</v>
      </c>
      <c r="B29">
        <v>18</v>
      </c>
      <c r="C29" s="33">
        <f t="shared" si="0"/>
        <v>150</v>
      </c>
      <c r="D29" s="33">
        <f t="shared" si="1"/>
        <v>20.454545454545453</v>
      </c>
      <c r="E29">
        <v>0.12</v>
      </c>
      <c r="F29">
        <v>0.88</v>
      </c>
      <c r="G29">
        <v>10</v>
      </c>
      <c r="H29" s="8">
        <v>0.15757260000000001</v>
      </c>
      <c r="I29">
        <v>90</v>
      </c>
      <c r="J29" s="8">
        <v>0.19426470000000001</v>
      </c>
      <c r="L29" s="2" t="s">
        <v>30</v>
      </c>
      <c r="M29">
        <v>18</v>
      </c>
      <c r="N29">
        <v>38</v>
      </c>
      <c r="O29" s="16">
        <f t="shared" si="2"/>
        <v>34.199999999999996</v>
      </c>
      <c r="P29" s="8">
        <f t="shared" si="3"/>
        <v>0.47368421052631576</v>
      </c>
      <c r="Q29" s="8">
        <f t="shared" si="4"/>
        <v>0.52631578947368429</v>
      </c>
      <c r="R29" s="8">
        <v>0.15757260000000001</v>
      </c>
      <c r="S29">
        <v>90</v>
      </c>
      <c r="T29" s="8">
        <v>0.99999830000000001</v>
      </c>
      <c r="U29" s="8"/>
      <c r="W29" s="2" t="s">
        <v>30</v>
      </c>
      <c r="X29" s="16">
        <f t="shared" si="5"/>
        <v>28.308724832214768</v>
      </c>
      <c r="Y29">
        <v>38</v>
      </c>
      <c r="Z29">
        <v>111</v>
      </c>
      <c r="AA29" s="8">
        <f t="shared" si="6"/>
        <v>0.74496644295302017</v>
      </c>
      <c r="AB29" s="8">
        <f t="shared" si="7"/>
        <v>0.25503355704697989</v>
      </c>
      <c r="AC29" s="8">
        <v>4.4531929999999997E-2</v>
      </c>
      <c r="AD29">
        <v>90</v>
      </c>
      <c r="AE29" s="8">
        <v>0.99999830000000001</v>
      </c>
    </row>
    <row r="34" spans="23:31">
      <c r="W34" s="43" t="s">
        <v>157</v>
      </c>
      <c r="X34" s="43"/>
      <c r="Y34" s="43"/>
      <c r="Z34" s="43"/>
      <c r="AA34" s="43"/>
      <c r="AB34" s="43"/>
    </row>
    <row r="35" spans="23:31">
      <c r="W35" s="43"/>
      <c r="X35" s="43"/>
      <c r="Y35" s="43"/>
      <c r="Z35" s="43"/>
      <c r="AA35" s="43"/>
      <c r="AB35" s="43"/>
    </row>
    <row r="36" spans="23:31" ht="45">
      <c r="W36" s="1" t="s">
        <v>2</v>
      </c>
      <c r="X36" s="30" t="s">
        <v>132</v>
      </c>
      <c r="Y36" s="30" t="s">
        <v>0</v>
      </c>
      <c r="Z36" s="30" t="s">
        <v>1</v>
      </c>
      <c r="AA36" s="1" t="s">
        <v>127</v>
      </c>
      <c r="AB36" s="1" t="s">
        <v>164</v>
      </c>
      <c r="AC36" s="1" t="s">
        <v>165</v>
      </c>
      <c r="AD36" s="1" t="s">
        <v>87</v>
      </c>
      <c r="AE36" s="1" t="s">
        <v>161</v>
      </c>
    </row>
    <row r="37" spans="23:31">
      <c r="W37" s="1" t="s">
        <v>31</v>
      </c>
      <c r="X37" s="16">
        <f t="shared" ref="X37:X62" si="8">1/(1/Z37+1/Y37)</f>
        <v>44.759856630824373</v>
      </c>
      <c r="Y37" s="1">
        <v>223</v>
      </c>
      <c r="Z37" s="1">
        <v>56</v>
      </c>
      <c r="AA37" s="1">
        <v>20</v>
      </c>
      <c r="AB37" s="8">
        <v>0.91595179999999998</v>
      </c>
      <c r="AD37">
        <v>140</v>
      </c>
      <c r="AE37" s="8">
        <v>0.78079719999999997</v>
      </c>
    </row>
    <row r="38" spans="23:31" ht="16" thickBot="1">
      <c r="W38" s="2" t="s">
        <v>6</v>
      </c>
      <c r="X38" s="16">
        <f t="shared" si="8"/>
        <v>7.1232876712328768</v>
      </c>
      <c r="Y38">
        <v>65</v>
      </c>
      <c r="Z38">
        <v>8</v>
      </c>
      <c r="AA38">
        <v>20</v>
      </c>
      <c r="AB38" s="8">
        <v>7.4247610000000005E-11</v>
      </c>
      <c r="AD38">
        <v>40</v>
      </c>
      <c r="AE38" s="8">
        <v>0.79211790000000004</v>
      </c>
    </row>
    <row r="39" spans="23:31" ht="16" thickBot="1">
      <c r="W39" s="2" t="s">
        <v>7</v>
      </c>
      <c r="X39" s="16">
        <f t="shared" si="8"/>
        <v>15.688073394495413</v>
      </c>
      <c r="Y39">
        <v>90</v>
      </c>
      <c r="Z39">
        <v>19</v>
      </c>
      <c r="AA39">
        <v>30</v>
      </c>
      <c r="AB39" s="8">
        <v>1.3715730000000001E-3</v>
      </c>
      <c r="AD39">
        <v>60</v>
      </c>
      <c r="AE39" s="8">
        <v>0.74356710000000004</v>
      </c>
    </row>
    <row r="40" spans="23:31" ht="16" thickBot="1">
      <c r="W40" s="3" t="s">
        <v>8</v>
      </c>
      <c r="X40" s="16">
        <f t="shared" si="8"/>
        <v>72</v>
      </c>
      <c r="Y40">
        <v>180</v>
      </c>
      <c r="Z40">
        <v>120</v>
      </c>
      <c r="AA40">
        <v>10</v>
      </c>
      <c r="AB40" s="8">
        <v>0.9973244</v>
      </c>
      <c r="AD40">
        <v>60</v>
      </c>
      <c r="AE40" s="8">
        <v>0.96364039999999995</v>
      </c>
    </row>
    <row r="41" spans="23:31" ht="16" thickBot="1">
      <c r="W41" s="3" t="s">
        <v>9</v>
      </c>
      <c r="X41" s="16">
        <f t="shared" si="8"/>
        <v>45.748633879781416</v>
      </c>
      <c r="Y41">
        <v>92</v>
      </c>
      <c r="Z41">
        <v>91</v>
      </c>
      <c r="AA41">
        <v>10</v>
      </c>
      <c r="AB41" s="8">
        <v>0.98977890000000002</v>
      </c>
      <c r="AD41">
        <v>160</v>
      </c>
      <c r="AE41" s="8">
        <v>5.1946300000000004E-3</v>
      </c>
    </row>
    <row r="42" spans="23:31" ht="16" thickBot="1">
      <c r="W42" s="2" t="s">
        <v>10</v>
      </c>
      <c r="X42" s="16">
        <f t="shared" si="8"/>
        <v>86.448087431693992</v>
      </c>
      <c r="Y42">
        <v>226</v>
      </c>
      <c r="Z42">
        <v>140</v>
      </c>
      <c r="AA42">
        <v>20</v>
      </c>
      <c r="AB42" s="8">
        <v>0.98750130000000003</v>
      </c>
      <c r="AD42">
        <v>140</v>
      </c>
      <c r="AE42" s="8">
        <v>0.78842639999999997</v>
      </c>
    </row>
    <row r="43" spans="23:31" ht="16" thickBot="1">
      <c r="W43" s="3" t="s">
        <v>11</v>
      </c>
      <c r="X43" s="16">
        <f t="shared" si="8"/>
        <v>7.2289156626506026</v>
      </c>
      <c r="Y43">
        <v>75</v>
      </c>
      <c r="Z43">
        <v>8</v>
      </c>
      <c r="AA43">
        <v>20</v>
      </c>
      <c r="AB43" s="8">
        <v>7.4247610000000005E-11</v>
      </c>
      <c r="AD43">
        <v>40</v>
      </c>
      <c r="AE43" s="8">
        <v>0.85924279999999997</v>
      </c>
    </row>
    <row r="44" spans="23:31" ht="16" thickBot="1">
      <c r="W44" s="3" t="s">
        <v>12</v>
      </c>
      <c r="X44" s="16">
        <f t="shared" si="8"/>
        <v>15.688073394495413</v>
      </c>
      <c r="Y44">
        <v>90</v>
      </c>
      <c r="Z44">
        <v>19</v>
      </c>
      <c r="AA44">
        <v>30</v>
      </c>
      <c r="AB44" s="8">
        <v>1.3715730000000001E-3</v>
      </c>
      <c r="AD44">
        <v>60</v>
      </c>
      <c r="AE44" s="8">
        <v>0.74356710000000004</v>
      </c>
    </row>
    <row r="45" spans="23:31" ht="16" thickBot="1">
      <c r="W45" s="2" t="s">
        <v>13</v>
      </c>
      <c r="X45" s="16">
        <f t="shared" si="8"/>
        <v>48.693467336683419</v>
      </c>
      <c r="Y45">
        <v>85</v>
      </c>
      <c r="Z45">
        <v>114</v>
      </c>
      <c r="AA45">
        <v>10</v>
      </c>
      <c r="AB45" s="8">
        <v>0.99153619999999998</v>
      </c>
      <c r="AD45">
        <v>30</v>
      </c>
      <c r="AE45" s="8">
        <v>0.95698749999999999</v>
      </c>
    </row>
    <row r="46" spans="23:31" ht="16" thickBot="1">
      <c r="W46" s="3" t="s">
        <v>14</v>
      </c>
      <c r="X46" s="16">
        <f t="shared" si="8"/>
        <v>9.2424242424242422</v>
      </c>
      <c r="Y46">
        <v>122</v>
      </c>
      <c r="Z46">
        <v>10</v>
      </c>
      <c r="AA46">
        <v>20</v>
      </c>
      <c r="AB46" s="8">
        <v>1.7142719999999999E-5</v>
      </c>
      <c r="AD46">
        <v>80</v>
      </c>
      <c r="AE46" s="8">
        <v>0.75430240000000004</v>
      </c>
    </row>
    <row r="47" spans="23:31" ht="16" thickBot="1">
      <c r="W47" s="2" t="s">
        <v>15</v>
      </c>
      <c r="X47" s="16">
        <f t="shared" si="8"/>
        <v>7.734375</v>
      </c>
      <c r="Y47">
        <v>55</v>
      </c>
      <c r="Z47">
        <v>9</v>
      </c>
      <c r="AA47">
        <v>20</v>
      </c>
      <c r="AB47" s="8">
        <v>1.637377E-7</v>
      </c>
      <c r="AD47">
        <v>100</v>
      </c>
      <c r="AE47" s="8">
        <v>2.452816E-3</v>
      </c>
    </row>
    <row r="48" spans="23:31" ht="16" thickBot="1">
      <c r="W48" s="2" t="s">
        <v>16</v>
      </c>
      <c r="X48" s="16">
        <f t="shared" si="8"/>
        <v>14.943820224719101</v>
      </c>
      <c r="Y48">
        <v>70</v>
      </c>
      <c r="Z48">
        <v>19</v>
      </c>
      <c r="AA48">
        <v>50</v>
      </c>
      <c r="AB48" s="8">
        <v>1.110223E-16</v>
      </c>
      <c r="AD48">
        <v>130</v>
      </c>
      <c r="AE48" s="8">
        <v>1.652861E-3</v>
      </c>
    </row>
    <row r="49" spans="23:31" ht="16" thickBot="1">
      <c r="W49" s="3" t="s">
        <v>17</v>
      </c>
      <c r="X49" s="16">
        <f t="shared" si="8"/>
        <v>40.347490347490343</v>
      </c>
      <c r="Y49">
        <v>209</v>
      </c>
      <c r="Z49">
        <v>50</v>
      </c>
      <c r="AA49">
        <v>30</v>
      </c>
      <c r="AB49" s="8">
        <v>0.65581599999999995</v>
      </c>
      <c r="AD49">
        <v>110</v>
      </c>
      <c r="AE49" s="8">
        <v>0.86433590000000005</v>
      </c>
    </row>
    <row r="50" spans="23:31" ht="16" thickBot="1">
      <c r="W50" s="3" t="s">
        <v>18</v>
      </c>
      <c r="X50" s="16">
        <f t="shared" si="8"/>
        <v>32.142857142857146</v>
      </c>
      <c r="Y50">
        <v>300</v>
      </c>
      <c r="Z50">
        <v>36</v>
      </c>
      <c r="AA50">
        <v>50</v>
      </c>
      <c r="AB50" s="8">
        <v>2.2044390000000001E-2</v>
      </c>
      <c r="AD50">
        <v>130</v>
      </c>
      <c r="AE50" s="8">
        <v>0.92185220000000001</v>
      </c>
    </row>
    <row r="51" spans="23:31" ht="16" thickBot="1">
      <c r="W51" s="3" t="s">
        <v>19</v>
      </c>
      <c r="X51" s="16">
        <f t="shared" si="8"/>
        <v>56.756756756756765</v>
      </c>
      <c r="Y51">
        <v>300</v>
      </c>
      <c r="Z51">
        <v>70</v>
      </c>
      <c r="AA51">
        <v>80</v>
      </c>
      <c r="AB51" s="8">
        <v>6.2996049999999998E-2</v>
      </c>
      <c r="AD51">
        <v>160</v>
      </c>
      <c r="AE51" s="8">
        <v>0.85924279999999997</v>
      </c>
    </row>
    <row r="52" spans="23:31" ht="16" thickBot="1">
      <c r="W52" s="3" t="s">
        <v>20</v>
      </c>
      <c r="X52" s="16">
        <f t="shared" si="8"/>
        <v>53.773584905660371</v>
      </c>
      <c r="Y52">
        <v>190</v>
      </c>
      <c r="Z52">
        <v>75</v>
      </c>
      <c r="AA52">
        <v>10</v>
      </c>
      <c r="AB52" s="8">
        <v>0.99366949999999998</v>
      </c>
      <c r="AD52">
        <v>160</v>
      </c>
      <c r="AE52" s="8">
        <v>0.55036609999999997</v>
      </c>
    </row>
    <row r="53" spans="23:31" ht="16" thickBot="1">
      <c r="W53" s="2" t="s">
        <v>21</v>
      </c>
      <c r="X53" s="16">
        <f t="shared" si="8"/>
        <v>110.32028469750888</v>
      </c>
      <c r="Y53">
        <v>124</v>
      </c>
      <c r="Z53">
        <v>1000</v>
      </c>
      <c r="AA53">
        <v>20</v>
      </c>
      <c r="AB53" s="8">
        <v>0.99400750000000004</v>
      </c>
      <c r="AD53">
        <v>150</v>
      </c>
      <c r="AE53" s="8">
        <v>0.1703084</v>
      </c>
    </row>
    <row r="54" spans="23:31" ht="16" thickBot="1">
      <c r="W54" s="3" t="s">
        <v>22</v>
      </c>
      <c r="X54" s="16">
        <f t="shared" si="8"/>
        <v>205.88235294117649</v>
      </c>
      <c r="Y54">
        <v>350</v>
      </c>
      <c r="Z54">
        <v>500</v>
      </c>
      <c r="AA54">
        <v>20</v>
      </c>
      <c r="AB54" s="8">
        <v>0.99908529999999995</v>
      </c>
      <c r="AD54">
        <v>80</v>
      </c>
      <c r="AE54" s="8">
        <v>0.98812929999999999</v>
      </c>
    </row>
    <row r="55" spans="23:31" ht="16" thickBot="1">
      <c r="W55" s="3" t="s">
        <v>23</v>
      </c>
      <c r="X55" s="16">
        <f t="shared" si="8"/>
        <v>188.70967741935485</v>
      </c>
      <c r="Y55">
        <v>325</v>
      </c>
      <c r="Z55">
        <v>450</v>
      </c>
      <c r="AA55">
        <v>10</v>
      </c>
      <c r="AB55" s="8">
        <v>0.99985190000000002</v>
      </c>
      <c r="AD55">
        <v>90</v>
      </c>
      <c r="AE55" s="8">
        <v>0.97898770000000002</v>
      </c>
    </row>
    <row r="56" spans="23:31" ht="16" thickBot="1">
      <c r="W56" s="2" t="s">
        <v>24</v>
      </c>
      <c r="X56" s="16">
        <f t="shared" si="8"/>
        <v>13.636363636363637</v>
      </c>
      <c r="Y56">
        <v>150</v>
      </c>
      <c r="Z56">
        <v>15</v>
      </c>
      <c r="AA56">
        <v>20</v>
      </c>
      <c r="AB56" s="8">
        <v>5.4179539999999998E-2</v>
      </c>
      <c r="AD56">
        <v>120</v>
      </c>
      <c r="AE56" s="8">
        <v>0.59929580000000005</v>
      </c>
    </row>
    <row r="57" spans="23:31" ht="16" thickBot="1">
      <c r="W57" s="2" t="s">
        <v>25</v>
      </c>
      <c r="X57" s="16">
        <f t="shared" si="8"/>
        <v>12.124352331606218</v>
      </c>
      <c r="Y57">
        <v>180</v>
      </c>
      <c r="Z57">
        <v>13</v>
      </c>
      <c r="AA57">
        <v>40</v>
      </c>
      <c r="AB57" s="8">
        <v>1.110223E-16</v>
      </c>
      <c r="AD57">
        <v>200</v>
      </c>
      <c r="AE57" s="8">
        <v>0.25366470000000002</v>
      </c>
    </row>
    <row r="58" spans="23:31" ht="16" thickBot="1">
      <c r="W58" s="2" t="s">
        <v>26</v>
      </c>
      <c r="X58" s="16">
        <f t="shared" si="8"/>
        <v>34.482758620689651</v>
      </c>
      <c r="Y58">
        <v>250</v>
      </c>
      <c r="Z58">
        <v>40</v>
      </c>
      <c r="AA58">
        <v>80</v>
      </c>
      <c r="AB58" s="8">
        <v>2.2008569999999998E-6</v>
      </c>
      <c r="AD58">
        <v>280</v>
      </c>
      <c r="AE58" s="8">
        <v>0.24538470000000001</v>
      </c>
    </row>
    <row r="59" spans="23:31" ht="16" thickBot="1">
      <c r="W59" s="2" t="s">
        <v>27</v>
      </c>
      <c r="X59" s="16">
        <f t="shared" si="8"/>
        <v>27.878787878787879</v>
      </c>
      <c r="Y59">
        <v>92</v>
      </c>
      <c r="Z59">
        <v>40</v>
      </c>
      <c r="AA59">
        <v>10</v>
      </c>
      <c r="AB59" s="8">
        <v>0.95546810000000004</v>
      </c>
      <c r="AD59">
        <v>160</v>
      </c>
      <c r="AE59" s="8">
        <v>5.1946300000000004E-3</v>
      </c>
    </row>
    <row r="60" spans="23:31" ht="16" thickBot="1">
      <c r="W60" s="3" t="s">
        <v>28</v>
      </c>
      <c r="X60" s="16">
        <f t="shared" si="8"/>
        <v>23.130434782608695</v>
      </c>
      <c r="Y60">
        <v>133</v>
      </c>
      <c r="Z60">
        <v>28</v>
      </c>
      <c r="AA60">
        <v>30</v>
      </c>
      <c r="AB60" s="8">
        <v>0.108705</v>
      </c>
      <c r="AD60">
        <v>100</v>
      </c>
      <c r="AE60" s="8">
        <v>0.65373389999999998</v>
      </c>
    </row>
    <row r="61" spans="23:31" ht="16" thickBot="1">
      <c r="W61" s="2" t="s">
        <v>29</v>
      </c>
      <c r="X61" s="16">
        <f t="shared" si="8"/>
        <v>9.5238095238095237</v>
      </c>
      <c r="Y61">
        <v>200</v>
      </c>
      <c r="Z61">
        <v>10</v>
      </c>
      <c r="AA61">
        <v>40</v>
      </c>
      <c r="AB61" s="8">
        <v>3.3546260000000001E-4</v>
      </c>
      <c r="AD61">
        <v>140</v>
      </c>
      <c r="AE61" s="8">
        <v>0.7096382</v>
      </c>
    </row>
    <row r="62" spans="23:31" ht="16" thickBot="1">
      <c r="W62" s="2" t="s">
        <v>30</v>
      </c>
      <c r="X62" s="16">
        <f t="shared" si="8"/>
        <v>28.308724832214768</v>
      </c>
      <c r="Y62">
        <v>38</v>
      </c>
      <c r="Z62">
        <v>111</v>
      </c>
      <c r="AA62">
        <v>10</v>
      </c>
      <c r="AB62" s="8">
        <v>0.95546810000000004</v>
      </c>
      <c r="AD62">
        <v>90</v>
      </c>
      <c r="AE62" s="8">
        <v>1.699011E-6</v>
      </c>
    </row>
  </sheetData>
  <mergeCells count="4">
    <mergeCell ref="A1:F2"/>
    <mergeCell ref="L1:Q2"/>
    <mergeCell ref="W1:AB2"/>
    <mergeCell ref="W34:AB35"/>
  </mergeCells>
  <conditionalFormatting sqref="H4:H2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R2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:AC2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4:AE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:T2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opLeftCell="E1" workbookViewId="0">
      <selection activeCell="H2" sqref="H2:H27"/>
    </sheetView>
  </sheetViews>
  <sheetFormatPr baseColWidth="10" defaultRowHeight="15" x14ac:dyDescent="0"/>
  <cols>
    <col min="6" max="6" width="12.6640625" customWidth="1"/>
    <col min="7" max="7" width="13.5" customWidth="1"/>
    <col min="8" max="8" width="12.33203125" customWidth="1"/>
    <col min="9" max="9" width="16.6640625" customWidth="1"/>
    <col min="10" max="10" width="14.1640625" bestFit="1" customWidth="1"/>
    <col min="11" max="11" width="22.6640625" customWidth="1"/>
    <col min="12" max="12" width="27.5" customWidth="1"/>
    <col min="13" max="13" width="20.83203125" customWidth="1"/>
  </cols>
  <sheetData>
    <row r="1" spans="1:14" ht="75">
      <c r="A1" s="1" t="s">
        <v>2</v>
      </c>
      <c r="B1" s="30" t="s">
        <v>132</v>
      </c>
      <c r="C1" s="30" t="s">
        <v>0</v>
      </c>
      <c r="D1" s="30" t="s">
        <v>1</v>
      </c>
      <c r="E1" s="1" t="s">
        <v>127</v>
      </c>
      <c r="F1" s="1" t="s">
        <v>151</v>
      </c>
      <c r="G1" s="39" t="s">
        <v>167</v>
      </c>
      <c r="H1" s="1" t="s">
        <v>168</v>
      </c>
      <c r="I1" s="1" t="s">
        <v>170</v>
      </c>
      <c r="J1" s="1" t="s">
        <v>87</v>
      </c>
      <c r="K1" s="1" t="s">
        <v>166</v>
      </c>
      <c r="L1" s="1" t="s">
        <v>169</v>
      </c>
      <c r="M1" s="39" t="s">
        <v>171</v>
      </c>
    </row>
    <row r="2" spans="1:14">
      <c r="A2" s="1" t="s">
        <v>31</v>
      </c>
      <c r="B2" s="16">
        <f t="shared" ref="B2:B27" si="0">1/(1/D2+1/C2)</f>
        <v>44.759856630824373</v>
      </c>
      <c r="C2" s="1">
        <v>223</v>
      </c>
      <c r="D2" s="1">
        <v>56</v>
      </c>
      <c r="E2" s="1">
        <v>20</v>
      </c>
      <c r="F2" s="8">
        <v>0.20071684587813621</v>
      </c>
      <c r="G2" s="40">
        <v>0.91595179999999998</v>
      </c>
      <c r="H2" s="8">
        <v>0.99927889999999997</v>
      </c>
      <c r="I2" s="8">
        <v>0.95546810000000004</v>
      </c>
      <c r="J2">
        <v>140</v>
      </c>
      <c r="K2" s="8">
        <v>0.78079719999999997</v>
      </c>
      <c r="L2" s="8">
        <f>K2*G2/H2</f>
        <v>0.71568868388490936</v>
      </c>
      <c r="M2" s="40">
        <f>I2*K2</f>
        <v>0.74602681716931996</v>
      </c>
      <c r="N2" s="8">
        <f>G2-M2</f>
        <v>0.16992498283068003</v>
      </c>
    </row>
    <row r="3" spans="1:14" ht="16" thickBot="1">
      <c r="A3" s="2" t="s">
        <v>6</v>
      </c>
      <c r="B3" s="16">
        <f t="shared" si="0"/>
        <v>7.1232876712328768</v>
      </c>
      <c r="C3">
        <v>65</v>
      </c>
      <c r="D3">
        <v>8</v>
      </c>
      <c r="E3">
        <v>20</v>
      </c>
      <c r="F3" s="8">
        <v>0.1095890410958904</v>
      </c>
      <c r="G3" s="40">
        <v>7.4247610000000005E-11</v>
      </c>
      <c r="H3" s="8">
        <v>0.97128959999999998</v>
      </c>
      <c r="I3" s="8">
        <v>1.637377E-7</v>
      </c>
      <c r="J3">
        <v>40</v>
      </c>
      <c r="K3" s="8">
        <v>0.79211790000000004</v>
      </c>
      <c r="L3" s="8">
        <f t="shared" ref="L3:L27" si="1">K3*G3/H3</f>
        <v>6.0551313339727926E-11</v>
      </c>
      <c r="M3" s="40">
        <f t="shared" ref="M3:M27" si="2">I3*K3</f>
        <v>1.2969956307483002E-7</v>
      </c>
      <c r="N3" s="8">
        <f t="shared" ref="N3:N27" si="3">G3-M3</f>
        <v>-1.2962531546483003E-7</v>
      </c>
    </row>
    <row r="4" spans="1:14" ht="16" thickBot="1">
      <c r="A4" s="2" t="s">
        <v>7</v>
      </c>
      <c r="B4" s="16">
        <f t="shared" si="0"/>
        <v>15.688073394495413</v>
      </c>
      <c r="C4">
        <v>90</v>
      </c>
      <c r="D4">
        <v>19</v>
      </c>
      <c r="E4">
        <v>30</v>
      </c>
      <c r="F4" s="8">
        <v>0.1743119266055046</v>
      </c>
      <c r="G4" s="40">
        <v>1.3715730000000001E-3</v>
      </c>
      <c r="H4" s="8">
        <v>0.96364039999999995</v>
      </c>
      <c r="I4" s="8">
        <v>1.9517690000000001E-2</v>
      </c>
      <c r="J4">
        <v>60</v>
      </c>
      <c r="K4" s="8">
        <v>0.74356710000000004</v>
      </c>
      <c r="L4" s="8">
        <f t="shared" si="1"/>
        <v>1.0583372781468067E-3</v>
      </c>
      <c r="M4" s="40">
        <f t="shared" si="2"/>
        <v>1.4512712151999001E-2</v>
      </c>
      <c r="N4" s="8">
        <f t="shared" si="3"/>
        <v>-1.3141139151999E-2</v>
      </c>
    </row>
    <row r="5" spans="1:14" ht="16" thickBot="1">
      <c r="A5" s="3" t="s">
        <v>8</v>
      </c>
      <c r="B5" s="16">
        <f t="shared" si="0"/>
        <v>72</v>
      </c>
      <c r="C5">
        <v>180</v>
      </c>
      <c r="D5">
        <v>120</v>
      </c>
      <c r="E5">
        <v>10</v>
      </c>
      <c r="F5" s="8">
        <v>0.4</v>
      </c>
      <c r="G5" s="40">
        <v>0.9973244</v>
      </c>
      <c r="H5" s="8">
        <v>0.99982850000000001</v>
      </c>
      <c r="I5" s="8">
        <v>0.99942149999999996</v>
      </c>
      <c r="J5">
        <v>60</v>
      </c>
      <c r="K5" s="8">
        <v>0.96364039999999995</v>
      </c>
      <c r="L5" s="8">
        <f t="shared" si="1"/>
        <v>0.96122693416496929</v>
      </c>
      <c r="M5" s="40">
        <f t="shared" si="2"/>
        <v>0.9630829340285999</v>
      </c>
      <c r="N5" s="8">
        <f t="shared" si="3"/>
        <v>3.4241465971400098E-2</v>
      </c>
    </row>
    <row r="6" spans="1:14" ht="16" thickBot="1">
      <c r="A6" s="3" t="s">
        <v>9</v>
      </c>
      <c r="B6" s="16">
        <f t="shared" si="0"/>
        <v>45.748633879781416</v>
      </c>
      <c r="C6">
        <v>92</v>
      </c>
      <c r="D6">
        <v>91</v>
      </c>
      <c r="E6">
        <v>10</v>
      </c>
      <c r="F6" s="8">
        <v>0.49726775956284147</v>
      </c>
      <c r="G6" s="40">
        <v>0.98977890000000002</v>
      </c>
      <c r="H6" s="8">
        <v>0.99871659999999995</v>
      </c>
      <c r="I6" s="8">
        <v>0.9986739</v>
      </c>
      <c r="J6">
        <v>160</v>
      </c>
      <c r="K6" s="8">
        <v>5.1946300000000004E-3</v>
      </c>
      <c r="L6" s="8">
        <f t="shared" si="1"/>
        <v>5.1481422931259988E-3</v>
      </c>
      <c r="M6" s="40">
        <f t="shared" si="2"/>
        <v>5.187741401157E-3</v>
      </c>
      <c r="N6" s="8">
        <f t="shared" si="3"/>
        <v>0.98459115859884305</v>
      </c>
    </row>
    <row r="7" spans="1:14" ht="16" thickBot="1">
      <c r="A7" s="2" t="s">
        <v>10</v>
      </c>
      <c r="B7" s="16">
        <f t="shared" si="0"/>
        <v>86.448087431693992</v>
      </c>
      <c r="C7">
        <v>226</v>
      </c>
      <c r="D7">
        <v>140</v>
      </c>
      <c r="E7">
        <v>20</v>
      </c>
      <c r="F7" s="8">
        <v>0.38251366120218583</v>
      </c>
      <c r="G7" s="40">
        <v>0.98750130000000003</v>
      </c>
      <c r="H7" s="8">
        <v>0.99930719999999995</v>
      </c>
      <c r="I7" s="8">
        <v>0.9970888</v>
      </c>
      <c r="J7">
        <v>140</v>
      </c>
      <c r="K7" s="8">
        <v>0.78842639999999997</v>
      </c>
      <c r="L7" s="8">
        <f t="shared" si="1"/>
        <v>0.77911186365345919</v>
      </c>
      <c r="M7" s="40">
        <f t="shared" si="2"/>
        <v>0.78613113306431992</v>
      </c>
      <c r="N7" s="8">
        <f t="shared" si="3"/>
        <v>0.20137016693568011</v>
      </c>
    </row>
    <row r="8" spans="1:14" ht="16" thickBot="1">
      <c r="A8" s="3" t="s">
        <v>11</v>
      </c>
      <c r="B8" s="16">
        <f t="shared" si="0"/>
        <v>7.2289156626506026</v>
      </c>
      <c r="C8">
        <v>75</v>
      </c>
      <c r="D8">
        <v>8</v>
      </c>
      <c r="E8">
        <v>20</v>
      </c>
      <c r="F8" s="8">
        <v>9.6385542168674704E-2</v>
      </c>
      <c r="G8" s="40">
        <v>7.4247610000000005E-11</v>
      </c>
      <c r="H8" s="8">
        <v>0.98121570000000002</v>
      </c>
      <c r="I8" s="8">
        <v>1.637377E-7</v>
      </c>
      <c r="J8">
        <v>40</v>
      </c>
      <c r="K8" s="8">
        <v>0.85924279999999997</v>
      </c>
      <c r="L8" s="8">
        <f t="shared" si="1"/>
        <v>6.5018042729756565E-11</v>
      </c>
      <c r="M8" s="40">
        <f t="shared" si="2"/>
        <v>1.4069043981356001E-7</v>
      </c>
      <c r="N8" s="8">
        <f t="shared" si="3"/>
        <v>-1.4061619220356002E-7</v>
      </c>
    </row>
    <row r="9" spans="1:14" ht="16" thickBot="1">
      <c r="A9" s="3" t="s">
        <v>12</v>
      </c>
      <c r="B9" s="16">
        <f t="shared" si="0"/>
        <v>15.688073394495413</v>
      </c>
      <c r="C9">
        <v>90</v>
      </c>
      <c r="D9">
        <v>19</v>
      </c>
      <c r="E9">
        <v>30</v>
      </c>
      <c r="F9" s="8">
        <v>0.1743119266055046</v>
      </c>
      <c r="G9" s="40">
        <v>1.3715730000000001E-3</v>
      </c>
      <c r="H9" s="8">
        <v>0.96364039999999995</v>
      </c>
      <c r="I9" s="8">
        <v>1.9517690000000001E-2</v>
      </c>
      <c r="J9">
        <v>60</v>
      </c>
      <c r="K9" s="8">
        <v>0.74356710000000004</v>
      </c>
      <c r="L9" s="8">
        <f t="shared" si="1"/>
        <v>1.0583372781468067E-3</v>
      </c>
      <c r="M9" s="40">
        <f t="shared" si="2"/>
        <v>1.4512712151999001E-2</v>
      </c>
      <c r="N9" s="8">
        <f t="shared" si="3"/>
        <v>-1.3141139151999E-2</v>
      </c>
    </row>
    <row r="10" spans="1:14" ht="16" thickBot="1">
      <c r="A10" s="2" t="s">
        <v>13</v>
      </c>
      <c r="B10" s="16">
        <f t="shared" si="0"/>
        <v>48.693467336683419</v>
      </c>
      <c r="C10">
        <v>85</v>
      </c>
      <c r="D10">
        <v>114</v>
      </c>
      <c r="E10">
        <v>10</v>
      </c>
      <c r="F10" s="8">
        <v>0.57286432160804024</v>
      </c>
      <c r="G10" s="40">
        <v>0.99153619999999998</v>
      </c>
      <c r="H10" s="8">
        <v>0.99837299999999995</v>
      </c>
      <c r="I10" s="8">
        <v>0.99932529999999997</v>
      </c>
      <c r="J10">
        <v>30</v>
      </c>
      <c r="K10" s="8">
        <v>0.95698749999999999</v>
      </c>
      <c r="L10" s="8">
        <f t="shared" si="1"/>
        <v>0.95043410548712759</v>
      </c>
      <c r="M10" s="40">
        <f t="shared" si="2"/>
        <v>0.95634182053374994</v>
      </c>
      <c r="N10" s="8">
        <f t="shared" si="3"/>
        <v>3.5194379466250036E-2</v>
      </c>
    </row>
    <row r="11" spans="1:14" ht="16" thickBot="1">
      <c r="A11" s="3" t="s">
        <v>14</v>
      </c>
      <c r="B11" s="16">
        <f t="shared" si="0"/>
        <v>9.2424242424242422</v>
      </c>
      <c r="C11">
        <v>122</v>
      </c>
      <c r="D11">
        <v>10</v>
      </c>
      <c r="E11">
        <v>20</v>
      </c>
      <c r="F11" s="8">
        <v>7.575757575757576E-2</v>
      </c>
      <c r="G11" s="40">
        <v>1.7142719999999999E-5</v>
      </c>
      <c r="H11" s="8">
        <v>0.99560400000000004</v>
      </c>
      <c r="I11" s="8">
        <v>3.3546260000000001E-4</v>
      </c>
      <c r="J11">
        <v>80</v>
      </c>
      <c r="K11" s="8">
        <v>0.75430240000000004</v>
      </c>
      <c r="L11" s="8">
        <f t="shared" si="1"/>
        <v>1.2987889601214939E-5</v>
      </c>
      <c r="M11" s="40">
        <f t="shared" si="2"/>
        <v>2.5304024429024E-4</v>
      </c>
      <c r="N11" s="8">
        <f t="shared" si="3"/>
        <v>-2.3589752429024002E-4</v>
      </c>
    </row>
    <row r="12" spans="1:14" ht="16" thickBot="1">
      <c r="A12" s="2" t="s">
        <v>15</v>
      </c>
      <c r="B12" s="16">
        <f t="shared" si="0"/>
        <v>7.734375</v>
      </c>
      <c r="C12">
        <v>55</v>
      </c>
      <c r="D12">
        <v>9</v>
      </c>
      <c r="E12">
        <v>20</v>
      </c>
      <c r="F12" s="8">
        <v>0.140625</v>
      </c>
      <c r="G12" s="40">
        <v>1.637377E-7</v>
      </c>
      <c r="H12" s="8">
        <v>0.95305359999999995</v>
      </c>
      <c r="I12" s="8">
        <v>1.7142719999999999E-5</v>
      </c>
      <c r="J12">
        <v>100</v>
      </c>
      <c r="K12" s="8">
        <v>2.452816E-3</v>
      </c>
      <c r="L12" s="8">
        <f t="shared" si="1"/>
        <v>4.2140174525672008E-10</v>
      </c>
      <c r="M12" s="40">
        <f t="shared" si="2"/>
        <v>4.2047937899519996E-8</v>
      </c>
      <c r="N12" s="8">
        <f t="shared" si="3"/>
        <v>1.2168976210048001E-7</v>
      </c>
    </row>
    <row r="13" spans="1:14" ht="16" thickBot="1">
      <c r="A13" s="2" t="s">
        <v>16</v>
      </c>
      <c r="B13" s="16">
        <f t="shared" si="0"/>
        <v>14.943820224719101</v>
      </c>
      <c r="C13">
        <v>70</v>
      </c>
      <c r="D13">
        <v>19</v>
      </c>
      <c r="E13">
        <v>50</v>
      </c>
      <c r="F13" s="8">
        <v>0.21348314606741572</v>
      </c>
      <c r="G13" s="40">
        <v>1.110223E-16</v>
      </c>
      <c r="H13" s="8">
        <v>0.69459139999999997</v>
      </c>
      <c r="I13" s="8">
        <v>1.217074E-8</v>
      </c>
      <c r="J13">
        <v>130</v>
      </c>
      <c r="K13" s="8">
        <v>1.652861E-3</v>
      </c>
      <c r="L13" s="8">
        <f t="shared" si="1"/>
        <v>2.6419047198151317E-19</v>
      </c>
      <c r="M13" s="40">
        <f t="shared" si="2"/>
        <v>2.0116541487140002E-11</v>
      </c>
      <c r="N13" s="8">
        <f t="shared" si="3"/>
        <v>-2.0116430464840001E-11</v>
      </c>
    </row>
    <row r="14" spans="1:14" ht="16" thickBot="1">
      <c r="A14" s="3" t="s">
        <v>17</v>
      </c>
      <c r="B14" s="16">
        <f t="shared" si="0"/>
        <v>40.347490347490343</v>
      </c>
      <c r="C14">
        <v>209</v>
      </c>
      <c r="D14">
        <v>50</v>
      </c>
      <c r="E14">
        <v>30</v>
      </c>
      <c r="F14" s="8">
        <v>0.19305019305019303</v>
      </c>
      <c r="G14" s="40">
        <v>0.65581599999999995</v>
      </c>
      <c r="H14" s="8">
        <v>0.99704689999999996</v>
      </c>
      <c r="I14" s="8">
        <v>0.80573530000000004</v>
      </c>
      <c r="J14">
        <v>110</v>
      </c>
      <c r="K14" s="8">
        <v>0.86433590000000005</v>
      </c>
      <c r="L14" s="8">
        <f t="shared" si="1"/>
        <v>0.56852422147283144</v>
      </c>
      <c r="M14" s="40">
        <f t="shared" si="2"/>
        <v>0.69642594568727012</v>
      </c>
      <c r="N14" s="8">
        <f t="shared" si="3"/>
        <v>-4.0609945687270166E-2</v>
      </c>
    </row>
    <row r="15" spans="1:14" ht="16" thickBot="1">
      <c r="A15" s="3" t="s">
        <v>18</v>
      </c>
      <c r="B15" s="16">
        <f t="shared" si="0"/>
        <v>32.142857142857146</v>
      </c>
      <c r="C15">
        <v>300</v>
      </c>
      <c r="D15">
        <v>36</v>
      </c>
      <c r="E15">
        <v>50</v>
      </c>
      <c r="F15" s="8">
        <v>0.10714285714285715</v>
      </c>
      <c r="G15" s="40">
        <v>2.2044390000000001E-2</v>
      </c>
      <c r="H15" s="8">
        <v>0.99538110000000002</v>
      </c>
      <c r="I15" s="8">
        <v>6.8619139999999995E-2</v>
      </c>
      <c r="J15">
        <v>130</v>
      </c>
      <c r="K15" s="8">
        <v>0.92185220000000001</v>
      </c>
      <c r="L15" s="8">
        <f t="shared" si="1"/>
        <v>2.041596873715806E-2</v>
      </c>
      <c r="M15" s="40">
        <f t="shared" si="2"/>
        <v>6.3256705171107999E-2</v>
      </c>
      <c r="N15" s="8">
        <f t="shared" si="3"/>
        <v>-4.1212315171108002E-2</v>
      </c>
    </row>
    <row r="16" spans="1:14" ht="16" thickBot="1">
      <c r="A16" s="3" t="s">
        <v>19</v>
      </c>
      <c r="B16" s="16">
        <f t="shared" si="0"/>
        <v>56.756756756756765</v>
      </c>
      <c r="C16">
        <v>300</v>
      </c>
      <c r="D16">
        <v>70</v>
      </c>
      <c r="E16">
        <v>80</v>
      </c>
      <c r="F16" s="8">
        <v>0.18918918918918923</v>
      </c>
      <c r="G16" s="40">
        <v>6.2996049999999998E-2</v>
      </c>
      <c r="H16" s="8">
        <v>0.98121570000000002</v>
      </c>
      <c r="I16" s="8">
        <v>0.2247624</v>
      </c>
      <c r="J16">
        <v>160</v>
      </c>
      <c r="K16" s="8">
        <v>0.85924279999999997</v>
      </c>
      <c r="L16" s="8">
        <f t="shared" si="1"/>
        <v>5.5165140948050459E-2</v>
      </c>
      <c r="M16" s="40">
        <f t="shared" si="2"/>
        <v>0.19312547391071999</v>
      </c>
      <c r="N16" s="8">
        <f t="shared" si="3"/>
        <v>-0.13012942391071999</v>
      </c>
    </row>
    <row r="17" spans="1:14" ht="16" thickBot="1">
      <c r="A17" s="3" t="s">
        <v>20</v>
      </c>
      <c r="B17" s="16">
        <f t="shared" si="0"/>
        <v>53.773584905660371</v>
      </c>
      <c r="C17">
        <v>190</v>
      </c>
      <c r="D17">
        <v>75</v>
      </c>
      <c r="E17">
        <v>10</v>
      </c>
      <c r="F17" s="8">
        <v>0.28301886792452829</v>
      </c>
      <c r="G17" s="40">
        <v>0.99366949999999998</v>
      </c>
      <c r="H17" s="8">
        <v>0.99985420000000003</v>
      </c>
      <c r="I17" s="8">
        <v>0.99763239999999997</v>
      </c>
      <c r="J17">
        <v>160</v>
      </c>
      <c r="K17" s="8">
        <v>0.55036609999999997</v>
      </c>
      <c r="L17" s="8">
        <f t="shared" si="1"/>
        <v>0.54696175442774553</v>
      </c>
      <c r="M17" s="40">
        <f t="shared" si="2"/>
        <v>0.54906305322163995</v>
      </c>
      <c r="N17" s="8">
        <f t="shared" si="3"/>
        <v>0.44460644677836003</v>
      </c>
    </row>
    <row r="18" spans="1:14" ht="16" thickBot="1">
      <c r="A18" s="2" t="s">
        <v>21</v>
      </c>
      <c r="B18" s="16">
        <f t="shared" si="0"/>
        <v>110.32028469750888</v>
      </c>
      <c r="C18">
        <v>124</v>
      </c>
      <c r="D18">
        <v>1000</v>
      </c>
      <c r="E18">
        <v>20</v>
      </c>
      <c r="F18" s="8">
        <v>0.88967971530249101</v>
      </c>
      <c r="G18" s="40">
        <v>0.99400750000000004</v>
      </c>
      <c r="H18" s="8">
        <v>0.9958129</v>
      </c>
      <c r="I18" s="8">
        <v>0.99999199999999999</v>
      </c>
      <c r="J18">
        <v>150</v>
      </c>
      <c r="K18" s="8">
        <v>0.1703084</v>
      </c>
      <c r="L18" s="8">
        <f t="shared" si="1"/>
        <v>0.16999963237371199</v>
      </c>
      <c r="M18" s="40">
        <f t="shared" si="2"/>
        <v>0.17030703753279999</v>
      </c>
      <c r="N18" s="8">
        <f t="shared" si="3"/>
        <v>0.82370046246720008</v>
      </c>
    </row>
    <row r="19" spans="1:14" ht="16" thickBot="1">
      <c r="A19" s="3" t="s">
        <v>22</v>
      </c>
      <c r="B19" s="16">
        <f t="shared" si="0"/>
        <v>205.88235294117649</v>
      </c>
      <c r="C19">
        <v>350</v>
      </c>
      <c r="D19">
        <v>500</v>
      </c>
      <c r="E19">
        <v>20</v>
      </c>
      <c r="F19" s="8">
        <v>0.58823529411764708</v>
      </c>
      <c r="G19" s="40">
        <v>0.99908529999999995</v>
      </c>
      <c r="H19" s="8">
        <v>0.99981339999999996</v>
      </c>
      <c r="I19" s="8">
        <v>0.99993600000000005</v>
      </c>
      <c r="J19">
        <v>80</v>
      </c>
      <c r="K19" s="8">
        <v>0.98812929999999999</v>
      </c>
      <c r="L19" s="8">
        <f t="shared" si="1"/>
        <v>0.98740970878094858</v>
      </c>
      <c r="M19" s="40">
        <f t="shared" si="2"/>
        <v>0.98806605972479999</v>
      </c>
      <c r="N19" s="8">
        <f t="shared" si="3"/>
        <v>1.101924027519996E-2</v>
      </c>
    </row>
    <row r="20" spans="1:14" ht="16" thickBot="1">
      <c r="A20" s="3" t="s">
        <v>23</v>
      </c>
      <c r="B20" s="16">
        <f t="shared" si="0"/>
        <v>188.70967741935485</v>
      </c>
      <c r="C20">
        <v>325</v>
      </c>
      <c r="D20">
        <v>450</v>
      </c>
      <c r="E20">
        <v>10</v>
      </c>
      <c r="F20" s="8">
        <v>0.58064516129032262</v>
      </c>
      <c r="G20" s="40">
        <v>0.99985190000000002</v>
      </c>
      <c r="H20" s="8">
        <v>0.9999709</v>
      </c>
      <c r="I20" s="8">
        <v>0.99998900000000002</v>
      </c>
      <c r="J20">
        <v>90</v>
      </c>
      <c r="K20" s="8">
        <v>0.97898770000000002</v>
      </c>
      <c r="L20" s="8">
        <f t="shared" si="1"/>
        <v>0.97887119707346493</v>
      </c>
      <c r="M20" s="40">
        <f t="shared" si="2"/>
        <v>0.97897693113530004</v>
      </c>
      <c r="N20" s="8">
        <f t="shared" si="3"/>
        <v>2.0874968864699972E-2</v>
      </c>
    </row>
    <row r="21" spans="1:14" ht="16" thickBot="1">
      <c r="A21" s="2" t="s">
        <v>24</v>
      </c>
      <c r="B21" s="16">
        <f t="shared" si="0"/>
        <v>13.636363636363637</v>
      </c>
      <c r="C21">
        <v>150</v>
      </c>
      <c r="D21">
        <v>15</v>
      </c>
      <c r="E21">
        <v>20</v>
      </c>
      <c r="F21" s="8">
        <v>9.0909090909090912E-2</v>
      </c>
      <c r="G21" s="40">
        <v>5.4179539999999998E-2</v>
      </c>
      <c r="H21" s="8">
        <v>0.99763239999999997</v>
      </c>
      <c r="I21" s="8">
        <v>9.3446109999999999E-2</v>
      </c>
      <c r="J21">
        <v>120</v>
      </c>
      <c r="K21" s="8">
        <v>0.59929580000000005</v>
      </c>
      <c r="L21" s="8">
        <f t="shared" si="1"/>
        <v>3.2546628164774924E-2</v>
      </c>
      <c r="M21" s="40">
        <f t="shared" si="2"/>
        <v>5.6001861249338002E-2</v>
      </c>
      <c r="N21" s="8">
        <f t="shared" si="3"/>
        <v>-1.8223212493380034E-3</v>
      </c>
    </row>
    <row r="22" spans="1:14" ht="16" thickBot="1">
      <c r="A22" s="2" t="s">
        <v>25</v>
      </c>
      <c r="B22" s="16">
        <f t="shared" si="0"/>
        <v>12.124352331606218</v>
      </c>
      <c r="C22">
        <v>180</v>
      </c>
      <c r="D22">
        <v>13</v>
      </c>
      <c r="E22">
        <v>40</v>
      </c>
      <c r="F22" s="8">
        <v>6.7357512953367879E-2</v>
      </c>
      <c r="G22" s="40">
        <v>1.110223E-16</v>
      </c>
      <c r="H22" s="8">
        <v>0.98908609999999997</v>
      </c>
      <c r="I22" s="8">
        <v>2.232659E-13</v>
      </c>
      <c r="J22">
        <v>200</v>
      </c>
      <c r="K22" s="8">
        <v>0.25366470000000002</v>
      </c>
      <c r="L22" s="8">
        <f t="shared" si="1"/>
        <v>2.8473191992901328E-17</v>
      </c>
      <c r="M22" s="40">
        <f t="shared" si="2"/>
        <v>5.6634677543730007E-14</v>
      </c>
      <c r="N22" s="8">
        <f t="shared" si="3"/>
        <v>-5.6523655243730006E-14</v>
      </c>
    </row>
    <row r="23" spans="1:14" ht="16" thickBot="1">
      <c r="A23" s="2" t="s">
        <v>26</v>
      </c>
      <c r="B23" s="16">
        <f t="shared" si="0"/>
        <v>34.482758620689651</v>
      </c>
      <c r="C23">
        <v>250</v>
      </c>
      <c r="D23">
        <v>40</v>
      </c>
      <c r="E23">
        <v>80</v>
      </c>
      <c r="F23" s="8">
        <v>0.13793103448275862</v>
      </c>
      <c r="G23" s="40">
        <v>2.2008569999999998E-6</v>
      </c>
      <c r="H23" s="8">
        <v>0.96776309999999999</v>
      </c>
      <c r="I23" s="8">
        <v>3.3546260000000001E-4</v>
      </c>
      <c r="J23">
        <v>280</v>
      </c>
      <c r="K23" s="8">
        <v>0.24538470000000001</v>
      </c>
      <c r="L23" s="8">
        <f t="shared" si="1"/>
        <v>5.5804631803785452E-7</v>
      </c>
      <c r="M23" s="40">
        <f t="shared" si="2"/>
        <v>8.2317389462220007E-5</v>
      </c>
      <c r="N23" s="8">
        <f t="shared" si="3"/>
        <v>-8.0116532462220003E-5</v>
      </c>
    </row>
    <row r="24" spans="1:14" ht="16" thickBot="1">
      <c r="A24" s="2" t="s">
        <v>27</v>
      </c>
      <c r="B24" s="16">
        <f t="shared" si="0"/>
        <v>27.878787878787879</v>
      </c>
      <c r="C24">
        <v>92</v>
      </c>
      <c r="D24">
        <v>40</v>
      </c>
      <c r="E24">
        <v>10</v>
      </c>
      <c r="F24" s="8">
        <v>0.30303030303030304</v>
      </c>
      <c r="G24" s="40">
        <v>0.95546810000000004</v>
      </c>
      <c r="H24" s="8">
        <v>0.99871659999999995</v>
      </c>
      <c r="I24" s="8">
        <v>0.98449640000000005</v>
      </c>
      <c r="J24">
        <v>160</v>
      </c>
      <c r="K24" s="8">
        <v>5.1946300000000004E-3</v>
      </c>
      <c r="L24" s="8">
        <f t="shared" si="1"/>
        <v>4.969681345341613E-3</v>
      </c>
      <c r="M24" s="40">
        <f t="shared" si="2"/>
        <v>5.114094534332001E-3</v>
      </c>
      <c r="N24" s="8">
        <f t="shared" si="3"/>
        <v>0.95035400546566806</v>
      </c>
    </row>
    <row r="25" spans="1:14" ht="16" thickBot="1">
      <c r="A25" s="3" t="s">
        <v>28</v>
      </c>
      <c r="B25" s="16">
        <f t="shared" si="0"/>
        <v>23.130434782608695</v>
      </c>
      <c r="C25">
        <v>133</v>
      </c>
      <c r="D25">
        <v>28</v>
      </c>
      <c r="E25">
        <v>30</v>
      </c>
      <c r="F25" s="8">
        <v>0.17391304347826086</v>
      </c>
      <c r="G25" s="40">
        <v>0.108705</v>
      </c>
      <c r="H25" s="8">
        <v>0.9885891</v>
      </c>
      <c r="I25" s="8">
        <v>0.29230539999999999</v>
      </c>
      <c r="J25">
        <v>100</v>
      </c>
      <c r="K25" s="8">
        <v>0.65373389999999998</v>
      </c>
      <c r="L25" s="8">
        <f t="shared" si="1"/>
        <v>7.1884409406800062E-2</v>
      </c>
      <c r="M25" s="40">
        <f t="shared" si="2"/>
        <v>0.19108994913305999</v>
      </c>
      <c r="N25" s="8">
        <f t="shared" si="3"/>
        <v>-8.2384949133059993E-2</v>
      </c>
    </row>
    <row r="26" spans="1:14" ht="16" thickBot="1">
      <c r="A26" s="2" t="s">
        <v>29</v>
      </c>
      <c r="B26" s="16">
        <f t="shared" si="0"/>
        <v>9.5238095238095237</v>
      </c>
      <c r="C26">
        <v>200</v>
      </c>
      <c r="D26">
        <v>10</v>
      </c>
      <c r="E26">
        <v>40</v>
      </c>
      <c r="F26" s="8">
        <v>4.7619047619047616E-2</v>
      </c>
      <c r="G26" s="40">
        <v>3.3546260000000001E-4</v>
      </c>
      <c r="H26" s="8">
        <v>0.99900049999999996</v>
      </c>
      <c r="I26" s="8">
        <v>3.3546260000000001E-4</v>
      </c>
      <c r="J26">
        <v>140</v>
      </c>
      <c r="K26" s="8">
        <v>0.7096382</v>
      </c>
      <c r="L26" s="8">
        <f t="shared" si="1"/>
        <v>2.3829525173542959E-4</v>
      </c>
      <c r="M26" s="40">
        <f t="shared" si="2"/>
        <v>2.3805707563132001E-4</v>
      </c>
      <c r="N26" s="8">
        <f t="shared" si="3"/>
        <v>9.7405524368679994E-5</v>
      </c>
    </row>
    <row r="27" spans="1:14" ht="16" thickBot="1">
      <c r="A27" s="2" t="s">
        <v>30</v>
      </c>
      <c r="B27" s="16">
        <f t="shared" si="0"/>
        <v>28.308724832214768</v>
      </c>
      <c r="C27">
        <v>38</v>
      </c>
      <c r="D27">
        <v>111</v>
      </c>
      <c r="E27">
        <v>10</v>
      </c>
      <c r="F27" s="8">
        <v>0.74496644295302017</v>
      </c>
      <c r="G27" s="40">
        <v>0.95546810000000004</v>
      </c>
      <c r="H27" s="8">
        <v>0.98194079999999995</v>
      </c>
      <c r="I27" s="8">
        <v>0.99926910000000002</v>
      </c>
      <c r="J27">
        <v>90</v>
      </c>
      <c r="K27" s="8">
        <v>1.699011E-6</v>
      </c>
      <c r="L27" s="8">
        <f t="shared" si="1"/>
        <v>1.6532063970140564E-6</v>
      </c>
      <c r="M27" s="40">
        <f t="shared" si="2"/>
        <v>1.6977691928601E-6</v>
      </c>
      <c r="N27" s="8">
        <f t="shared" si="3"/>
        <v>0.95546640223080714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Sheet5</vt:lpstr>
      <vt:lpstr>Sheet6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 Mallek</dc:creator>
  <cp:lastModifiedBy>Maritza Mallek</cp:lastModifiedBy>
  <dcterms:created xsi:type="dcterms:W3CDTF">2013-10-28T16:07:03Z</dcterms:created>
  <dcterms:modified xsi:type="dcterms:W3CDTF">2013-12-02T16:20:40Z</dcterms:modified>
</cp:coreProperties>
</file>