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1600" yWindow="0" windowWidth="17960" windowHeight="23300" tabRatio="500"/>
  </bookViews>
  <sheets>
    <sheet name="SCM" sheetId="1" r:id="rId1"/>
    <sheet name="SCX" sheetId="2" r:id="rId2"/>
    <sheet name="ASPW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14" i="3"/>
  <c r="C45" i="3"/>
  <c r="D9" i="3"/>
  <c r="D14" i="3"/>
  <c r="D45" i="3"/>
  <c r="F9" i="3"/>
  <c r="F10" i="3"/>
  <c r="F11" i="3"/>
  <c r="F14" i="3"/>
  <c r="F45" i="3"/>
  <c r="G9" i="3"/>
  <c r="G14" i="3"/>
  <c r="G45" i="3"/>
  <c r="H45" i="3"/>
  <c r="H50" i="3"/>
  <c r="C46" i="3"/>
  <c r="D15" i="3"/>
  <c r="D46" i="3"/>
  <c r="F13" i="3"/>
  <c r="F15" i="3"/>
  <c r="F46" i="3"/>
  <c r="G13" i="3"/>
  <c r="G15" i="3"/>
  <c r="G46" i="3"/>
  <c r="H46" i="3"/>
  <c r="H54" i="3"/>
  <c r="H55" i="3"/>
  <c r="I55" i="3"/>
  <c r="C17" i="3"/>
  <c r="C44" i="3"/>
  <c r="D17" i="3"/>
  <c r="D44" i="3"/>
  <c r="F17" i="3"/>
  <c r="F44" i="3"/>
  <c r="G17" i="3"/>
  <c r="G44" i="3"/>
  <c r="H44" i="3"/>
  <c r="F55" i="3"/>
  <c r="D50" i="3"/>
  <c r="D51" i="3"/>
  <c r="D54" i="3"/>
  <c r="D55" i="3"/>
  <c r="B55" i="3"/>
  <c r="J54" i="3"/>
  <c r="I54" i="3"/>
  <c r="F54" i="3"/>
  <c r="B54" i="3"/>
  <c r="F51" i="3"/>
  <c r="B51" i="3"/>
  <c r="J50" i="3"/>
  <c r="I50" i="3"/>
  <c r="F50" i="3"/>
  <c r="B50" i="3"/>
  <c r="H42" i="3"/>
  <c r="G30" i="3"/>
  <c r="G34" i="3"/>
  <c r="G31" i="3"/>
  <c r="G38" i="3"/>
  <c r="G39" i="3"/>
  <c r="F34" i="3"/>
  <c r="F37" i="3"/>
  <c r="F39" i="3"/>
  <c r="D34" i="3"/>
  <c r="D36" i="3"/>
  <c r="D39" i="3"/>
  <c r="H15" i="3"/>
  <c r="H38" i="3"/>
  <c r="H14" i="3"/>
  <c r="H37" i="3"/>
  <c r="H17" i="3"/>
  <c r="H36" i="3"/>
  <c r="F31" i="3"/>
  <c r="D31" i="3"/>
  <c r="C31" i="3"/>
  <c r="F30" i="3"/>
  <c r="D30" i="3"/>
  <c r="C30" i="3"/>
  <c r="G29" i="3"/>
  <c r="F29" i="3"/>
  <c r="D29" i="3"/>
  <c r="C29" i="3"/>
  <c r="J25" i="3"/>
  <c r="K25" i="3"/>
  <c r="J24" i="3"/>
  <c r="K24" i="3"/>
  <c r="J22" i="3"/>
  <c r="J21" i="3"/>
  <c r="G18" i="3"/>
  <c r="F18" i="3"/>
  <c r="D18" i="3"/>
  <c r="C18" i="3"/>
  <c r="C9" i="2"/>
  <c r="C10" i="2"/>
  <c r="C11" i="2"/>
  <c r="C14" i="2"/>
  <c r="C58" i="2"/>
  <c r="F9" i="2"/>
  <c r="F14" i="2"/>
  <c r="F58" i="2"/>
  <c r="G9" i="2"/>
  <c r="G14" i="2"/>
  <c r="G58" i="2"/>
  <c r="H58" i="2"/>
  <c r="H63" i="2"/>
  <c r="C15" i="2"/>
  <c r="C59" i="2"/>
  <c r="F12" i="2"/>
  <c r="F15" i="2"/>
  <c r="F59" i="2"/>
  <c r="G12" i="2"/>
  <c r="G15" i="2"/>
  <c r="G59" i="2"/>
  <c r="H59" i="2"/>
  <c r="H67" i="2"/>
  <c r="H68" i="2"/>
  <c r="J63" i="2"/>
  <c r="J67" i="2"/>
  <c r="J68" i="2"/>
  <c r="I68" i="2"/>
  <c r="C17" i="2"/>
  <c r="C57" i="2"/>
  <c r="F10" i="2"/>
  <c r="F17" i="2"/>
  <c r="F57" i="2"/>
  <c r="G17" i="2"/>
  <c r="G57" i="2"/>
  <c r="H57" i="2"/>
  <c r="F68" i="2"/>
  <c r="D63" i="2"/>
  <c r="D64" i="2"/>
  <c r="D67" i="2"/>
  <c r="D68" i="2"/>
  <c r="B68" i="2"/>
  <c r="I67" i="2"/>
  <c r="F67" i="2"/>
  <c r="B67" i="2"/>
  <c r="F64" i="2"/>
  <c r="B64" i="2"/>
  <c r="I63" i="2"/>
  <c r="F63" i="2"/>
  <c r="B63" i="2"/>
  <c r="H14" i="2"/>
  <c r="H17" i="2"/>
  <c r="J59" i="2"/>
  <c r="J58" i="2"/>
  <c r="H55" i="2"/>
  <c r="G37" i="2"/>
  <c r="G41" i="2"/>
  <c r="G46" i="2"/>
  <c r="F37" i="2"/>
  <c r="F41" i="2"/>
  <c r="F38" i="2"/>
  <c r="F44" i="2"/>
  <c r="F46" i="2"/>
  <c r="C37" i="2"/>
  <c r="C41" i="2"/>
  <c r="C46" i="2"/>
  <c r="H15" i="2"/>
  <c r="H38" i="2"/>
  <c r="G38" i="2"/>
  <c r="C38" i="2"/>
  <c r="H37" i="2"/>
  <c r="H36" i="2"/>
  <c r="G36" i="2"/>
  <c r="F36" i="2"/>
  <c r="C36" i="2"/>
  <c r="F34" i="2"/>
  <c r="F33" i="2"/>
  <c r="F24" i="2"/>
  <c r="F21" i="2"/>
  <c r="G18" i="2"/>
  <c r="F18" i="2"/>
  <c r="C18" i="2"/>
  <c r="C9" i="1"/>
  <c r="C14" i="1"/>
  <c r="C58" i="1"/>
  <c r="D9" i="1"/>
  <c r="D14" i="1"/>
  <c r="D58" i="1"/>
  <c r="E9" i="1"/>
  <c r="E14" i="1"/>
  <c r="E58" i="1"/>
  <c r="F9" i="1"/>
  <c r="F14" i="1"/>
  <c r="F58" i="1"/>
  <c r="G9" i="1"/>
  <c r="G14" i="1"/>
  <c r="G58" i="1"/>
  <c r="H58" i="1"/>
  <c r="H63" i="1"/>
  <c r="C15" i="1"/>
  <c r="C59" i="1"/>
  <c r="D12" i="1"/>
  <c r="D15" i="1"/>
  <c r="D59" i="1"/>
  <c r="E12" i="1"/>
  <c r="E15" i="1"/>
  <c r="E59" i="1"/>
  <c r="F12" i="1"/>
  <c r="F15" i="1"/>
  <c r="F59" i="1"/>
  <c r="G10" i="1"/>
  <c r="G12" i="1"/>
  <c r="G15" i="1"/>
  <c r="G59" i="1"/>
  <c r="H59" i="1"/>
  <c r="H67" i="1"/>
  <c r="H68" i="1"/>
  <c r="J63" i="1"/>
  <c r="J67" i="1"/>
  <c r="J68" i="1"/>
  <c r="I68" i="1"/>
  <c r="C17" i="1"/>
  <c r="C57" i="1"/>
  <c r="D10" i="1"/>
  <c r="D17" i="1"/>
  <c r="D57" i="1"/>
  <c r="E10" i="1"/>
  <c r="E17" i="1"/>
  <c r="E57" i="1"/>
  <c r="F10" i="1"/>
  <c r="F17" i="1"/>
  <c r="F57" i="1"/>
  <c r="G17" i="1"/>
  <c r="G57" i="1"/>
  <c r="H57" i="1"/>
  <c r="F68" i="1"/>
  <c r="D63" i="1"/>
  <c r="D64" i="1"/>
  <c r="D67" i="1"/>
  <c r="D68" i="1"/>
  <c r="B68" i="1"/>
  <c r="I67" i="1"/>
  <c r="F67" i="1"/>
  <c r="B67" i="1"/>
  <c r="F64" i="1"/>
  <c r="B64" i="1"/>
  <c r="I63" i="1"/>
  <c r="F63" i="1"/>
  <c r="B63" i="1"/>
  <c r="H14" i="1"/>
  <c r="H17" i="1"/>
  <c r="J59" i="1"/>
  <c r="J58" i="1"/>
  <c r="H55" i="1"/>
  <c r="G44" i="1"/>
  <c r="G38" i="1"/>
  <c r="G52" i="1"/>
  <c r="G53" i="1"/>
  <c r="F38" i="1"/>
  <c r="F44" i="1"/>
  <c r="F51" i="1"/>
  <c r="F53" i="1"/>
  <c r="E38" i="1"/>
  <c r="E43" i="1"/>
  <c r="E50" i="1"/>
  <c r="E53" i="1"/>
  <c r="D22" i="1"/>
  <c r="D42" i="1"/>
  <c r="D38" i="1"/>
  <c r="D49" i="1"/>
  <c r="D23" i="1"/>
  <c r="D43" i="1"/>
  <c r="D50" i="1"/>
  <c r="D53" i="1"/>
  <c r="C53" i="1"/>
  <c r="G37" i="1"/>
  <c r="G41" i="1"/>
  <c r="G46" i="1"/>
  <c r="F37" i="1"/>
  <c r="F41" i="1"/>
  <c r="F46" i="1"/>
  <c r="E37" i="1"/>
  <c r="E41" i="1"/>
  <c r="E46" i="1"/>
  <c r="D37" i="1"/>
  <c r="D41" i="1"/>
  <c r="D46" i="1"/>
  <c r="C37" i="1"/>
  <c r="C41" i="1"/>
  <c r="C46" i="1"/>
  <c r="H15" i="1"/>
  <c r="H38" i="1"/>
  <c r="C38" i="1"/>
  <c r="H37" i="1"/>
  <c r="H36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25" i="1"/>
  <c r="G24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<sst xmlns="http://schemas.openxmlformats.org/spreadsheetml/2006/main" count="210" uniqueCount="59">
  <si>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</si>
  <si>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</si>
  <si>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</si>
  <si>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</si>
  <si>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</si>
  <si>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</si>
  <si>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</si>
  <si>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</si>
  <si>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</si>
  <si>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</si>
  <si>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</si>
  <si>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MO</t>
  </si>
  <si>
    <t>100% LO</t>
  </si>
  <si>
    <t>100% to LCO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</si>
  <si>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</si>
  <si>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</si>
  <si>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</si>
  <si>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</si>
  <si>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</si>
  <si>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</si>
  <si>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</si>
  <si>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</si>
  <si>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</si>
  <si>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</si>
  <si>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</si>
  <si>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</si>
  <si>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</si>
  <si>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</si>
  <si>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</si>
  <si>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</si>
  <si>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</si>
  <si>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</si>
  <si>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</si>
  <si>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</si>
  <si>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</si>
  <si>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</si>
  <si>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</si>
  <si>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</si>
  <si>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</si>
  <si>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</si>
  <si>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</si>
  <si>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</si>
  <si>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</si>
  <si>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</si>
  <si>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</si>
  <si>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</si>
  <si>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</si>
  <si>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</si>
  <si>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</si>
  <si>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</si>
  <si>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</si>
  <si>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</si>
  <si>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</si>
  <si>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Late Closed 1</t>
  </si>
  <si>
    <t>Late Closed 2</t>
  </si>
  <si>
    <t>100% ED</t>
  </si>
  <si>
    <t>100% to ED</t>
  </si>
  <si>
    <t>100% stay LC2</t>
  </si>
  <si>
    <t>Probability of transition if mixed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</si>
</sst>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3" workbookViewId="0">
      <selection activeCell="C20" sqref="C20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2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>
      <c r="A2" t="s">
        <v>7</v>
      </c>
      <c r="C2" s="6">
        <v>500</v>
      </c>
      <c r="D2" s="6">
        <v>500</v>
      </c>
      <c r="E2" s="6">
        <v>500</v>
      </c>
      <c r="F2" s="6">
        <v>500</v>
      </c>
      <c r="G2" s="6">
        <v>500</v>
      </c>
    </row>
    <row r="3" spans="1:8">
      <c r="A3" t="s">
        <v>8</v>
      </c>
      <c r="C3" s="6"/>
      <c r="D3" s="6">
        <v>1000</v>
      </c>
      <c r="E3" s="6">
        <v>750</v>
      </c>
      <c r="F3" s="6">
        <v>750</v>
      </c>
      <c r="G3" s="7">
        <v>1000</v>
      </c>
    </row>
    <row r="4" spans="1:8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13</v>
      </c>
    </row>
    <row r="5" spans="1:8">
      <c r="A5" t="s">
        <v>9</v>
      </c>
      <c r="C5" s="6"/>
      <c r="D5" s="6"/>
      <c r="E5" s="6"/>
      <c r="F5" s="6"/>
      <c r="G5" s="7"/>
    </row>
    <row r="6" spans="1:8">
      <c r="A6" t="s">
        <v>14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8">
      <c r="C7" s="6"/>
      <c r="D7" s="6"/>
      <c r="E7" s="6"/>
      <c r="F7" s="6"/>
      <c r="G7" s="6"/>
    </row>
    <row r="8" spans="1:8">
      <c r="A8" s="1" t="s">
        <v>15</v>
      </c>
      <c r="C8" s="6"/>
      <c r="D8" s="6"/>
      <c r="E8" s="6"/>
      <c r="F8" s="6"/>
      <c r="G8" s="6"/>
    </row>
    <row r="9" spans="1:8">
      <c r="A9" t="s">
        <v>16</v>
      </c>
      <c r="C9" s="8">
        <f>1/C2</f>
        <v>2E-3</v>
      </c>
      <c r="D9" s="8">
        <f>1/D2</f>
        <v>2E-3</v>
      </c>
      <c r="E9" s="8">
        <f>1/E2</f>
        <v>2E-3</v>
      </c>
      <c r="F9" s="8">
        <f>1/F2</f>
        <v>2E-3</v>
      </c>
      <c r="G9" s="8">
        <f>1/G2</f>
        <v>2E-3</v>
      </c>
    </row>
    <row r="10" spans="1:8">
      <c r="A10" t="s">
        <v>9</v>
      </c>
      <c r="C10" s="8"/>
      <c r="D10" s="8">
        <f>1/D3</f>
        <v>1E-3</v>
      </c>
      <c r="E10" s="8">
        <f>1/E3</f>
        <v>1.3333333333333333E-3</v>
      </c>
      <c r="F10" s="8">
        <f>1/F3</f>
        <v>1.3333333333333333E-3</v>
      </c>
      <c r="G10" s="8">
        <f>1/G3</f>
        <v>1E-3</v>
      </c>
    </row>
    <row r="11" spans="1:8">
      <c r="A11" t="s">
        <v>17</v>
      </c>
      <c r="D11" s="8"/>
      <c r="E11" s="8"/>
      <c r="F11" s="8"/>
      <c r="G11" s="8"/>
    </row>
    <row r="12" spans="1:8">
      <c r="A12" t="s">
        <v>18</v>
      </c>
      <c r="D12" s="8">
        <f>1/D3</f>
        <v>1E-3</v>
      </c>
      <c r="E12" s="8">
        <f>1/E3</f>
        <v>1.3333333333333333E-3</v>
      </c>
      <c r="F12" s="8">
        <f>1/F3</f>
        <v>1.3333333333333333E-3</v>
      </c>
      <c r="G12" s="8">
        <f>G10</f>
        <v>1E-3</v>
      </c>
    </row>
    <row r="13" spans="1:8">
      <c r="A13" t="s">
        <v>14</v>
      </c>
      <c r="C13" s="8"/>
      <c r="D13" s="8"/>
      <c r="E13" s="8"/>
      <c r="F13" s="8"/>
      <c r="G13" s="8"/>
    </row>
    <row r="14" spans="1:8">
      <c r="A14" t="s">
        <v>19</v>
      </c>
      <c r="C14" s="8">
        <f>C9+C11</f>
        <v>2E-3</v>
      </c>
      <c r="D14" s="8">
        <f>D9+D11</f>
        <v>2E-3</v>
      </c>
      <c r="E14" s="8">
        <f>E9+E11</f>
        <v>2E-3</v>
      </c>
      <c r="F14" s="8">
        <f>F9+F11</f>
        <v>2E-3</v>
      </c>
      <c r="G14" s="8">
        <f>G9+G11</f>
        <v>2E-3</v>
      </c>
      <c r="H14" s="8">
        <f>SUM(C14:G14)</f>
        <v>0.01</v>
      </c>
    </row>
    <row r="15" spans="1:8">
      <c r="A15" t="s">
        <v>20</v>
      </c>
      <c r="C15" s="8">
        <f>C12</f>
        <v>0</v>
      </c>
      <c r="D15" s="8">
        <f>D12+D13</f>
        <v>1E-3</v>
      </c>
      <c r="E15" s="8">
        <f>E12+E13</f>
        <v>1.3333333333333333E-3</v>
      </c>
      <c r="F15" s="8">
        <f>F12+F13</f>
        <v>1.3333333333333333E-3</v>
      </c>
      <c r="G15" s="8">
        <f>G12+G13</f>
        <v>1E-3</v>
      </c>
      <c r="H15" s="8">
        <f>SUM(C15:G15)</f>
        <v>4.6666666666666662E-3</v>
      </c>
    </row>
    <row r="16" spans="1:8">
      <c r="A16" s="1" t="s">
        <v>21</v>
      </c>
      <c r="D16" s="8"/>
      <c r="E16" s="8"/>
      <c r="F16" s="8"/>
      <c r="G16" s="8"/>
      <c r="H16" s="8"/>
    </row>
    <row r="17" spans="1:8">
      <c r="A17" t="s">
        <v>22</v>
      </c>
      <c r="C17" s="8">
        <f>C9+C10+C13</f>
        <v>2E-3</v>
      </c>
      <c r="D17" s="8">
        <f>D9+D10+D13</f>
        <v>3.0000000000000001E-3</v>
      </c>
      <c r="E17" s="8">
        <f>E9+E10+E13</f>
        <v>3.3333333333333331E-3</v>
      </c>
      <c r="F17" s="8">
        <f>F9+F10+F13</f>
        <v>3.3333333333333331E-3</v>
      </c>
      <c r="G17" s="8">
        <f>G9+G10+G13</f>
        <v>3.0000000000000001E-3</v>
      </c>
      <c r="H17" s="8">
        <f t="shared" ref="H17" si="0">SUM(C17:G17)</f>
        <v>1.4666666666666665E-2</v>
      </c>
    </row>
    <row r="18" spans="1:8">
      <c r="A18" t="s">
        <v>23</v>
      </c>
      <c r="C18" s="8">
        <f>C14+C15</f>
        <v>2E-3</v>
      </c>
      <c r="D18" s="8">
        <f>D14+D15</f>
        <v>3.0000000000000001E-3</v>
      </c>
      <c r="E18" s="8">
        <f>E14+E15</f>
        <v>3.3333333333333331E-3</v>
      </c>
      <c r="F18" s="8">
        <f>F14+F15</f>
        <v>3.3333333333333331E-3</v>
      </c>
      <c r="G18" s="8">
        <f>G14+G15</f>
        <v>3.0000000000000001E-3</v>
      </c>
    </row>
    <row r="19" spans="1:8">
      <c r="D19" s="8"/>
      <c r="E19" s="8"/>
      <c r="F19" s="8"/>
      <c r="G19" s="8"/>
    </row>
    <row r="20" spans="1:8">
      <c r="A20" s="1" t="s">
        <v>24</v>
      </c>
      <c r="D20" s="8"/>
      <c r="E20" s="8"/>
      <c r="F20" s="8"/>
      <c r="G20" s="8"/>
    </row>
    <row r="21" spans="1:8">
      <c r="A21" t="s">
        <v>25</v>
      </c>
      <c r="C21">
        <v>1</v>
      </c>
      <c r="D21" s="8"/>
      <c r="E21" s="8"/>
      <c r="F21" s="8"/>
      <c r="G21" s="8"/>
    </row>
    <row r="22" spans="1:8">
      <c r="A22" t="s">
        <v>2</v>
      </c>
      <c r="D22" s="8">
        <f>1/D3*(1/3)</f>
        <v>3.3333333333333332E-4</v>
      </c>
      <c r="E22" s="8"/>
      <c r="F22" s="8"/>
      <c r="G22" s="8"/>
    </row>
    <row r="23" spans="1:8">
      <c r="A23" t="s">
        <v>3</v>
      </c>
      <c r="D23" s="8">
        <f>1/D3*(2/3)</f>
        <v>6.6666666666666664E-4</v>
      </c>
      <c r="E23" s="8">
        <v>1</v>
      </c>
      <c r="F23" s="8"/>
      <c r="G23" s="8"/>
    </row>
    <row r="24" spans="1:8">
      <c r="A24" t="s">
        <v>4</v>
      </c>
      <c r="D24" s="8"/>
      <c r="E24" s="8"/>
      <c r="F24" s="8">
        <v>1</v>
      </c>
      <c r="G24" s="8" t="e">
        <f>1/G5</f>
        <v>#DIV/0!</v>
      </c>
    </row>
    <row r="25" spans="1:8">
      <c r="A25" t="s">
        <v>5</v>
      </c>
      <c r="D25" s="8"/>
      <c r="E25" s="8"/>
      <c r="F25" s="8"/>
      <c r="G25" s="8">
        <f>1/G3</f>
        <v>1E-3</v>
      </c>
    </row>
    <row r="27" spans="1:8">
      <c r="A27" s="1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</row>
    <row r="34" spans="1:17">
      <c r="A34" t="s">
        <v>28</v>
      </c>
      <c r="C34" t="e">
        <f t="shared" si="1"/>
        <v>#DIV/0!</v>
      </c>
      <c r="D34">
        <f t="shared" si="1"/>
        <v>1</v>
      </c>
      <c r="E34">
        <f t="shared" si="1"/>
        <v>1</v>
      </c>
      <c r="F34">
        <f t="shared" si="1"/>
        <v>1</v>
      </c>
      <c r="G34">
        <f t="shared" si="1"/>
        <v>1</v>
      </c>
    </row>
    <row r="35" spans="1:17">
      <c r="K35" s="9"/>
      <c r="L35" s="9"/>
      <c r="M35" s="9"/>
      <c r="N35" s="9"/>
      <c r="O35" s="9"/>
      <c r="P35" s="9"/>
      <c r="Q35" s="9"/>
    </row>
    <row r="36" spans="1:17">
      <c r="A36" s="1" t="s">
        <v>29</v>
      </c>
      <c r="C36" s="12">
        <f>C17/$H$17</f>
        <v>0.13636363636363638</v>
      </c>
      <c r="D36" s="12">
        <f t="shared" ref="D36:H36" si="2">D17/$H$17</f>
        <v>0.20454545454545459</v>
      </c>
      <c r="E36" s="12">
        <f t="shared" si="2"/>
        <v>0.22727272727272729</v>
      </c>
      <c r="F36" s="12">
        <f t="shared" si="2"/>
        <v>0.22727272727272729</v>
      </c>
      <c r="G36" s="12">
        <f t="shared" si="2"/>
        <v>0.20454545454545459</v>
      </c>
      <c r="H36">
        <f t="shared" si="2"/>
        <v>1</v>
      </c>
      <c r="I36" s="9"/>
    </row>
    <row r="37" spans="1:17">
      <c r="A37" t="s">
        <v>30</v>
      </c>
      <c r="C37" s="13">
        <f>C14/C17</f>
        <v>1</v>
      </c>
      <c r="D37" s="13">
        <f>D14/D17</f>
        <v>0.66666666666666663</v>
      </c>
      <c r="E37" s="13">
        <f>E14/E17</f>
        <v>0.60000000000000009</v>
      </c>
      <c r="F37" s="13">
        <f>F14/F17</f>
        <v>0.60000000000000009</v>
      </c>
      <c r="G37" s="13">
        <f t="shared" ref="G37" si="3">G14/G17</f>
        <v>0.66666666666666663</v>
      </c>
      <c r="H37">
        <f>H14/$H$14</f>
        <v>1</v>
      </c>
      <c r="I37" s="9"/>
    </row>
    <row r="38" spans="1:17">
      <c r="A38" t="s">
        <v>31</v>
      </c>
      <c r="C38" s="13">
        <f>C15/C17</f>
        <v>0</v>
      </c>
      <c r="D38" s="13">
        <f>D15/D17</f>
        <v>0.33333333333333331</v>
      </c>
      <c r="E38" s="13">
        <f t="shared" ref="E38:G38" si="4">E15/E17</f>
        <v>0.4</v>
      </c>
      <c r="F38" s="13">
        <f>F15/F17</f>
        <v>0.4</v>
      </c>
      <c r="G38" s="13">
        <f t="shared" si="4"/>
        <v>0.33333333333333331</v>
      </c>
      <c r="H38">
        <f t="shared" ref="H38" si="5">H15/$H$15</f>
        <v>1</v>
      </c>
      <c r="I38" s="9"/>
    </row>
    <row r="39" spans="1:17">
      <c r="C39" s="8"/>
      <c r="D39" s="8"/>
      <c r="E39" s="8"/>
      <c r="F39" s="8"/>
      <c r="G39" s="8"/>
      <c r="H39" s="8"/>
      <c r="I39" s="9"/>
    </row>
    <row r="40" spans="1:17">
      <c r="A40" s="1" t="s">
        <v>32</v>
      </c>
      <c r="I40" s="9"/>
    </row>
    <row r="41" spans="1:17">
      <c r="A41" t="s">
        <v>33</v>
      </c>
      <c r="C41">
        <f>C37</f>
        <v>1</v>
      </c>
      <c r="D41">
        <f>D37</f>
        <v>0.66666666666666663</v>
      </c>
      <c r="E41">
        <f>E37</f>
        <v>0.60000000000000009</v>
      </c>
      <c r="F41">
        <f>F37</f>
        <v>0.60000000000000009</v>
      </c>
      <c r="G41">
        <f>G37</f>
        <v>0.66666666666666663</v>
      </c>
      <c r="I41" s="9"/>
    </row>
    <row r="42" spans="1:17">
      <c r="A42" t="s">
        <v>2</v>
      </c>
      <c r="C42">
        <v>0</v>
      </c>
      <c r="D42">
        <f>(D13+D22)/D17</f>
        <v>0.1111111111111111</v>
      </c>
      <c r="E42">
        <v>0</v>
      </c>
      <c r="F42">
        <v>0</v>
      </c>
      <c r="G42">
        <v>0</v>
      </c>
      <c r="I42" s="9"/>
    </row>
    <row r="43" spans="1:17">
      <c r="A43" t="s">
        <v>3</v>
      </c>
      <c r="C43">
        <v>0</v>
      </c>
      <c r="D43">
        <f>D23/D17</f>
        <v>0.22222222222222221</v>
      </c>
      <c r="E43" s="8">
        <f>E38</f>
        <v>0.4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0.4</v>
      </c>
      <c r="G44">
        <f>(G13+1/G3)/G17</f>
        <v>0.33333333333333331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Q45" s="6"/>
    </row>
    <row r="46" spans="1:17">
      <c r="A46" t="s">
        <v>34</v>
      </c>
      <c r="C46">
        <f>SUM(C41:C45)</f>
        <v>1</v>
      </c>
      <c r="D46">
        <f>SUM(D41:D45)</f>
        <v>0.99999999999999989</v>
      </c>
      <c r="E46">
        <f t="shared" ref="E46:F46" si="6">SUM(E41:E45)</f>
        <v>1</v>
      </c>
      <c r="F46" s="10">
        <f t="shared" si="6"/>
        <v>1</v>
      </c>
      <c r="G46">
        <f>SUM(G41:G44)</f>
        <v>1</v>
      </c>
    </row>
    <row r="48" spans="1:17">
      <c r="A48" s="1" t="s">
        <v>35</v>
      </c>
    </row>
    <row r="49" spans="1:10">
      <c r="A49" t="s">
        <v>2</v>
      </c>
      <c r="C49">
        <v>0</v>
      </c>
      <c r="D49">
        <f>D42/D38</f>
        <v>0.33333333333333331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0.66666666666666663</v>
      </c>
      <c r="E50" s="8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v>0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G44/G38</f>
        <v>1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1</v>
      </c>
    </row>
    <row r="55" spans="1:10">
      <c r="A55" s="1" t="s">
        <v>36</v>
      </c>
      <c r="C55">
        <v>0.05</v>
      </c>
      <c r="D55">
        <v>0.1</v>
      </c>
      <c r="E55">
        <v>0.1</v>
      </c>
      <c r="F55">
        <v>0.3</v>
      </c>
      <c r="G55">
        <v>0.45</v>
      </c>
      <c r="H55">
        <f>SUM(C55:G55)</f>
        <v>1</v>
      </c>
    </row>
    <row r="57" spans="1:10">
      <c r="A57" s="1" t="s">
        <v>37</v>
      </c>
      <c r="C57">
        <f>C17*C55</f>
        <v>1E-4</v>
      </c>
      <c r="D57">
        <f>D17*D55</f>
        <v>3.0000000000000003E-4</v>
      </c>
      <c r="E57">
        <f>E17*E55</f>
        <v>3.3333333333333332E-4</v>
      </c>
      <c r="F57">
        <f>F17*F55</f>
        <v>9.999999999999998E-4</v>
      </c>
      <c r="G57">
        <f>G17*G55</f>
        <v>1.3500000000000001E-3</v>
      </c>
      <c r="H57">
        <f>SUM(C57:G57)</f>
        <v>3.0833333333333333E-3</v>
      </c>
    </row>
    <row r="58" spans="1:10">
      <c r="A58" t="s">
        <v>38</v>
      </c>
      <c r="C58">
        <f>C14*C55</f>
        <v>1E-4</v>
      </c>
      <c r="D58">
        <f>D14*D55</f>
        <v>2.0000000000000001E-4</v>
      </c>
      <c r="E58">
        <f>E14*E55</f>
        <v>2.0000000000000001E-4</v>
      </c>
      <c r="F58">
        <f>F14*F55</f>
        <v>5.9999999999999995E-4</v>
      </c>
      <c r="G58">
        <f>G14*G55</f>
        <v>9.0000000000000008E-4</v>
      </c>
      <c r="H58">
        <f>SUM(C58:G58)</f>
        <v>2E-3</v>
      </c>
      <c r="J58">
        <f>0.2*0.02+0.1*1/75+0.25*1/315+0.4*0.001+0.05*1/60</f>
        <v>7.3603174603174611E-3</v>
      </c>
    </row>
    <row r="59" spans="1:10">
      <c r="A59" s="11" t="s">
        <v>39</v>
      </c>
      <c r="C59">
        <f>C15*C55</f>
        <v>0</v>
      </c>
      <c r="D59">
        <f>D15*D55</f>
        <v>1E-4</v>
      </c>
      <c r="E59">
        <f>E15*E55</f>
        <v>1.3333333333333334E-4</v>
      </c>
      <c r="F59">
        <f>F15*F55</f>
        <v>3.9999999999999996E-4</v>
      </c>
      <c r="G59">
        <f>G15*G55</f>
        <v>4.5000000000000004E-4</v>
      </c>
      <c r="H59">
        <f>SUM(C59:G59)</f>
        <v>1.0833333333333333E-3</v>
      </c>
      <c r="J59">
        <f>H14/H17</f>
        <v>0.68181818181818188</v>
      </c>
    </row>
    <row r="62" spans="1:10">
      <c r="A62" s="1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46</v>
      </c>
    </row>
    <row r="63" spans="1:10">
      <c r="A63" t="s">
        <v>47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3.5791565146768768E-4</v>
      </c>
      <c r="H63">
        <f>H58</f>
        <v>2E-3</v>
      </c>
      <c r="I63">
        <f>1/H63</f>
        <v>500</v>
      </c>
      <c r="J63">
        <f>H63/H68</f>
        <v>0.64864864864864868</v>
      </c>
    </row>
    <row r="64" spans="1:10">
      <c r="A64" t="s">
        <v>48</v>
      </c>
      <c r="B64" s="8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1.1923366979928068E-3</v>
      </c>
    </row>
    <row r="65" spans="1:10">
      <c r="A65" t="s">
        <v>49</v>
      </c>
      <c r="B65" s="8"/>
    </row>
    <row r="66" spans="1:10">
      <c r="A66" t="s">
        <v>50</v>
      </c>
      <c r="B66" s="8"/>
    </row>
    <row r="67" spans="1:10">
      <c r="A67" t="s">
        <v>51</v>
      </c>
      <c r="B67" s="8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1.5330809838728394E-3</v>
      </c>
      <c r="H67">
        <f>H59</f>
        <v>1.0833333333333333E-3</v>
      </c>
      <c r="I67">
        <f>1/H67</f>
        <v>923.07692307692309</v>
      </c>
      <c r="J67">
        <f>H67/H68</f>
        <v>0.35135135135135132</v>
      </c>
    </row>
    <row r="68" spans="1:10">
      <c r="A68" t="s">
        <v>52</v>
      </c>
      <c r="B68" s="8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3.0833333333333333E-3</v>
      </c>
      <c r="H68">
        <f>H63+H67</f>
        <v>3.0833333333333333E-3</v>
      </c>
      <c r="I68">
        <f>1/H68</f>
        <v>324.32432432432432</v>
      </c>
      <c r="J68">
        <f>J63+J67</f>
        <v>1</v>
      </c>
    </row>
    <row r="69" spans="1:10">
      <c r="B69" s="9"/>
      <c r="C69" s="9"/>
      <c r="D69" s="9"/>
      <c r="E69" s="9"/>
      <c r="F69" s="9"/>
      <c r="G69" s="9"/>
      <c r="H69" s="9"/>
    </row>
    <row r="72" spans="1:10">
      <c r="B72" s="9"/>
      <c r="C72" s="9"/>
      <c r="D72" s="9"/>
      <c r="E72" s="9"/>
      <c r="F72" s="9"/>
      <c r="G72" s="9"/>
      <c r="H72" s="9"/>
    </row>
    <row r="73" spans="1:10">
      <c r="B73" s="9"/>
      <c r="C73" s="9"/>
      <c r="D73" s="9"/>
      <c r="E73" s="9"/>
      <c r="F73" s="9"/>
      <c r="G73" s="9"/>
      <c r="H73" s="9"/>
    </row>
    <row r="74" spans="1:10">
      <c r="B74" s="9"/>
      <c r="C74" s="9"/>
      <c r="D74" s="9"/>
      <c r="E74" s="9"/>
      <c r="F74" s="9"/>
      <c r="G74" s="9"/>
      <c r="H74" s="9"/>
    </row>
    <row r="75" spans="1:10">
      <c r="B75" s="9"/>
      <c r="C75" s="9"/>
      <c r="D75" s="9"/>
      <c r="E75" s="9"/>
      <c r="F75" s="9"/>
      <c r="G75" s="9"/>
      <c r="H75" s="9"/>
    </row>
    <row r="76" spans="1:10">
      <c r="B76" s="9"/>
      <c r="C76" s="9"/>
      <c r="D76" s="9"/>
      <c r="E76" s="9"/>
      <c r="F76" s="9"/>
      <c r="G76" s="9"/>
      <c r="H76" s="9"/>
    </row>
    <row r="77" spans="1:10">
      <c r="B77" s="9"/>
      <c r="C77" s="9"/>
      <c r="D77" s="9"/>
      <c r="E77" s="9"/>
      <c r="F77" s="9"/>
      <c r="G77" s="9"/>
      <c r="H77" s="9"/>
    </row>
    <row r="78" spans="1:10">
      <c r="B78" s="9"/>
      <c r="C78" s="9"/>
      <c r="D78" s="9"/>
      <c r="E78" s="9"/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C30" sqref="C30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2" t="s">
        <v>0</v>
      </c>
      <c r="B1" s="3"/>
      <c r="C1" s="3" t="s">
        <v>1</v>
      </c>
      <c r="D1" s="3"/>
      <c r="E1" s="3"/>
      <c r="F1" s="3" t="s">
        <v>4</v>
      </c>
      <c r="G1" s="4" t="s">
        <v>5</v>
      </c>
      <c r="H1" s="5" t="s">
        <v>6</v>
      </c>
    </row>
    <row r="2" spans="1:8">
      <c r="A2" t="s">
        <v>7</v>
      </c>
      <c r="C2" s="6">
        <v>1000</v>
      </c>
      <c r="D2" s="6"/>
      <c r="E2" s="6"/>
      <c r="F2" s="6">
        <v>300</v>
      </c>
      <c r="G2" s="6">
        <v>1000</v>
      </c>
    </row>
    <row r="3" spans="1:8">
      <c r="A3" t="s">
        <v>8</v>
      </c>
      <c r="C3" s="6">
        <v>500</v>
      </c>
      <c r="D3" s="6"/>
      <c r="E3" s="6"/>
      <c r="F3" s="6">
        <v>500</v>
      </c>
      <c r="G3" s="7">
        <v>0</v>
      </c>
    </row>
    <row r="4" spans="1:8">
      <c r="A4" t="s">
        <v>9</v>
      </c>
      <c r="C4" s="6"/>
      <c r="D4" s="6"/>
      <c r="E4" s="6"/>
      <c r="F4" s="6" t="s">
        <v>12</v>
      </c>
      <c r="G4" s="7"/>
    </row>
    <row r="5" spans="1:8">
      <c r="A5" t="s">
        <v>9</v>
      </c>
      <c r="C5" s="6"/>
      <c r="D5" s="6"/>
      <c r="E5" s="6"/>
      <c r="F5" s="6"/>
      <c r="G5" s="7"/>
    </row>
    <row r="6" spans="1:8">
      <c r="A6" t="s">
        <v>14</v>
      </c>
      <c r="C6" s="6"/>
      <c r="D6" s="6"/>
      <c r="E6" s="6"/>
      <c r="F6" s="6"/>
      <c r="G6" s="6"/>
    </row>
    <row r="7" spans="1:8">
      <c r="C7" s="6"/>
      <c r="D7" s="6"/>
      <c r="E7" s="6"/>
      <c r="F7" s="6"/>
      <c r="G7" s="6"/>
    </row>
    <row r="8" spans="1:8">
      <c r="A8" s="1" t="s">
        <v>15</v>
      </c>
      <c r="C8" s="6"/>
      <c r="D8" s="6"/>
      <c r="E8" s="6"/>
      <c r="F8" s="6"/>
      <c r="G8" s="6"/>
    </row>
    <row r="9" spans="1:8">
      <c r="A9" t="s">
        <v>16</v>
      </c>
      <c r="C9" s="8">
        <f>1/C2</f>
        <v>1E-3</v>
      </c>
      <c r="D9" s="8"/>
      <c r="E9" s="8"/>
      <c r="F9" s="8">
        <f>1/F2</f>
        <v>3.3333333333333335E-3</v>
      </c>
      <c r="G9" s="8">
        <f>1/G2</f>
        <v>1E-3</v>
      </c>
    </row>
    <row r="10" spans="1:8">
      <c r="A10" t="s">
        <v>9</v>
      </c>
      <c r="C10" s="8">
        <f>1/C3</f>
        <v>2E-3</v>
      </c>
      <c r="D10" s="8"/>
      <c r="E10" s="8"/>
      <c r="F10" s="8">
        <f>1/F3</f>
        <v>2E-3</v>
      </c>
      <c r="G10" s="8">
        <v>0</v>
      </c>
    </row>
    <row r="11" spans="1:8">
      <c r="A11" t="s">
        <v>17</v>
      </c>
      <c r="C11" s="8">
        <f>C10</f>
        <v>2E-3</v>
      </c>
      <c r="D11" s="8"/>
      <c r="E11" s="8"/>
      <c r="F11" s="8"/>
      <c r="G11" s="8"/>
    </row>
    <row r="12" spans="1:8">
      <c r="A12" t="s">
        <v>18</v>
      </c>
      <c r="D12" s="8"/>
      <c r="E12" s="8"/>
      <c r="F12" s="8">
        <f>1/F3</f>
        <v>2E-3</v>
      </c>
      <c r="G12" s="8">
        <f>G10</f>
        <v>0</v>
      </c>
    </row>
    <row r="13" spans="1:8">
      <c r="A13" t="s">
        <v>14</v>
      </c>
      <c r="C13" s="8"/>
      <c r="D13" s="8"/>
      <c r="E13" s="8"/>
      <c r="F13" s="8"/>
      <c r="G13" s="8"/>
    </row>
    <row r="14" spans="1:8">
      <c r="A14" t="s">
        <v>19</v>
      </c>
      <c r="C14" s="8">
        <f>C9+C11</f>
        <v>3.0000000000000001E-3</v>
      </c>
      <c r="D14" s="8"/>
      <c r="E14" s="8"/>
      <c r="F14" s="8">
        <f>F9+F11</f>
        <v>3.3333333333333335E-3</v>
      </c>
      <c r="G14" s="8">
        <f>G9+G11</f>
        <v>1E-3</v>
      </c>
      <c r="H14" s="8">
        <f>SUM(C14:G14)</f>
        <v>7.3333333333333332E-3</v>
      </c>
    </row>
    <row r="15" spans="1:8">
      <c r="A15" t="s">
        <v>20</v>
      </c>
      <c r="C15" s="8">
        <f>C12</f>
        <v>0</v>
      </c>
      <c r="D15" s="8"/>
      <c r="E15" s="8"/>
      <c r="F15" s="8">
        <f>F12+F13</f>
        <v>2E-3</v>
      </c>
      <c r="G15" s="8">
        <f>G12+G13</f>
        <v>0</v>
      </c>
      <c r="H15" s="8">
        <f>SUM(C15:G15)</f>
        <v>2E-3</v>
      </c>
    </row>
    <row r="16" spans="1:8">
      <c r="A16" s="1" t="s">
        <v>21</v>
      </c>
      <c r="D16" s="8"/>
      <c r="E16" s="8"/>
      <c r="F16" s="8"/>
      <c r="G16" s="8"/>
      <c r="H16" s="8"/>
    </row>
    <row r="17" spans="1:8">
      <c r="A17" t="s">
        <v>22</v>
      </c>
      <c r="C17" s="8">
        <f>C9+C10+C13</f>
        <v>3.0000000000000001E-3</v>
      </c>
      <c r="D17" s="8"/>
      <c r="E17" s="8"/>
      <c r="F17" s="8">
        <f>F9+F10+F13</f>
        <v>5.333333333333334E-3</v>
      </c>
      <c r="G17" s="8">
        <f>G9+G10+G13</f>
        <v>1E-3</v>
      </c>
      <c r="H17" s="8">
        <f t="shared" ref="H17" si="0">SUM(C17:G17)</f>
        <v>9.3333333333333358E-3</v>
      </c>
    </row>
    <row r="18" spans="1:8">
      <c r="A18" t="s">
        <v>23</v>
      </c>
      <c r="C18" s="8">
        <f>C14+C15</f>
        <v>3.0000000000000001E-3</v>
      </c>
      <c r="D18" s="8"/>
      <c r="E18" s="8"/>
      <c r="F18" s="8">
        <f>F14+F15</f>
        <v>5.333333333333334E-3</v>
      </c>
      <c r="G18" s="8">
        <f>G14+G15</f>
        <v>1E-3</v>
      </c>
    </row>
    <row r="19" spans="1:8">
      <c r="D19" s="8"/>
      <c r="E19" s="8"/>
      <c r="F19" s="8"/>
      <c r="G19" s="8"/>
    </row>
    <row r="20" spans="1:8">
      <c r="A20" s="1" t="s">
        <v>24</v>
      </c>
      <c r="D20" s="8"/>
      <c r="E20" s="8"/>
      <c r="F20" s="8"/>
      <c r="G20" s="8"/>
    </row>
    <row r="21" spans="1:8">
      <c r="A21" t="s">
        <v>25</v>
      </c>
      <c r="C21">
        <v>1</v>
      </c>
      <c r="D21" s="8"/>
      <c r="E21" s="8"/>
      <c r="F21" s="8">
        <f>F9</f>
        <v>3.3333333333333335E-3</v>
      </c>
      <c r="G21" s="8">
        <v>1</v>
      </c>
    </row>
    <row r="22" spans="1:8">
      <c r="A22" t="s">
        <v>2</v>
      </c>
      <c r="D22" s="8"/>
      <c r="E22" s="8"/>
      <c r="F22" s="8"/>
      <c r="G22" s="8"/>
    </row>
    <row r="23" spans="1:8">
      <c r="A23" t="s">
        <v>3</v>
      </c>
      <c r="D23" s="8"/>
      <c r="E23" s="8"/>
      <c r="F23" s="8"/>
      <c r="G23" s="8"/>
    </row>
    <row r="24" spans="1:8">
      <c r="A24" t="s">
        <v>4</v>
      </c>
      <c r="D24" s="8"/>
      <c r="E24" s="8"/>
      <c r="F24" s="8">
        <f>F15</f>
        <v>2E-3</v>
      </c>
      <c r="G24" s="8"/>
    </row>
    <row r="25" spans="1:8">
      <c r="A25" t="s">
        <v>5</v>
      </c>
      <c r="D25" s="8"/>
      <c r="E25" s="8"/>
      <c r="F25" s="8"/>
      <c r="G25" s="8"/>
    </row>
    <row r="27" spans="1:8">
      <c r="A27" s="1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F33">
        <f t="shared" ref="F33:F34" si="1">F11/F14</f>
        <v>0</v>
      </c>
    </row>
    <row r="34" spans="1:17">
      <c r="A34" t="s">
        <v>28</v>
      </c>
      <c r="F34">
        <f t="shared" si="1"/>
        <v>1</v>
      </c>
    </row>
    <row r="35" spans="1:17">
      <c r="K35" s="9"/>
      <c r="L35" s="9"/>
      <c r="M35" s="9"/>
      <c r="N35" s="9"/>
      <c r="O35" s="9"/>
      <c r="P35" s="9"/>
      <c r="Q35" s="9"/>
    </row>
    <row r="36" spans="1:17">
      <c r="A36" s="1" t="s">
        <v>29</v>
      </c>
      <c r="C36">
        <f>C17/$H$17</f>
        <v>0.32142857142857134</v>
      </c>
      <c r="F36">
        <f t="shared" ref="F36:H36" si="2">F17/$H$17</f>
        <v>0.5714285714285714</v>
      </c>
      <c r="G36">
        <f t="shared" si="2"/>
        <v>0.10714285714285712</v>
      </c>
      <c r="H36">
        <f t="shared" si="2"/>
        <v>1</v>
      </c>
      <c r="I36" s="9"/>
    </row>
    <row r="37" spans="1:17">
      <c r="A37" t="s">
        <v>30</v>
      </c>
      <c r="C37">
        <f>C14/C17</f>
        <v>1</v>
      </c>
      <c r="F37">
        <f>F14/F17</f>
        <v>0.625</v>
      </c>
      <c r="G37">
        <f t="shared" ref="G37" si="3">G14/G17</f>
        <v>1</v>
      </c>
      <c r="H37">
        <f>H14/$H$14</f>
        <v>1</v>
      </c>
      <c r="I37" s="9"/>
    </row>
    <row r="38" spans="1:17">
      <c r="A38" t="s">
        <v>31</v>
      </c>
      <c r="C38">
        <f>C15/C17</f>
        <v>0</v>
      </c>
      <c r="F38">
        <f>F15/F17</f>
        <v>0.37499999999999994</v>
      </c>
      <c r="G38">
        <f t="shared" ref="G38" si="4">G15/G17</f>
        <v>0</v>
      </c>
      <c r="H38">
        <f t="shared" ref="H38" si="5">H15/$H$15</f>
        <v>1</v>
      </c>
      <c r="I38" s="9"/>
    </row>
    <row r="39" spans="1:17">
      <c r="C39" s="8"/>
      <c r="D39" s="8"/>
      <c r="E39" s="8"/>
      <c r="F39" s="8"/>
      <c r="G39" s="8"/>
      <c r="H39" s="8"/>
      <c r="I39" s="9"/>
    </row>
    <row r="40" spans="1:17">
      <c r="A40" s="1" t="s">
        <v>32</v>
      </c>
      <c r="I40" s="9"/>
    </row>
    <row r="41" spans="1:17">
      <c r="A41" t="s">
        <v>33</v>
      </c>
      <c r="C41">
        <f>C37</f>
        <v>1</v>
      </c>
      <c r="F41">
        <f>F37</f>
        <v>0.625</v>
      </c>
      <c r="G41">
        <f>G37</f>
        <v>1</v>
      </c>
      <c r="I41" s="9"/>
    </row>
    <row r="42" spans="1:17">
      <c r="A42" t="s">
        <v>2</v>
      </c>
      <c r="C42">
        <v>0</v>
      </c>
      <c r="F42">
        <v>0</v>
      </c>
      <c r="G42">
        <v>0</v>
      </c>
      <c r="I42" s="9"/>
    </row>
    <row r="43" spans="1:17">
      <c r="A43" t="s">
        <v>3</v>
      </c>
      <c r="C43">
        <v>0</v>
      </c>
      <c r="E43" s="8"/>
      <c r="F43">
        <v>0</v>
      </c>
      <c r="G43">
        <v>0</v>
      </c>
    </row>
    <row r="44" spans="1:17">
      <c r="A44" t="s">
        <v>4</v>
      </c>
      <c r="C44">
        <v>0</v>
      </c>
      <c r="F44">
        <f>F38</f>
        <v>0.37499999999999994</v>
      </c>
      <c r="G44">
        <v>0</v>
      </c>
      <c r="Q44" s="6"/>
    </row>
    <row r="45" spans="1:17">
      <c r="A45" t="s">
        <v>5</v>
      </c>
      <c r="C45">
        <v>0</v>
      </c>
      <c r="F45">
        <v>0</v>
      </c>
      <c r="G45">
        <v>0</v>
      </c>
      <c r="Q45" s="6"/>
    </row>
    <row r="46" spans="1:17">
      <c r="A46" t="s">
        <v>34</v>
      </c>
      <c r="C46">
        <f>SUM(C41:C45)</f>
        <v>1</v>
      </c>
      <c r="F46" s="10">
        <f t="shared" ref="F46" si="6">SUM(F41:F45)</f>
        <v>1</v>
      </c>
      <c r="G46">
        <f>SUM(G41:G45)</f>
        <v>1</v>
      </c>
    </row>
    <row r="48" spans="1:17">
      <c r="A48" s="1" t="s">
        <v>35</v>
      </c>
    </row>
    <row r="49" spans="1:10">
      <c r="A49" t="s">
        <v>2</v>
      </c>
    </row>
    <row r="50" spans="1:10">
      <c r="A50" t="s">
        <v>3</v>
      </c>
      <c r="E50" s="8"/>
    </row>
    <row r="51" spans="1:10">
      <c r="A51" t="s">
        <v>4</v>
      </c>
    </row>
    <row r="52" spans="1:10">
      <c r="A52" t="s">
        <v>5</v>
      </c>
    </row>
    <row r="53" spans="1:10">
      <c r="A53" t="s">
        <v>34</v>
      </c>
    </row>
    <row r="55" spans="1:10">
      <c r="A55" s="1" t="s">
        <v>36</v>
      </c>
      <c r="C55">
        <v>0.4</v>
      </c>
      <c r="F55">
        <v>0.1</v>
      </c>
      <c r="G55">
        <v>0.5</v>
      </c>
      <c r="H55">
        <f>SUM(C55:G55)</f>
        <v>1</v>
      </c>
    </row>
    <row r="57" spans="1:10">
      <c r="A57" s="1" t="s">
        <v>37</v>
      </c>
      <c r="C57">
        <f>C17*C55</f>
        <v>1.2000000000000001E-3</v>
      </c>
      <c r="F57">
        <f>F17*F55</f>
        <v>5.3333333333333347E-4</v>
      </c>
      <c r="G57">
        <f>G17*G55</f>
        <v>5.0000000000000001E-4</v>
      </c>
      <c r="H57">
        <f>SUM(C57:G57)</f>
        <v>2.2333333333333337E-3</v>
      </c>
    </row>
    <row r="58" spans="1:10">
      <c r="A58" t="s">
        <v>38</v>
      </c>
      <c r="C58">
        <f>C14*C55</f>
        <v>1.2000000000000001E-3</v>
      </c>
      <c r="F58">
        <f>F14*F55</f>
        <v>3.3333333333333338E-4</v>
      </c>
      <c r="G58">
        <f>G14*G55</f>
        <v>5.0000000000000001E-4</v>
      </c>
      <c r="H58">
        <f>SUM(C58:G58)</f>
        <v>2.0333333333333336E-3</v>
      </c>
      <c r="J58">
        <f>0.2*0.02+0.1*1/75+0.25*1/315+0.4*0.001+0.05*1/60</f>
        <v>7.3603174603174611E-3</v>
      </c>
    </row>
    <row r="59" spans="1:10">
      <c r="A59" s="11" t="s">
        <v>39</v>
      </c>
      <c r="C59">
        <f>C15*C55</f>
        <v>0</v>
      </c>
      <c r="F59">
        <f>F15*F55</f>
        <v>2.0000000000000001E-4</v>
      </c>
      <c r="G59">
        <f>G15*G55</f>
        <v>0</v>
      </c>
      <c r="H59">
        <f>SUM(C59:G59)</f>
        <v>2.0000000000000001E-4</v>
      </c>
      <c r="J59">
        <f>H14/H17</f>
        <v>0.78571428571428548</v>
      </c>
    </row>
    <row r="62" spans="1:10">
      <c r="A62" s="1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46</v>
      </c>
    </row>
    <row r="63" spans="1:10">
      <c r="A63" t="s">
        <v>47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2.592470124144333E-4</v>
      </c>
      <c r="H63">
        <f>H58</f>
        <v>2.0333333333333336E-3</v>
      </c>
      <c r="I63">
        <f>1/H63</f>
        <v>491.80327868852453</v>
      </c>
      <c r="J63">
        <f>H63/H68</f>
        <v>0.91044776119402981</v>
      </c>
    </row>
    <row r="64" spans="1:10">
      <c r="A64" t="s">
        <v>48</v>
      </c>
      <c r="B64" s="8">
        <f t="shared" ref="B64:B68" si="7">1/C64</f>
        <v>45.004500450045008</v>
      </c>
      <c r="C64">
        <v>2.222E-2</v>
      </c>
      <c r="D64">
        <f>C64/C68</f>
        <v>0.38670379394361298</v>
      </c>
      <c r="F64">
        <f>F68*D64</f>
        <v>8.6363847314073581E-4</v>
      </c>
    </row>
    <row r="65" spans="1:10">
      <c r="A65" t="s">
        <v>49</v>
      </c>
      <c r="B65" s="8"/>
    </row>
    <row r="66" spans="1:10">
      <c r="A66" t="s">
        <v>50</v>
      </c>
      <c r="B66" s="8"/>
    </row>
    <row r="67" spans="1:10">
      <c r="A67" t="s">
        <v>51</v>
      </c>
      <c r="B67" s="8">
        <f t="shared" si="7"/>
        <v>35.001750087504377</v>
      </c>
      <c r="C67">
        <v>2.8570000000000002E-2</v>
      </c>
      <c r="D67">
        <f>C67/C68</f>
        <v>0.49721545422902896</v>
      </c>
      <c r="F67">
        <f>F68*D67</f>
        <v>1.1104478477781648E-3</v>
      </c>
      <c r="H67">
        <f>H59</f>
        <v>2.0000000000000001E-4</v>
      </c>
      <c r="I67">
        <f>1/H67</f>
        <v>5000</v>
      </c>
      <c r="J67">
        <f>H67/H68</f>
        <v>8.9552238805970144E-2</v>
      </c>
    </row>
    <row r="68" spans="1:10">
      <c r="A68" t="s">
        <v>52</v>
      </c>
      <c r="B68" s="8">
        <f t="shared" si="7"/>
        <v>17.40341106856944</v>
      </c>
      <c r="C68">
        <v>5.7459999999999997E-2</v>
      </c>
      <c r="D68">
        <f>D63+D64+D67</f>
        <v>1.0000000000000002</v>
      </c>
      <c r="F68">
        <f>H57</f>
        <v>2.2333333333333337E-3</v>
      </c>
      <c r="H68">
        <f>H63+H67</f>
        <v>2.2333333333333337E-3</v>
      </c>
      <c r="I68">
        <f>1/H68</f>
        <v>447.76119402985069</v>
      </c>
      <c r="J68">
        <f>J63+J67</f>
        <v>1</v>
      </c>
    </row>
    <row r="69" spans="1:10">
      <c r="B69" s="9"/>
      <c r="C69" s="9"/>
      <c r="D69" s="9"/>
      <c r="E69" s="9"/>
      <c r="F69" s="9"/>
      <c r="G69" s="9"/>
      <c r="H69" s="9"/>
    </row>
    <row r="72" spans="1:10">
      <c r="B72" s="9"/>
      <c r="C72" s="9"/>
      <c r="D72" s="9"/>
      <c r="E72" s="9"/>
      <c r="F72" s="9"/>
      <c r="G72" s="9"/>
      <c r="H72" s="9"/>
    </row>
    <row r="73" spans="1:10">
      <c r="B73" s="9"/>
      <c r="C73" s="9"/>
      <c r="D73" s="9"/>
      <c r="E73" s="9"/>
      <c r="F73" s="9"/>
      <c r="G73" s="9"/>
      <c r="H73" s="9"/>
    </row>
    <row r="74" spans="1:10">
      <c r="B74" s="9"/>
      <c r="C74" s="9"/>
      <c r="D74" s="9"/>
      <c r="E74" s="9"/>
      <c r="F74" s="9"/>
      <c r="G74" s="9"/>
      <c r="H74" s="9"/>
    </row>
    <row r="75" spans="1:10">
      <c r="B75" s="9"/>
      <c r="C75" s="9"/>
      <c r="D75" s="9"/>
      <c r="E75" s="9"/>
      <c r="F75" s="9"/>
      <c r="G75" s="9"/>
      <c r="H75" s="9"/>
    </row>
    <row r="76" spans="1:10">
      <c r="B76" s="9"/>
      <c r="C76" s="9"/>
      <c r="D76" s="9"/>
      <c r="E76" s="9"/>
      <c r="F76" s="9"/>
      <c r="G76" s="9"/>
      <c r="H76" s="9"/>
    </row>
    <row r="77" spans="1:10">
      <c r="B77" s="9"/>
      <c r="C77" s="9"/>
      <c r="D77" s="9"/>
      <c r="E77" s="9"/>
      <c r="F77" s="9"/>
      <c r="G77" s="9"/>
      <c r="H77" s="9"/>
    </row>
    <row r="78" spans="1:10">
      <c r="B78" s="9"/>
      <c r="C78" s="9"/>
      <c r="D78" s="9"/>
      <c r="E78" s="9"/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B24" sqref="B2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3</v>
      </c>
      <c r="F1" s="3" t="s">
        <v>53</v>
      </c>
      <c r="G1" s="4" t="s">
        <v>54</v>
      </c>
      <c r="H1" s="5" t="s">
        <v>6</v>
      </c>
      <c r="J1" s="2"/>
      <c r="K1" s="3"/>
      <c r="L1" s="3"/>
      <c r="M1" s="3"/>
      <c r="N1" s="3"/>
      <c r="O1" s="3"/>
      <c r="P1" s="4"/>
      <c r="R1" s="1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6">
        <v>200</v>
      </c>
      <c r="D2" s="6">
        <v>150</v>
      </c>
      <c r="E2" s="6"/>
      <c r="F2" s="6">
        <v>150</v>
      </c>
      <c r="G2" s="6">
        <v>200</v>
      </c>
      <c r="L2" s="6"/>
      <c r="M2" s="6"/>
      <c r="N2" s="6"/>
      <c r="O2" s="6"/>
      <c r="P2" s="6"/>
    </row>
    <row r="3" spans="1:25">
      <c r="A3" t="s">
        <v>8</v>
      </c>
      <c r="C3" s="6"/>
      <c r="D3" s="6"/>
      <c r="E3" s="6"/>
      <c r="F3" s="6">
        <v>60</v>
      </c>
      <c r="G3" s="6"/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 t="s">
        <v>55</v>
      </c>
      <c r="D4" s="6"/>
      <c r="E4" s="6"/>
      <c r="F4" s="6" t="s">
        <v>56</v>
      </c>
      <c r="G4" s="6" t="s">
        <v>57</v>
      </c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6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/>
      <c r="D6" s="6"/>
      <c r="E6" s="6"/>
      <c r="F6" s="6">
        <v>17</v>
      </c>
      <c r="G6" s="6">
        <v>20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1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1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>1/C2</f>
        <v>5.0000000000000001E-3</v>
      </c>
      <c r="D9" s="8">
        <f>1/D2</f>
        <v>6.6666666666666671E-3</v>
      </c>
      <c r="E9" s="8"/>
      <c r="F9" s="8">
        <f>1/F2</f>
        <v>6.6666666666666671E-3</v>
      </c>
      <c r="G9" s="8">
        <f>1/G2</f>
        <v>5.0000000000000001E-3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/>
      <c r="D10" s="8"/>
      <c r="E10" s="8"/>
      <c r="F10" s="8">
        <f>1/F3</f>
        <v>1.6666666666666666E-2</v>
      </c>
      <c r="G10" s="8"/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D11" s="8"/>
      <c r="E11" s="8"/>
      <c r="F11" s="8">
        <f>F10</f>
        <v>1.6666666666666666E-2</v>
      </c>
      <c r="G11" s="8"/>
      <c r="J11" s="1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D12" s="8"/>
      <c r="E12" s="8"/>
      <c r="G12" s="8"/>
      <c r="Q12" s="8"/>
      <c r="S12" s="1"/>
      <c r="U12" s="8"/>
      <c r="V12" s="8"/>
      <c r="W12" s="8"/>
      <c r="X12" s="8"/>
      <c r="Y12" s="8"/>
    </row>
    <row r="13" spans="1:25">
      <c r="A13" t="s">
        <v>14</v>
      </c>
      <c r="C13" s="8"/>
      <c r="D13" s="8"/>
      <c r="E13" s="8"/>
      <c r="F13" s="8">
        <f>1/F6</f>
        <v>5.8823529411764705E-2</v>
      </c>
      <c r="G13" s="8">
        <f>1/G6</f>
        <v>0.05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</f>
        <v>5.0000000000000001E-3</v>
      </c>
      <c r="D14" s="8">
        <f>D9+D11</f>
        <v>6.6666666666666671E-3</v>
      </c>
      <c r="E14" s="8"/>
      <c r="F14" s="8">
        <f>F9+F11</f>
        <v>2.3333333333333334E-2</v>
      </c>
      <c r="G14" s="8">
        <f>G9+G11</f>
        <v>5.0000000000000001E-3</v>
      </c>
      <c r="H14" s="8">
        <f>SUM(C14:G14)</f>
        <v>0.04</v>
      </c>
      <c r="U14" s="8"/>
      <c r="V14" s="8"/>
      <c r="W14" s="8"/>
      <c r="X14" s="8"/>
      <c r="Y14" s="8"/>
    </row>
    <row r="15" spans="1:25">
      <c r="A15" t="s">
        <v>20</v>
      </c>
      <c r="C15" s="8">
        <v>0</v>
      </c>
      <c r="D15" s="8">
        <f>D12+D13</f>
        <v>0</v>
      </c>
      <c r="E15" s="8"/>
      <c r="F15" s="8">
        <f>F12+F13</f>
        <v>5.8823529411764705E-2</v>
      </c>
      <c r="G15" s="8">
        <f>G12+G13</f>
        <v>0.05</v>
      </c>
      <c r="H15" s="8">
        <f>SUM(C15:G15)</f>
        <v>0.10882352941176471</v>
      </c>
      <c r="U15" s="8"/>
      <c r="V15" s="8"/>
      <c r="W15" s="8"/>
      <c r="X15" s="8"/>
      <c r="Y15" s="8"/>
    </row>
    <row r="16" spans="1:25">
      <c r="A16" s="1" t="s">
        <v>21</v>
      </c>
      <c r="D16" s="8"/>
      <c r="E16" s="8"/>
      <c r="F16" s="8"/>
      <c r="G16" s="8"/>
      <c r="H16" s="8"/>
      <c r="J16" s="1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5.0000000000000001E-3</v>
      </c>
      <c r="D17" s="8">
        <f>D9+D10+D13</f>
        <v>6.6666666666666671E-3</v>
      </c>
      <c r="E17" s="8"/>
      <c r="F17" s="8">
        <f>F9+F10+F13</f>
        <v>8.2156862745098036E-2</v>
      </c>
      <c r="G17" s="8">
        <f>G9+G10+G13</f>
        <v>5.5E-2</v>
      </c>
      <c r="H17" s="8">
        <f>SUM(C17:G17)</f>
        <v>0.14882352941176472</v>
      </c>
      <c r="L17" s="8"/>
      <c r="M17" s="8"/>
      <c r="N17" s="8"/>
      <c r="O17" s="8"/>
      <c r="P17" s="8"/>
      <c r="S17" s="1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5.0000000000000001E-3</v>
      </c>
      <c r="D18" s="8">
        <f>D14+D15</f>
        <v>6.6666666666666671E-3</v>
      </c>
      <c r="E18" s="8"/>
      <c r="F18" s="8">
        <f>F14+F15</f>
        <v>8.2156862745098036E-2</v>
      </c>
      <c r="G18" s="8">
        <f>G14+G15</f>
        <v>5.5E-2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1" t="s">
        <v>58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9"/>
      <c r="E21" s="8"/>
      <c r="F21" s="8"/>
      <c r="G21" s="8"/>
      <c r="I21" t="s">
        <v>3</v>
      </c>
      <c r="J21" s="1" t="e">
        <f>(D10*0.5+D13)/D15</f>
        <v>#DIV/0!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 t="e">
        <f>(D10/2)/D15</f>
        <v>#DIV/0!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(G13+G12*0.5)/G15</f>
        <v>1</v>
      </c>
      <c r="K24" s="8">
        <f>J24/G31</f>
        <v>1.0999999999999999</v>
      </c>
      <c r="L24" s="8"/>
      <c r="M24" s="8"/>
      <c r="N24" s="8"/>
      <c r="O24" s="8"/>
      <c r="R24" s="1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G12*0.5/G15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/>
      <c r="D26" s="8"/>
      <c r="E26" s="8"/>
      <c r="F26" s="8"/>
      <c r="G26" s="8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1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1" t="s">
        <v>29</v>
      </c>
      <c r="C29">
        <f>C17/$H$17</f>
        <v>3.3596837944664032E-2</v>
      </c>
      <c r="D29">
        <f>D17/$H$17</f>
        <v>4.4795783926218712E-2</v>
      </c>
      <c r="F29">
        <f>F17/$H$17</f>
        <v>0.55204216073781287</v>
      </c>
      <c r="G29">
        <f>G17/$H$17</f>
        <v>0.36956521739130432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30</v>
      </c>
      <c r="C30">
        <f>C14/C17</f>
        <v>1</v>
      </c>
      <c r="D30">
        <f>D14/D17</f>
        <v>1</v>
      </c>
      <c r="F30">
        <f>F14/F17</f>
        <v>0.28400954653937949</v>
      </c>
      <c r="G30">
        <f>G14/G17</f>
        <v>9.0909090909090912E-2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31</v>
      </c>
      <c r="C31">
        <f>C15/C17</f>
        <v>0</v>
      </c>
      <c r="D31">
        <f>D15/D17</f>
        <v>0</v>
      </c>
      <c r="F31">
        <f>F15/F17</f>
        <v>0.71599045346062051</v>
      </c>
      <c r="G31">
        <f>G15/G17</f>
        <v>0.90909090909090917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1" t="s">
        <v>32</v>
      </c>
      <c r="U33" s="8"/>
      <c r="V33" s="8"/>
      <c r="W33" s="8"/>
      <c r="X33" s="8"/>
      <c r="Y33" s="8"/>
    </row>
    <row r="34" spans="1:25">
      <c r="A34" t="s">
        <v>33</v>
      </c>
      <c r="D34">
        <f>D9/D17</f>
        <v>1</v>
      </c>
      <c r="F34">
        <f>F14/F17</f>
        <v>0.28400954653937949</v>
      </c>
      <c r="G34">
        <f>G30</f>
        <v>9.0909090909090912E-2</v>
      </c>
      <c r="K34" s="9"/>
      <c r="L34" s="9"/>
      <c r="M34" s="9"/>
      <c r="N34" s="9"/>
      <c r="O34" s="9"/>
      <c r="P34" s="9"/>
      <c r="Q34" s="9"/>
      <c r="U34" s="8"/>
      <c r="V34" s="8"/>
      <c r="W34" s="8"/>
      <c r="X34" s="8"/>
      <c r="Y34" s="8"/>
    </row>
    <row r="35" spans="1:25">
      <c r="A35" s="11" t="s">
        <v>2</v>
      </c>
      <c r="D35">
        <v>0</v>
      </c>
      <c r="K35" s="9"/>
      <c r="L35" s="9"/>
      <c r="M35" s="9"/>
      <c r="N35" s="9"/>
      <c r="O35" s="9"/>
      <c r="P35" s="9"/>
      <c r="Q35" s="9"/>
    </row>
    <row r="36" spans="1:25">
      <c r="A36" t="s">
        <v>3</v>
      </c>
      <c r="D36">
        <f>D15/D17</f>
        <v>0</v>
      </c>
      <c r="H36">
        <f>H17/$H$17</f>
        <v>1</v>
      </c>
      <c r="I36" s="9"/>
    </row>
    <row r="37" spans="1:25">
      <c r="A37" t="s">
        <v>53</v>
      </c>
      <c r="F37">
        <f>F13/F17</f>
        <v>0.71599045346062051</v>
      </c>
      <c r="G37" s="10"/>
      <c r="H37">
        <f>H14/$H$14</f>
        <v>1</v>
      </c>
      <c r="I37" s="9"/>
    </row>
    <row r="38" spans="1:25">
      <c r="A38" t="s">
        <v>54</v>
      </c>
      <c r="G38">
        <f>G31</f>
        <v>0.90909090909090917</v>
      </c>
      <c r="H38">
        <f>H15/$H$15</f>
        <v>1</v>
      </c>
      <c r="I38" s="9"/>
    </row>
    <row r="39" spans="1:25">
      <c r="A39" t="s">
        <v>34</v>
      </c>
      <c r="D39">
        <f>SUM(D34:D38)</f>
        <v>1</v>
      </c>
      <c r="F39">
        <f>SUM(F34:F38)</f>
        <v>1</v>
      </c>
      <c r="G39">
        <f>SUM(G34:G38)</f>
        <v>1</v>
      </c>
      <c r="I39" s="9"/>
    </row>
    <row r="40" spans="1:25">
      <c r="I40" s="9"/>
    </row>
    <row r="41" spans="1:25">
      <c r="I41" s="9"/>
    </row>
    <row r="42" spans="1:25">
      <c r="A42" s="1" t="s">
        <v>36</v>
      </c>
      <c r="C42">
        <v>0.1</v>
      </c>
      <c r="D42">
        <v>0.6</v>
      </c>
      <c r="F42">
        <v>0.25</v>
      </c>
      <c r="G42">
        <v>0.05</v>
      </c>
      <c r="H42">
        <f>SUM(C42:G42)</f>
        <v>1</v>
      </c>
    </row>
    <row r="44" spans="1:25">
      <c r="A44" s="1" t="s">
        <v>37</v>
      </c>
      <c r="C44">
        <f>C17*C42</f>
        <v>5.0000000000000001E-4</v>
      </c>
      <c r="D44">
        <f>D17*D42</f>
        <v>4.0000000000000001E-3</v>
      </c>
      <c r="F44">
        <f>F17*F42</f>
        <v>2.0539215686274509E-2</v>
      </c>
      <c r="G44">
        <f>G17*G42</f>
        <v>2.7500000000000003E-3</v>
      </c>
      <c r="H44">
        <f>SUM(C44:G44)</f>
        <v>2.7789215686274508E-2</v>
      </c>
      <c r="Q44" s="6"/>
    </row>
    <row r="45" spans="1:25">
      <c r="A45" t="s">
        <v>38</v>
      </c>
      <c r="C45">
        <f>C14*C42</f>
        <v>5.0000000000000001E-4</v>
      </c>
      <c r="D45">
        <f>D14*D42</f>
        <v>4.0000000000000001E-3</v>
      </c>
      <c r="F45">
        <f>F14*F42</f>
        <v>5.8333333333333336E-3</v>
      </c>
      <c r="G45">
        <f>G14*G42</f>
        <v>2.5000000000000001E-4</v>
      </c>
      <c r="H45">
        <f>SUM(C45:G45)</f>
        <v>1.0583333333333333E-2</v>
      </c>
      <c r="Q45" s="6"/>
    </row>
    <row r="46" spans="1:25">
      <c r="A46" s="11" t="s">
        <v>39</v>
      </c>
      <c r="C46">
        <f>C15*C42</f>
        <v>0</v>
      </c>
      <c r="D46">
        <f>D15*D42</f>
        <v>0</v>
      </c>
      <c r="F46">
        <f>F15*F42</f>
        <v>1.4705882352941176E-2</v>
      </c>
      <c r="G46">
        <f>G15*G42</f>
        <v>2.5000000000000005E-3</v>
      </c>
      <c r="H46">
        <f>SUM(C46:G46)</f>
        <v>1.7205882352941175E-2</v>
      </c>
    </row>
    <row r="49" spans="1:10">
      <c r="A49" s="1" t="s">
        <v>40</v>
      </c>
      <c r="B49" t="s">
        <v>41</v>
      </c>
      <c r="C49" t="s">
        <v>42</v>
      </c>
      <c r="D49" t="s">
        <v>43</v>
      </c>
      <c r="F49" t="s">
        <v>44</v>
      </c>
      <c r="H49" t="s">
        <v>45</v>
      </c>
      <c r="I49" t="s">
        <v>41</v>
      </c>
      <c r="J49" t="s">
        <v>46</v>
      </c>
    </row>
    <row r="50" spans="1:10">
      <c r="A50" t="s">
        <v>47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6.2961745380880234E-4</v>
      </c>
      <c r="H50">
        <f>H45</f>
        <v>1.0583333333333333E-2</v>
      </c>
      <c r="I50">
        <f>1/H50</f>
        <v>94.488188976377955</v>
      </c>
      <c r="J50">
        <f>H50/H55*100</f>
        <v>38.084318221908632</v>
      </c>
    </row>
    <row r="51" spans="1:10">
      <c r="A51" t="s">
        <v>48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6.1723497721722928E-3</v>
      </c>
    </row>
    <row r="52" spans="1:10">
      <c r="A52" t="s">
        <v>49</v>
      </c>
      <c r="B52" s="8"/>
    </row>
    <row r="53" spans="1:10">
      <c r="A53" t="s">
        <v>50</v>
      </c>
      <c r="B53" s="8"/>
    </row>
    <row r="54" spans="1:10">
      <c r="A54" t="s">
        <v>51</v>
      </c>
      <c r="B54" s="8">
        <f>1/C54</f>
        <v>10</v>
      </c>
      <c r="C54">
        <v>0.1</v>
      </c>
      <c r="D54">
        <f>C54/C55</f>
        <v>0.7552299675251114</v>
      </c>
      <c r="F54">
        <f>F55*D54</f>
        <v>2.0987248460293415E-2</v>
      </c>
      <c r="H54">
        <f>H46</f>
        <v>1.7205882352941175E-2</v>
      </c>
      <c r="I54">
        <f>1/H54</f>
        <v>58.119658119658126</v>
      </c>
      <c r="J54">
        <f>H54/H55*100</f>
        <v>61.915681778091368</v>
      </c>
    </row>
    <row r="55" spans="1:10">
      <c r="A55" t="s">
        <v>52</v>
      </c>
      <c r="B55" s="8">
        <f>1/C55</f>
        <v>7.5522996752511142</v>
      </c>
      <c r="C55">
        <v>0.13241</v>
      </c>
      <c r="D55">
        <f>D50+D51+D54</f>
        <v>1</v>
      </c>
      <c r="F55">
        <f>H44</f>
        <v>2.7789215686274508E-2</v>
      </c>
      <c r="H55">
        <f>H50+H54</f>
        <v>2.7789215686274508E-2</v>
      </c>
      <c r="I55">
        <f>1/H55</f>
        <v>35.98518257188217</v>
      </c>
    </row>
    <row r="56" spans="1:10">
      <c r="B56" s="9"/>
      <c r="C56" s="9"/>
      <c r="D56" s="9"/>
      <c r="E56" s="9"/>
    </row>
    <row r="59" spans="1:10">
      <c r="B59" s="9"/>
      <c r="C59" s="9"/>
      <c r="D59" s="9"/>
      <c r="E59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  <c r="J62" t="s">
        <v>46</v>
      </c>
    </row>
    <row r="63" spans="1:10">
      <c r="B63" s="9"/>
      <c r="C63" s="9"/>
      <c r="D63" s="9"/>
      <c r="E63" s="9"/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9" spans="2:8">
      <c r="F69" s="9"/>
      <c r="G69" s="9"/>
      <c r="H69" s="9"/>
    </row>
    <row r="72" spans="2:8">
      <c r="F72" s="9"/>
      <c r="G72" s="9"/>
      <c r="H72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SCM</vt:lpstr>
      <vt:lpstr>SCX</vt:lpstr>
      <vt:lpstr>ASPW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2013-05-31T19:22:21Z</dcterms:created>
  <dcterms:modified xsi:type="dcterms:W3CDTF">2013-06-11T21:35:41Z</dcterms:modified>
</cp:coreProperties>
</file>