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6860" yWindow="0" windowWidth="21420" windowHeight="16660" tabRatio="500"/>
  </bookViews>
  <sheets>
    <sheet name="MHW" sheetId="1" r:id="rId1"/>
    <sheet name="UM 2" sheetId="4" r:id="rId2"/>
    <sheet name="UM-0711700" sheetId="3" r:id="rId3"/>
    <sheet name="Wies Sort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C29" i="4"/>
  <c r="G46" i="4"/>
  <c r="G45" i="4"/>
  <c r="G44" i="4"/>
  <c r="F44" i="4"/>
  <c r="D44" i="4"/>
  <c r="C44" i="4"/>
  <c r="F29" i="4"/>
  <c r="F30" i="4"/>
  <c r="D30" i="4"/>
  <c r="D29" i="4"/>
  <c r="D13" i="4"/>
  <c r="D9" i="4"/>
  <c r="G14" i="4"/>
  <c r="G15" i="4"/>
  <c r="F18" i="4"/>
  <c r="G17" i="4"/>
  <c r="F17" i="4"/>
  <c r="F9" i="4"/>
  <c r="C9" i="4"/>
  <c r="C13" i="4"/>
  <c r="C14" i="4"/>
  <c r="C45" i="4"/>
  <c r="D14" i="4"/>
  <c r="D45" i="4"/>
  <c r="I50" i="4"/>
  <c r="C46" i="4"/>
  <c r="D15" i="4"/>
  <c r="D46" i="4"/>
  <c r="I54" i="4"/>
  <c r="I55" i="4"/>
  <c r="J55" i="4"/>
  <c r="C10" i="4"/>
  <c r="C17" i="4"/>
  <c r="D10" i="4"/>
  <c r="D17" i="4"/>
  <c r="F55" i="4"/>
  <c r="D50" i="4"/>
  <c r="D51" i="4"/>
  <c r="D54" i="4"/>
  <c r="D55" i="4"/>
  <c r="B55" i="4"/>
  <c r="K54" i="4"/>
  <c r="J54" i="4"/>
  <c r="F54" i="4"/>
  <c r="B54" i="4"/>
  <c r="F51" i="4"/>
  <c r="B51" i="4"/>
  <c r="K50" i="4"/>
  <c r="J50" i="4"/>
  <c r="F50" i="4"/>
  <c r="B50" i="4"/>
  <c r="F12" i="4"/>
  <c r="F13" i="4"/>
  <c r="F15" i="4"/>
  <c r="F46" i="4"/>
  <c r="F14" i="4"/>
  <c r="F45" i="4"/>
  <c r="G42" i="4"/>
  <c r="D34" i="4"/>
  <c r="D31" i="4"/>
  <c r="D36" i="4"/>
  <c r="D39" i="4"/>
  <c r="C30" i="4"/>
  <c r="C31" i="4"/>
  <c r="C34" i="4"/>
  <c r="C39" i="4"/>
  <c r="G38" i="4"/>
  <c r="G37" i="4"/>
  <c r="G36" i="4"/>
  <c r="F31" i="4"/>
  <c r="I25" i="4"/>
  <c r="J25" i="4"/>
  <c r="I24" i="4"/>
  <c r="J24" i="4"/>
  <c r="I22" i="4"/>
  <c r="I21" i="4"/>
  <c r="D18" i="4"/>
  <c r="C18" i="4"/>
  <c r="D11" i="4"/>
  <c r="C11" i="4"/>
  <c r="I42" i="3"/>
  <c r="H44" i="3"/>
  <c r="H45" i="3"/>
  <c r="H46" i="3"/>
  <c r="H29" i="3"/>
  <c r="H30" i="3"/>
  <c r="H31" i="3"/>
  <c r="H9" i="3"/>
  <c r="H12" i="3"/>
  <c r="H13" i="3"/>
  <c r="H14" i="3"/>
  <c r="H15" i="3"/>
  <c r="H17" i="3"/>
  <c r="H18" i="3"/>
  <c r="H45" i="1"/>
  <c r="H50" i="1"/>
  <c r="I17" i="3"/>
  <c r="G9" i="3"/>
  <c r="G12" i="3"/>
  <c r="G13" i="3"/>
  <c r="G14" i="3"/>
  <c r="G15" i="3"/>
  <c r="G17" i="3"/>
  <c r="G18" i="3"/>
  <c r="G22" i="3"/>
  <c r="G25" i="3"/>
  <c r="G29" i="3"/>
  <c r="G30" i="3"/>
  <c r="G31" i="3"/>
  <c r="G34" i="3"/>
  <c r="G35" i="3"/>
  <c r="G38" i="3"/>
  <c r="G39" i="3"/>
  <c r="G44" i="3"/>
  <c r="G45" i="3"/>
  <c r="G46" i="3"/>
  <c r="D34" i="3"/>
  <c r="D36" i="3"/>
  <c r="D39" i="3"/>
  <c r="D15" i="3"/>
  <c r="D14" i="3"/>
  <c r="D9" i="3"/>
  <c r="D10" i="3"/>
  <c r="D11" i="3"/>
  <c r="D13" i="3"/>
  <c r="D17" i="3"/>
  <c r="D18" i="3"/>
  <c r="D30" i="3"/>
  <c r="F9" i="3"/>
  <c r="F13" i="3"/>
  <c r="F17" i="3"/>
  <c r="D29" i="3"/>
  <c r="D31" i="3"/>
  <c r="D44" i="3"/>
  <c r="D45" i="3"/>
  <c r="D46" i="3"/>
  <c r="C13" i="3"/>
  <c r="C9" i="3"/>
  <c r="C14" i="3"/>
  <c r="C45" i="3"/>
  <c r="F14" i="3"/>
  <c r="F45" i="3"/>
  <c r="I45" i="3"/>
  <c r="I50" i="3"/>
  <c r="C46" i="3"/>
  <c r="F12" i="3"/>
  <c r="F15" i="3"/>
  <c r="F46" i="3"/>
  <c r="I46" i="3"/>
  <c r="I54" i="3"/>
  <c r="I55" i="3"/>
  <c r="J55" i="3"/>
  <c r="C10" i="3"/>
  <c r="C17" i="3"/>
  <c r="C44" i="3"/>
  <c r="F44" i="3"/>
  <c r="I44" i="3"/>
  <c r="F55" i="3"/>
  <c r="D50" i="3"/>
  <c r="D51" i="3"/>
  <c r="D54" i="3"/>
  <c r="D55" i="3"/>
  <c r="B55" i="3"/>
  <c r="K54" i="3"/>
  <c r="J54" i="3"/>
  <c r="F54" i="3"/>
  <c r="B54" i="3"/>
  <c r="F51" i="3"/>
  <c r="B51" i="3"/>
  <c r="K50" i="3"/>
  <c r="J50" i="3"/>
  <c r="F50" i="3"/>
  <c r="B50" i="3"/>
  <c r="F34" i="3"/>
  <c r="F35" i="3"/>
  <c r="F37" i="3"/>
  <c r="F39" i="3"/>
  <c r="C30" i="3"/>
  <c r="C31" i="3"/>
  <c r="C34" i="3"/>
  <c r="C39" i="3"/>
  <c r="I15" i="3"/>
  <c r="I38" i="3"/>
  <c r="I14" i="3"/>
  <c r="I37" i="3"/>
  <c r="I36" i="3"/>
  <c r="F31" i="3"/>
  <c r="F30" i="3"/>
  <c r="F29" i="3"/>
  <c r="C29" i="3"/>
  <c r="K25" i="3"/>
  <c r="L25" i="3"/>
  <c r="F25" i="3"/>
  <c r="K24" i="3"/>
  <c r="L24" i="3"/>
  <c r="K22" i="3"/>
  <c r="F22" i="3"/>
  <c r="K21" i="3"/>
  <c r="F18" i="3"/>
  <c r="C18" i="3"/>
  <c r="C11" i="3"/>
  <c r="I50" i="1"/>
  <c r="F39" i="1"/>
  <c r="E34" i="1"/>
  <c r="F37" i="1"/>
  <c r="F34" i="1"/>
  <c r="F35" i="1"/>
  <c r="F15" i="1"/>
  <c r="F14" i="1"/>
  <c r="F13" i="1"/>
  <c r="F12" i="1"/>
  <c r="F9" i="1"/>
  <c r="F30" i="1"/>
  <c r="F25" i="1"/>
  <c r="F22" i="1"/>
  <c r="E35" i="1"/>
  <c r="E15" i="1"/>
  <c r="E14" i="1"/>
  <c r="E13" i="1"/>
  <c r="E10" i="1"/>
  <c r="E9" i="1"/>
  <c r="C14" i="1"/>
  <c r="C13" i="1"/>
  <c r="C9" i="1"/>
  <c r="E12" i="1"/>
  <c r="C17" i="1"/>
  <c r="C31" i="1"/>
  <c r="C30" i="1"/>
  <c r="C34" i="1"/>
  <c r="C10" i="1"/>
  <c r="C11" i="1"/>
  <c r="C45" i="1"/>
  <c r="E45" i="1"/>
  <c r="F45" i="1"/>
  <c r="C46" i="1"/>
  <c r="E46" i="1"/>
  <c r="F10" i="1"/>
  <c r="F46" i="1"/>
  <c r="H46" i="1"/>
  <c r="H54" i="1"/>
  <c r="H55" i="1"/>
  <c r="I55" i="1"/>
  <c r="C44" i="1"/>
  <c r="E17" i="1"/>
  <c r="E44" i="1"/>
  <c r="F17" i="1"/>
  <c r="F44" i="1"/>
  <c r="H44" i="1"/>
  <c r="F55" i="1"/>
  <c r="D50" i="1"/>
  <c r="D51" i="1"/>
  <c r="D54" i="1"/>
  <c r="D55" i="1"/>
  <c r="B55" i="1"/>
  <c r="J54" i="1"/>
  <c r="I54" i="1"/>
  <c r="F54" i="1"/>
  <c r="B54" i="1"/>
  <c r="F51" i="1"/>
  <c r="B51" i="1"/>
  <c r="J50" i="1"/>
  <c r="F50" i="1"/>
  <c r="B50" i="1"/>
  <c r="H42" i="1"/>
  <c r="F31" i="1"/>
  <c r="E31" i="1"/>
  <c r="E39" i="1"/>
  <c r="C39" i="1"/>
  <c r="H15" i="1"/>
  <c r="H38" i="1"/>
  <c r="H14" i="1"/>
  <c r="H37" i="1"/>
  <c r="H17" i="1"/>
  <c r="H36" i="1"/>
  <c r="E30" i="1"/>
  <c r="F29" i="1"/>
  <c r="E29" i="1"/>
  <c r="J25" i="1"/>
  <c r="K25" i="1"/>
  <c r="J24" i="1"/>
  <c r="K24" i="1"/>
  <c r="J22" i="1"/>
  <c r="J21" i="1"/>
  <c r="F18" i="1"/>
  <c r="E18" i="1"/>
  <c r="C18" i="1"/>
</calcChain>
</file>

<file path=xl/sharedStrings.xml><?xml version="1.0" encoding="utf-8"?>
<sst xmlns="http://schemas.openxmlformats.org/spreadsheetml/2006/main" count="288" uniqueCount="89">
  <si>
    <t>Succession Type</t>
  </si>
  <si>
    <t>Early Dev</t>
  </si>
  <si>
    <t>Mid Closed</t>
  </si>
  <si>
    <t>Mid Open</t>
  </si>
  <si>
    <t>Late Open</t>
  </si>
  <si>
    <t>Late Closed</t>
  </si>
  <si>
    <t>TOTAL</t>
  </si>
  <si>
    <t>Replacement FRI (yrs)</t>
  </si>
  <si>
    <t xml:space="preserve">Mixed </t>
  </si>
  <si>
    <t>Mixed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</si>
  <si>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</si>
  <si>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</si>
  <si>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</si>
  <si>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</si>
  <si>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</si>
  <si>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</si>
  <si>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</si>
  <si>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</si>
  <si>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</si>
  <si>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</si>
  <si>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Probability of transition if mixed to:</t>
  </si>
  <si>
    <t>Early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</si>
  <si>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</si>
  <si>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</si>
  <si>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</si>
  <si>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</si>
  <si>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</si>
  <si>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</si>
  <si>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</si>
  <si>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</si>
  <si>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</si>
  <si>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</si>
  <si>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</si>
  <si>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</si>
  <si>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</si>
  <si>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</si>
  <si>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</si>
  <si>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</si>
  <si>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%</t>
  </si>
  <si>
    <t>High Severity Fire</t>
  </si>
  <si>
    <t>Mixed Severity</t>
  </si>
  <si>
    <t>High from Mixed</t>
  </si>
  <si>
    <t>Low from Mixed</t>
  </si>
  <si>
    <t>Low Severity Fire</t>
  </si>
  <si>
    <t>All Fires</t>
  </si>
  <si>
    <t>100% stay MC</t>
  </si>
  <si>
    <t>100% go to MC</t>
  </si>
  <si>
    <t>\par</t>
  </si>
  <si>
    <t>Quercus chrysolepis</t>
  </si>
  <si>
    <t>Quercus chrysolepisAesculus californica</t>
  </si>
  <si>
    <t>Quercus chrysolepisAesculus californicaVulpia myuros hirsuta</t>
  </si>
  <si>
    <t>Quercus chrysolepisArctostaphylos viscida</t>
  </si>
  <si>
    <t>Quercus chrysolepisCeanothus cuneatus</t>
  </si>
  <si>
    <t>Quercus chrysolepisCeanothus integerrimus</t>
  </si>
  <si>
    <t>Quercus chrysolepisChamaebatia foliolosa</t>
  </si>
  <si>
    <t>Quercus chrysolepisChamaebatia foliolosaGrass sp.</t>
  </si>
  <si>
    <t>Quercus chrysolepisGrass sp.</t>
  </si>
  <si>
    <t>Quercus chrysolepisPinus sabiniana</t>
  </si>
  <si>
    <t>Quercus chrysolepisPseudotsuga menziesii menziesii</t>
  </si>
  <si>
    <t>Quercus chrysolepisPseudotsuga menziesii menziesiiAbies concolor</t>
  </si>
  <si>
    <t>Quercus chrysolepisQuercus kelloggii</t>
  </si>
  <si>
    <t>Quercus chrysolepisQuercus kelloggiiCeanothus integerrimus</t>
  </si>
  <si>
    <t>Quercus chrysolepisQuercus kelloggiiPseudotsuga menziesii menziesiiPinus ponderosa</t>
  </si>
  <si>
    <t>Abies concolorPseudotsuga menziesii menziesii</t>
  </si>
  <si>
    <t>Arbutus menziesii</t>
  </si>
  <si>
    <t>Arbutus menziesiiPteridium aquilinum pubescens</t>
  </si>
  <si>
    <t>Arbutus menziesiiQuercus kelloggii</t>
  </si>
  <si>
    <t>Lithocarpus densiflorus echinoides</t>
  </si>
  <si>
    <t>Lithocarpus densiflorus echinoidesArctostaphylos patula</t>
  </si>
  <si>
    <t>Lithocarpus densiflorus echinoidesPteridium aquilinum pubescens</t>
  </si>
  <si>
    <t>Lithocarpus densiflorus echinoidesQuercus kelloggii</t>
  </si>
  <si>
    <t>Lithocarpus densiflorus echinoidesQuercus vaccinifolia</t>
  </si>
  <si>
    <t>Lithocarpus densiflorus</t>
  </si>
  <si>
    <t>Lithocarpus densiflorusArbutus menziesii</t>
  </si>
  <si>
    <t>Quercus chrysolepis nanaAnnuals</t>
  </si>
  <si>
    <t>Quercus chrysolepisArctostaphylos viscidaBromus diandrus</t>
  </si>
  <si>
    <t>Quercus chrysolepisCeanothus cuneatusGrass sp.</t>
  </si>
  <si>
    <t>Quercus chrysolepisCeanothus integerrimusCeanothus cuneatus</t>
  </si>
  <si>
    <t>Quercus chrysolepisQuercus douglasiiCeanothus cuneatusGrass sp.</t>
  </si>
  <si>
    <t>Quercus chrysolepisQuercus kelloggiiArctostaphylos viscida</t>
  </si>
  <si>
    <t>Quercus chrysolepisQuercus kelloggiiCeanothus integerrimusCeanothus cuneatus</t>
  </si>
  <si>
    <t>Quercus chrysolepisQuercus kelloggiiChamaebatia foliolosa</t>
  </si>
  <si>
    <t>Quercus chrysolepisQuercus kelloggiiChamaebatia foliolosaCeanothus integerrimus</t>
  </si>
  <si>
    <t>Quercus chrysolepisQuercus vaccinifolia</t>
  </si>
  <si>
    <t>Quercus chrysolepisQuercus wislizeniArctostaphylos viscidaHeteromeles arbutifolia</t>
  </si>
  <si>
    <t>Quercus chrysolepisQuercus wislizeniGrass sp.Ceanothus cuneatus</t>
  </si>
  <si>
    <t>Late Open 1</t>
  </si>
  <si>
    <t>Late Open 2</t>
  </si>
  <si>
    <t xml:space="preserve">Late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</si>
</sst>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DB8"/>
        <bgColor rgb="FF000000"/>
      </patternFill>
    </fill>
    <fill>
      <patternFill patternType="solid">
        <fgColor rgb="FFFFFB8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5" fontId="0" fillId="0" borderId="0" xfId="0" applyNumberFormat="1"/>
    <xf numFmtId="0" fontId="0" fillId="0" borderId="0" xfId="0" applyFont="1"/>
    <xf numFmtId="0" fontId="1" fillId="0" borderId="2" xfId="0" applyFont="1" applyFill="1" applyBorder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1" fillId="0" borderId="0" xfId="0" applyFont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abSelected="1"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C29" sqref="C29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1" t="s">
        <v>0</v>
      </c>
      <c r="B1" s="2"/>
      <c r="C1" s="13" t="s">
        <v>1</v>
      </c>
      <c r="D1" s="2"/>
      <c r="E1" s="2" t="s">
        <v>2</v>
      </c>
      <c r="F1" s="2" t="s">
        <v>5</v>
      </c>
      <c r="G1" s="3" t="s">
        <v>5</v>
      </c>
      <c r="H1" s="4" t="s">
        <v>6</v>
      </c>
      <c r="J1" s="1"/>
      <c r="K1" s="2"/>
      <c r="L1" s="2"/>
      <c r="M1" s="2"/>
      <c r="N1" s="2"/>
      <c r="O1" s="2"/>
      <c r="P1" s="3"/>
      <c r="R1" s="5"/>
      <c r="S1" s="1"/>
      <c r="T1" s="2"/>
      <c r="U1" s="2"/>
      <c r="V1" s="2"/>
      <c r="W1" s="2"/>
      <c r="X1" s="2"/>
      <c r="Y1" s="3"/>
    </row>
    <row r="2" spans="1:25">
      <c r="A2" t="s">
        <v>7</v>
      </c>
      <c r="C2" s="7">
        <v>300</v>
      </c>
      <c r="D2" s="6"/>
      <c r="E2" s="6">
        <v>300</v>
      </c>
      <c r="F2" s="6">
        <v>300</v>
      </c>
      <c r="G2" s="6"/>
      <c r="L2" s="6"/>
      <c r="M2" s="6"/>
      <c r="N2" s="6"/>
      <c r="O2" s="6"/>
      <c r="P2" s="6"/>
    </row>
    <row r="3" spans="1:25">
      <c r="A3" t="s">
        <v>8</v>
      </c>
      <c r="C3" s="6">
        <v>0</v>
      </c>
      <c r="D3" s="6"/>
      <c r="E3" s="6">
        <v>35</v>
      </c>
      <c r="F3" s="6">
        <v>30</v>
      </c>
      <c r="G3" s="7"/>
      <c r="L3" s="8"/>
      <c r="M3" s="8"/>
      <c r="N3" s="8"/>
      <c r="O3" s="8"/>
      <c r="P3" s="8"/>
      <c r="U3" s="8"/>
      <c r="V3" s="8"/>
      <c r="W3" s="8"/>
      <c r="X3" s="8"/>
      <c r="Y3" s="8"/>
    </row>
    <row r="4" spans="1:25">
      <c r="A4" t="s">
        <v>9</v>
      </c>
      <c r="C4" s="6"/>
      <c r="D4" s="6"/>
      <c r="E4" s="6" t="s">
        <v>45</v>
      </c>
      <c r="F4" s="6" t="s">
        <v>46</v>
      </c>
      <c r="G4" s="7"/>
      <c r="H4" s="7"/>
      <c r="L4" s="8"/>
      <c r="M4" s="8"/>
      <c r="N4" s="8"/>
      <c r="O4" s="8"/>
      <c r="P4" s="8"/>
      <c r="U4" s="8"/>
      <c r="V4" s="8"/>
      <c r="W4" s="8"/>
      <c r="X4" s="8"/>
      <c r="Y4" s="8"/>
    </row>
    <row r="5" spans="1:25">
      <c r="A5" t="s">
        <v>9</v>
      </c>
      <c r="C5" s="6"/>
      <c r="D5" s="6"/>
      <c r="E5" s="6"/>
      <c r="F5" s="6"/>
      <c r="G5" s="7"/>
      <c r="L5" s="8"/>
      <c r="M5" s="8"/>
      <c r="N5" s="8"/>
      <c r="O5" s="8"/>
      <c r="P5" s="8"/>
      <c r="U5" s="8"/>
      <c r="V5" s="8"/>
      <c r="W5" s="8"/>
      <c r="X5" s="8"/>
      <c r="Y5" s="8"/>
    </row>
    <row r="6" spans="1:25">
      <c r="A6" t="s">
        <v>10</v>
      </c>
      <c r="C6" s="6">
        <v>10</v>
      </c>
      <c r="D6" s="6"/>
      <c r="E6" s="6">
        <v>10</v>
      </c>
      <c r="F6" s="6">
        <v>10</v>
      </c>
      <c r="G6" s="7"/>
      <c r="L6" s="8"/>
      <c r="M6" s="8"/>
      <c r="N6" s="8"/>
      <c r="O6" s="8"/>
      <c r="P6" s="8"/>
      <c r="U6" s="8"/>
      <c r="V6" s="8"/>
      <c r="W6" s="8"/>
      <c r="X6" s="8"/>
      <c r="Y6" s="8"/>
    </row>
    <row r="7" spans="1:25">
      <c r="C7" s="6"/>
      <c r="D7" s="6"/>
      <c r="E7" s="6"/>
      <c r="F7" s="6"/>
      <c r="G7" s="6"/>
      <c r="J7" s="5"/>
      <c r="L7" s="8"/>
      <c r="M7" s="8"/>
      <c r="N7" s="8"/>
      <c r="O7" s="8"/>
      <c r="P7" s="8"/>
      <c r="U7" s="8"/>
      <c r="V7" s="8"/>
      <c r="W7" s="8"/>
      <c r="X7" s="8"/>
      <c r="Y7" s="8"/>
    </row>
    <row r="8" spans="1:25">
      <c r="A8" s="5" t="s">
        <v>11</v>
      </c>
      <c r="C8" s="6"/>
      <c r="D8" s="6"/>
      <c r="E8" s="6"/>
      <c r="F8" s="6"/>
      <c r="G8" s="6"/>
      <c r="L8" s="8"/>
      <c r="M8" s="8"/>
      <c r="N8" s="8"/>
      <c r="O8" s="8"/>
      <c r="P8" s="8"/>
      <c r="U8" s="8"/>
      <c r="V8" s="8"/>
      <c r="W8" s="8"/>
      <c r="X8" s="8"/>
      <c r="Y8" s="8"/>
    </row>
    <row r="9" spans="1:25">
      <c r="A9" t="s">
        <v>12</v>
      </c>
      <c r="C9" s="8">
        <f>1/C2</f>
        <v>3.3333333333333335E-3</v>
      </c>
      <c r="D9" s="8"/>
      <c r="E9" s="8">
        <f>1/E2</f>
        <v>3.3333333333333335E-3</v>
      </c>
      <c r="F9" s="8">
        <f>1/F2</f>
        <v>3.3333333333333335E-3</v>
      </c>
      <c r="G9" s="8"/>
      <c r="L9" s="8"/>
      <c r="M9" s="8"/>
      <c r="N9" s="8"/>
      <c r="O9" s="8"/>
      <c r="P9" s="8"/>
      <c r="U9" s="8"/>
      <c r="V9" s="8"/>
      <c r="W9" s="8"/>
      <c r="X9" s="8"/>
      <c r="Y9" s="8"/>
    </row>
    <row r="10" spans="1:25">
      <c r="A10" t="s">
        <v>9</v>
      </c>
      <c r="C10" s="8">
        <f>C3</f>
        <v>0</v>
      </c>
      <c r="D10" s="8"/>
      <c r="E10" s="8">
        <f>1/E3</f>
        <v>2.8571428571428571E-2</v>
      </c>
      <c r="F10" s="8">
        <f>1/F3</f>
        <v>3.3333333333333333E-2</v>
      </c>
      <c r="G10" s="9"/>
      <c r="L10" s="8"/>
      <c r="M10" s="8"/>
      <c r="N10" s="8"/>
      <c r="O10" s="8"/>
      <c r="P10" s="8"/>
      <c r="U10" s="8"/>
      <c r="V10" s="8"/>
      <c r="W10" s="8"/>
      <c r="X10" s="8"/>
      <c r="Y10" s="8"/>
    </row>
    <row r="11" spans="1:25">
      <c r="A11" t="s">
        <v>13</v>
      </c>
      <c r="C11" s="8">
        <f>C10</f>
        <v>0</v>
      </c>
      <c r="E11">
        <v>0</v>
      </c>
      <c r="F11">
        <v>0</v>
      </c>
      <c r="G11" s="10"/>
      <c r="J11" s="5"/>
      <c r="L11" s="8"/>
      <c r="M11" s="8"/>
      <c r="N11" s="8"/>
      <c r="O11" s="8"/>
      <c r="P11" s="8"/>
      <c r="Q11" s="8"/>
      <c r="U11" s="8"/>
      <c r="V11" s="8"/>
      <c r="W11" s="8"/>
      <c r="X11" s="8"/>
      <c r="Y11" s="8"/>
    </row>
    <row r="12" spans="1:25">
      <c r="A12" t="s">
        <v>14</v>
      </c>
      <c r="C12">
        <v>0</v>
      </c>
      <c r="D12" s="8"/>
      <c r="E12">
        <f>1/E3</f>
        <v>2.8571428571428571E-2</v>
      </c>
      <c r="F12" s="8">
        <f>F10</f>
        <v>3.3333333333333333E-2</v>
      </c>
      <c r="G12" s="9"/>
      <c r="Q12" s="8"/>
      <c r="S12" s="5"/>
      <c r="U12" s="8"/>
      <c r="V12" s="8"/>
      <c r="W12" s="8"/>
      <c r="X12" s="8"/>
      <c r="Y12" s="8"/>
    </row>
    <row r="13" spans="1:25">
      <c r="A13" t="s">
        <v>10</v>
      </c>
      <c r="C13" s="8">
        <f>1/C6</f>
        <v>0.1</v>
      </c>
      <c r="D13" s="8"/>
      <c r="E13" s="8">
        <f>1/E6</f>
        <v>0.1</v>
      </c>
      <c r="F13" s="8">
        <f>1/F6</f>
        <v>0.1</v>
      </c>
      <c r="G13" s="8"/>
      <c r="Q13" s="8"/>
      <c r="U13" s="8"/>
      <c r="V13" s="8"/>
      <c r="W13" s="8"/>
      <c r="X13" s="8"/>
      <c r="Y13" s="8"/>
    </row>
    <row r="14" spans="1:25">
      <c r="A14" t="s">
        <v>15</v>
      </c>
      <c r="C14" s="8">
        <f>C9+C13</f>
        <v>0.10333333333333333</v>
      </c>
      <c r="D14" s="8"/>
      <c r="E14" s="8">
        <f>E9+E11</f>
        <v>3.3333333333333335E-3</v>
      </c>
      <c r="F14" s="8">
        <f>F9+F11</f>
        <v>3.3333333333333335E-3</v>
      </c>
      <c r="G14" s="9"/>
      <c r="H14" s="8">
        <f>SUM(C14:G14)</f>
        <v>0.10999999999999999</v>
      </c>
      <c r="U14" s="8"/>
      <c r="V14" s="8"/>
      <c r="W14" s="8"/>
      <c r="X14" s="8"/>
      <c r="Y14" s="8"/>
    </row>
    <row r="15" spans="1:25">
      <c r="A15" t="s">
        <v>16</v>
      </c>
      <c r="C15" s="8">
        <v>0</v>
      </c>
      <c r="D15" s="8"/>
      <c r="E15" s="8">
        <f>E12+E13</f>
        <v>0.12857142857142859</v>
      </c>
      <c r="F15" s="8">
        <f>F12+F13</f>
        <v>0.13333333333333333</v>
      </c>
      <c r="G15" s="9"/>
      <c r="H15" s="8">
        <f>SUM(C15:G15)</f>
        <v>0.26190476190476192</v>
      </c>
      <c r="U15" s="8"/>
      <c r="V15" s="8"/>
      <c r="W15" s="8"/>
      <c r="X15" s="8"/>
      <c r="Y15" s="8"/>
    </row>
    <row r="16" spans="1:25">
      <c r="A16" s="5" t="s">
        <v>17</v>
      </c>
      <c r="G16" s="10"/>
      <c r="H16" s="8"/>
      <c r="J16" s="5"/>
      <c r="L16" s="8"/>
      <c r="M16" s="8"/>
      <c r="N16" s="8"/>
      <c r="O16" s="8"/>
      <c r="P16" s="8"/>
      <c r="U16" s="8"/>
      <c r="V16" s="8"/>
      <c r="W16" s="8"/>
      <c r="X16" s="8"/>
      <c r="Y16" s="8"/>
    </row>
    <row r="17" spans="1:25">
      <c r="A17" t="s">
        <v>18</v>
      </c>
      <c r="C17" s="8">
        <f>C9+C10+C13</f>
        <v>0.10333333333333333</v>
      </c>
      <c r="D17" s="8"/>
      <c r="E17" s="8">
        <f>E9+E10+E13</f>
        <v>0.13190476190476191</v>
      </c>
      <c r="F17" s="8">
        <f>F9+F10+F13</f>
        <v>0.13666666666666666</v>
      </c>
      <c r="G17" s="9"/>
      <c r="H17" s="8">
        <f>SUM(C17:G17)</f>
        <v>0.3719047619047619</v>
      </c>
      <c r="L17" s="8"/>
      <c r="M17" s="8"/>
      <c r="N17" s="8"/>
      <c r="O17" s="8"/>
      <c r="P17" s="8"/>
      <c r="S17" s="5"/>
      <c r="U17" s="8"/>
      <c r="V17" s="8"/>
      <c r="W17" s="8"/>
      <c r="X17" s="8"/>
      <c r="Y17" s="8"/>
    </row>
    <row r="18" spans="1:25">
      <c r="A18" t="s">
        <v>19</v>
      </c>
      <c r="C18" s="8">
        <f>C14+C15</f>
        <v>0.10333333333333333</v>
      </c>
      <c r="D18" s="8"/>
      <c r="E18" s="8">
        <f>E14+E15</f>
        <v>0.13190476190476191</v>
      </c>
      <c r="F18" s="8">
        <f>F14+F15</f>
        <v>0.13666666666666666</v>
      </c>
      <c r="G18" s="9"/>
      <c r="L18" s="8"/>
      <c r="M18" s="8"/>
      <c r="N18" s="8"/>
      <c r="O18" s="8"/>
      <c r="P18" s="8"/>
      <c r="U18" s="8"/>
      <c r="V18" s="8"/>
      <c r="W18" s="8"/>
      <c r="X18" s="8"/>
      <c r="Y18" s="8"/>
    </row>
    <row r="19" spans="1:25">
      <c r="G19" s="10"/>
      <c r="L19" s="8"/>
      <c r="M19" s="8"/>
      <c r="N19" s="8"/>
      <c r="O19" s="8"/>
      <c r="P19" s="8"/>
      <c r="U19" s="8"/>
      <c r="V19" s="8"/>
      <c r="W19" s="8"/>
      <c r="X19" s="8"/>
      <c r="Y19" s="8"/>
    </row>
    <row r="20" spans="1:25">
      <c r="A20" s="5" t="s">
        <v>20</v>
      </c>
      <c r="G20" s="10"/>
      <c r="J20" t="s">
        <v>2</v>
      </c>
      <c r="L20" s="8"/>
      <c r="M20" s="8"/>
      <c r="N20" s="8"/>
      <c r="O20" s="8"/>
      <c r="P20" s="8"/>
      <c r="U20" s="8"/>
      <c r="V20" s="8"/>
      <c r="W20" s="8"/>
      <c r="X20" s="8"/>
      <c r="Y20" s="8"/>
    </row>
    <row r="21" spans="1:25">
      <c r="A21" t="s">
        <v>21</v>
      </c>
      <c r="C21" s="8"/>
      <c r="D21" s="8"/>
      <c r="E21" s="8"/>
      <c r="F21" s="8"/>
      <c r="G21" s="9"/>
      <c r="I21" t="s">
        <v>3</v>
      </c>
      <c r="J21" s="5" t="e">
        <f>(D10+D13/2)/D15</f>
        <v>#DIV/0!</v>
      </c>
      <c r="L21" s="8"/>
      <c r="M21" s="8"/>
      <c r="N21" s="8"/>
      <c r="O21" s="8"/>
      <c r="P21" s="8"/>
      <c r="U21" s="8"/>
      <c r="V21" s="8"/>
      <c r="W21" s="8"/>
      <c r="X21" s="8"/>
      <c r="Y21" s="8"/>
    </row>
    <row r="22" spans="1:25">
      <c r="A22" t="s">
        <v>2</v>
      </c>
      <c r="F22">
        <f>F10/F15</f>
        <v>0.25</v>
      </c>
      <c r="G22" s="10"/>
      <c r="I22" t="s">
        <v>2</v>
      </c>
      <c r="J22" t="e">
        <f>(D13/2)/D15</f>
        <v>#DIV/0!</v>
      </c>
      <c r="L22" s="8"/>
      <c r="M22" s="8"/>
      <c r="N22" s="8"/>
      <c r="O22" s="8"/>
      <c r="P22" s="8"/>
      <c r="U22" s="8"/>
      <c r="V22" s="8"/>
      <c r="W22" s="8"/>
      <c r="X22" s="8"/>
      <c r="Y22" s="8"/>
    </row>
    <row r="23" spans="1:25">
      <c r="A23" t="s">
        <v>3</v>
      </c>
      <c r="G23" s="10"/>
      <c r="J23" t="s">
        <v>5</v>
      </c>
      <c r="L23" s="8"/>
      <c r="M23" s="8"/>
      <c r="N23" s="8"/>
      <c r="O23" s="8"/>
      <c r="P23" s="8"/>
      <c r="U23" s="8"/>
      <c r="V23" s="8"/>
      <c r="W23" s="8"/>
      <c r="X23" s="8"/>
      <c r="Y23" s="8"/>
    </row>
    <row r="24" spans="1:25">
      <c r="A24" t="s">
        <v>4</v>
      </c>
      <c r="G24" s="10"/>
      <c r="I24" t="s">
        <v>4</v>
      </c>
      <c r="J24" t="e">
        <f>G24/G15</f>
        <v>#DIV/0!</v>
      </c>
      <c r="K24" s="8" t="e">
        <f>J24/G31</f>
        <v>#DIV/0!</v>
      </c>
      <c r="L24" s="8"/>
      <c r="M24" s="8"/>
      <c r="N24" s="8"/>
      <c r="O24" s="8"/>
      <c r="R24" s="5"/>
      <c r="T24" s="8"/>
      <c r="U24" s="8"/>
      <c r="V24" s="8"/>
      <c r="W24" s="8"/>
      <c r="X24" s="8"/>
    </row>
    <row r="25" spans="1:25">
      <c r="A25" t="s">
        <v>5</v>
      </c>
      <c r="F25">
        <f>F13/F15</f>
        <v>0.75</v>
      </c>
      <c r="G25" s="10"/>
      <c r="I25" t="s">
        <v>5</v>
      </c>
      <c r="J25" t="e">
        <f>G25/G15</f>
        <v>#DIV/0!</v>
      </c>
      <c r="K25" s="8" t="e">
        <f>J25/G31</f>
        <v>#DIV/0!</v>
      </c>
      <c r="L25" s="8"/>
      <c r="M25" s="8"/>
      <c r="N25" s="8"/>
      <c r="O25" s="8"/>
      <c r="T25" s="8"/>
      <c r="U25" s="8"/>
      <c r="V25" s="8"/>
      <c r="W25" s="8"/>
      <c r="X25" s="8"/>
    </row>
    <row r="26" spans="1:25">
      <c r="G26" s="10"/>
      <c r="L26" s="8"/>
      <c r="M26" s="8"/>
      <c r="N26" s="8"/>
      <c r="O26" s="8"/>
      <c r="P26" s="8"/>
      <c r="U26" s="8"/>
      <c r="V26" s="8"/>
      <c r="W26" s="8"/>
      <c r="X26" s="8"/>
      <c r="Y26" s="8"/>
    </row>
    <row r="27" spans="1:25">
      <c r="L27" s="8"/>
      <c r="M27" s="8"/>
      <c r="N27" s="8"/>
      <c r="O27" s="8"/>
      <c r="P27" s="8"/>
      <c r="U27" s="8"/>
      <c r="V27" s="8"/>
      <c r="W27" s="8"/>
      <c r="X27" s="8"/>
      <c r="Y27" s="8"/>
    </row>
    <row r="28" spans="1:25">
      <c r="J28" s="5"/>
      <c r="L28" s="8"/>
      <c r="M28" s="8"/>
      <c r="N28" s="8"/>
      <c r="O28" s="8"/>
      <c r="P28" s="8"/>
      <c r="U28" s="8"/>
      <c r="V28" s="8"/>
      <c r="W28" s="8"/>
      <c r="X28" s="8"/>
      <c r="Y28" s="8"/>
    </row>
    <row r="29" spans="1:25">
      <c r="A29" s="5" t="s">
        <v>22</v>
      </c>
      <c r="C29" s="18">
        <f>C17/$H$17</f>
        <v>0.27784891165172854</v>
      </c>
      <c r="D29" s="18"/>
      <c r="E29" s="18">
        <f>E17/$H$17</f>
        <v>0.35467349551856597</v>
      </c>
      <c r="F29" s="18">
        <f>F17/$H$17</f>
        <v>0.36747759282970549</v>
      </c>
      <c r="L29" s="8"/>
      <c r="M29" s="8"/>
      <c r="N29" s="8"/>
      <c r="O29" s="8"/>
      <c r="P29" s="8"/>
      <c r="U29" s="8"/>
      <c r="V29" s="8"/>
      <c r="W29" s="8"/>
      <c r="X29" s="8"/>
      <c r="Y29" s="8"/>
    </row>
    <row r="30" spans="1:25">
      <c r="A30" t="s">
        <v>23</v>
      </c>
      <c r="C30" s="18">
        <f>C14/C17</f>
        <v>1</v>
      </c>
      <c r="D30" s="18"/>
      <c r="E30" s="18">
        <f>E14/E17</f>
        <v>2.5270758122743681E-2</v>
      </c>
      <c r="F30" s="18">
        <f>F14/F17</f>
        <v>2.4390243902439029E-2</v>
      </c>
      <c r="L30" s="8"/>
      <c r="M30" s="8"/>
      <c r="N30" s="8"/>
      <c r="O30" s="8"/>
      <c r="P30" s="8"/>
      <c r="U30" s="8"/>
      <c r="V30" s="8"/>
      <c r="W30" s="8"/>
      <c r="X30" s="8"/>
      <c r="Y30" s="8"/>
    </row>
    <row r="31" spans="1:25">
      <c r="A31" t="s">
        <v>24</v>
      </c>
      <c r="C31" s="18">
        <f>C15/C17</f>
        <v>0</v>
      </c>
      <c r="D31" s="18"/>
      <c r="E31" s="18">
        <f>E15/E17</f>
        <v>0.9747292418772564</v>
      </c>
      <c r="F31" s="18">
        <f>F15/F17</f>
        <v>0.97560975609756106</v>
      </c>
      <c r="L31" s="8"/>
      <c r="M31" s="8"/>
      <c r="N31" s="8"/>
      <c r="O31" s="8"/>
      <c r="P31" s="8"/>
      <c r="Q31" s="6"/>
      <c r="U31" s="8"/>
      <c r="V31" s="8"/>
      <c r="W31" s="8"/>
      <c r="X31" s="8"/>
      <c r="Y31" s="8"/>
    </row>
    <row r="32" spans="1:25">
      <c r="C32" s="8"/>
      <c r="D32" s="8"/>
      <c r="E32" s="8"/>
      <c r="F32" s="8"/>
      <c r="G32" s="8"/>
      <c r="L32" s="8"/>
      <c r="M32" s="8"/>
      <c r="N32" s="8"/>
      <c r="O32" s="8"/>
      <c r="P32" s="8"/>
      <c r="Q32" s="6"/>
      <c r="U32" s="8"/>
      <c r="V32" s="8"/>
      <c r="W32" s="8"/>
      <c r="X32" s="8"/>
      <c r="Y32" s="8"/>
    </row>
    <row r="33" spans="1:25">
      <c r="A33" s="5" t="s">
        <v>25</v>
      </c>
      <c r="U33" s="8"/>
      <c r="V33" s="8"/>
      <c r="W33" s="8"/>
      <c r="X33" s="8"/>
      <c r="Y33" s="8"/>
    </row>
    <row r="34" spans="1:25">
      <c r="A34" t="s">
        <v>26</v>
      </c>
      <c r="C34">
        <f>C30+C31</f>
        <v>1</v>
      </c>
      <c r="E34">
        <f>E14/E17</f>
        <v>2.5270758122743681E-2</v>
      </c>
      <c r="F34">
        <f>F9/F17</f>
        <v>2.4390243902439029E-2</v>
      </c>
      <c r="K34" s="11"/>
      <c r="L34" s="11"/>
      <c r="M34" s="11"/>
      <c r="N34" s="11"/>
      <c r="O34" s="11"/>
      <c r="P34" s="11"/>
      <c r="Q34" s="11"/>
      <c r="U34" s="8"/>
      <c r="V34" s="8"/>
      <c r="W34" s="8"/>
      <c r="X34" s="8"/>
      <c r="Y34" s="8"/>
    </row>
    <row r="35" spans="1:25">
      <c r="A35" s="12" t="s">
        <v>2</v>
      </c>
      <c r="E35">
        <f>E31</f>
        <v>0.9747292418772564</v>
      </c>
      <c r="F35">
        <f>F10/F17</f>
        <v>0.24390243902439027</v>
      </c>
      <c r="K35" s="11"/>
      <c r="L35" s="11"/>
      <c r="M35" s="11"/>
      <c r="N35" s="11"/>
      <c r="O35" s="11"/>
      <c r="P35" s="11"/>
      <c r="Q35" s="11"/>
    </row>
    <row r="36" spans="1:25">
      <c r="A36" t="s">
        <v>3</v>
      </c>
      <c r="H36">
        <f>H17/$H$17</f>
        <v>1</v>
      </c>
      <c r="I36" s="11"/>
    </row>
    <row r="37" spans="1:25">
      <c r="A37" t="s">
        <v>4</v>
      </c>
      <c r="F37">
        <f>F13/F17</f>
        <v>0.73170731707317083</v>
      </c>
      <c r="G37" s="10"/>
      <c r="H37">
        <f>H14/$H$14</f>
        <v>1</v>
      </c>
      <c r="I37" s="11"/>
    </row>
    <row r="38" spans="1:25">
      <c r="A38" t="s">
        <v>5</v>
      </c>
      <c r="H38">
        <f>H15/$H$15</f>
        <v>1</v>
      </c>
      <c r="I38" s="11"/>
    </row>
    <row r="39" spans="1:25">
      <c r="A39" t="s">
        <v>27</v>
      </c>
      <c r="C39">
        <f>SUM(C34:C38)</f>
        <v>1</v>
      </c>
      <c r="E39">
        <f>SUM(E34:E38)</f>
        <v>1</v>
      </c>
      <c r="F39">
        <f>SUM(F34:F37)</f>
        <v>1</v>
      </c>
      <c r="I39" s="11"/>
    </row>
    <row r="40" spans="1:25">
      <c r="I40" s="11"/>
    </row>
    <row r="41" spans="1:25">
      <c r="I41" s="11"/>
    </row>
    <row r="42" spans="1:25">
      <c r="A42" s="5" t="s">
        <v>28</v>
      </c>
      <c r="C42">
        <v>0.1</v>
      </c>
      <c r="E42">
        <v>0.45</v>
      </c>
      <c r="F42">
        <v>0.45</v>
      </c>
      <c r="H42">
        <f>SUM(C42:G42)</f>
        <v>1</v>
      </c>
    </row>
    <row r="44" spans="1:25">
      <c r="A44" s="5" t="s">
        <v>29</v>
      </c>
      <c r="C44">
        <f>C17*C42</f>
        <v>1.0333333333333333E-2</v>
      </c>
      <c r="E44">
        <f>E17*E42</f>
        <v>5.9357142857142865E-2</v>
      </c>
      <c r="F44">
        <f>F17*F42</f>
        <v>6.1499999999999999E-2</v>
      </c>
      <c r="H44">
        <f>SUM(C44:G44)</f>
        <v>0.13119047619047619</v>
      </c>
      <c r="Q44" s="6"/>
    </row>
    <row r="45" spans="1:25">
      <c r="A45" t="s">
        <v>30</v>
      </c>
      <c r="C45">
        <f>C14*C42</f>
        <v>1.0333333333333333E-2</v>
      </c>
      <c r="E45">
        <f>E14*E42</f>
        <v>1.5E-3</v>
      </c>
      <c r="F45">
        <f>F14*F42</f>
        <v>1.5E-3</v>
      </c>
      <c r="H45">
        <f>SUM(C45:G45)</f>
        <v>1.3333333333333332E-2</v>
      </c>
      <c r="Q45" s="6"/>
    </row>
    <row r="46" spans="1:25">
      <c r="A46" s="12" t="s">
        <v>31</v>
      </c>
      <c r="C46">
        <f>C15*C42</f>
        <v>0</v>
      </c>
      <c r="E46">
        <f>E15*E42</f>
        <v>5.7857142857142864E-2</v>
      </c>
      <c r="F46">
        <f>F15*F42</f>
        <v>0.06</v>
      </c>
      <c r="H46">
        <f>SUM(C46:G46)</f>
        <v>0.11785714285714285</v>
      </c>
    </row>
    <row r="49" spans="1:10">
      <c r="A49" s="5" t="s">
        <v>32</v>
      </c>
      <c r="B49" t="s">
        <v>33</v>
      </c>
      <c r="C49" t="s">
        <v>34</v>
      </c>
      <c r="D49" t="s">
        <v>35</v>
      </c>
      <c r="F49" t="s">
        <v>36</v>
      </c>
      <c r="H49" t="s">
        <v>37</v>
      </c>
      <c r="I49" t="s">
        <v>33</v>
      </c>
      <c r="J49" t="s">
        <v>38</v>
      </c>
    </row>
    <row r="50" spans="1:10">
      <c r="A50" t="s">
        <v>39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2.972369372188117E-3</v>
      </c>
      <c r="H50">
        <f>H45</f>
        <v>1.3333333333333332E-2</v>
      </c>
      <c r="I50">
        <f>1/H50</f>
        <v>75</v>
      </c>
      <c r="J50">
        <f>H50/H55*100</f>
        <v>10.163339382940109</v>
      </c>
    </row>
    <row r="51" spans="1:10">
      <c r="A51" t="s">
        <v>40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2.9139127745350837E-2</v>
      </c>
    </row>
    <row r="52" spans="1:10">
      <c r="A52" t="s">
        <v>41</v>
      </c>
      <c r="B52" s="8"/>
    </row>
    <row r="53" spans="1:10">
      <c r="A53" t="s">
        <v>42</v>
      </c>
      <c r="B53" s="8"/>
    </row>
    <row r="54" spans="1:10">
      <c r="A54" t="s">
        <v>43</v>
      </c>
      <c r="B54" s="8">
        <f>1/C54</f>
        <v>10</v>
      </c>
      <c r="C54">
        <v>0.1</v>
      </c>
      <c r="D54">
        <f>C54/C55</f>
        <v>0.7552299675251114</v>
      </c>
      <c r="F54">
        <f>F55*D54</f>
        <v>9.9078979072937237E-2</v>
      </c>
      <c r="H54">
        <f>H46</f>
        <v>0.11785714285714285</v>
      </c>
      <c r="I54">
        <f>1/H54</f>
        <v>8.4848484848484844</v>
      </c>
      <c r="J54">
        <f>H54/H55*100</f>
        <v>89.836660617059891</v>
      </c>
    </row>
    <row r="55" spans="1:10">
      <c r="A55" t="s">
        <v>44</v>
      </c>
      <c r="B55" s="8">
        <f>1/C55</f>
        <v>7.5522996752511142</v>
      </c>
      <c r="C55">
        <v>0.13241</v>
      </c>
      <c r="D55">
        <f>D50+D51+D54</f>
        <v>1</v>
      </c>
      <c r="F55">
        <f>H44</f>
        <v>0.13119047619047619</v>
      </c>
      <c r="H55">
        <f>H50+H54</f>
        <v>0.13119047619047619</v>
      </c>
      <c r="I55">
        <f>1/H55</f>
        <v>7.6225045372050815</v>
      </c>
    </row>
    <row r="56" spans="1:10">
      <c r="B56" s="11"/>
      <c r="C56" s="11"/>
      <c r="D56" s="11"/>
      <c r="E56" s="11"/>
    </row>
    <row r="59" spans="1:10">
      <c r="B59" s="11"/>
      <c r="C59" s="11"/>
      <c r="D59" s="11"/>
      <c r="E59" s="11"/>
    </row>
    <row r="60" spans="1:10">
      <c r="B60" s="11"/>
      <c r="C60" s="11"/>
      <c r="D60" s="11"/>
      <c r="E60" s="11"/>
    </row>
    <row r="61" spans="1:10">
      <c r="B61" s="11"/>
      <c r="C61" s="11"/>
      <c r="D61" s="11"/>
      <c r="E61" s="11"/>
    </row>
    <row r="62" spans="1:10">
      <c r="B62" s="11"/>
      <c r="C62" s="11"/>
      <c r="D62" s="11"/>
      <c r="E62" s="11"/>
      <c r="J62" t="s">
        <v>38</v>
      </c>
    </row>
    <row r="63" spans="1:10">
      <c r="B63" s="11"/>
      <c r="C63" s="11"/>
      <c r="D63" s="11"/>
      <c r="E63" s="11"/>
    </row>
    <row r="64" spans="1:10">
      <c r="B64" s="11"/>
      <c r="C64" s="11"/>
      <c r="D64" s="11"/>
      <c r="E64" s="11"/>
    </row>
    <row r="65" spans="2:8">
      <c r="B65" s="11"/>
      <c r="C65" s="11"/>
      <c r="D65" s="11"/>
      <c r="E65" s="11"/>
    </row>
    <row r="69" spans="2:8">
      <c r="F69" s="11"/>
      <c r="G69" s="11"/>
      <c r="H69" s="11"/>
    </row>
    <row r="72" spans="2:8">
      <c r="F72" s="11"/>
      <c r="G72" s="11"/>
      <c r="H72" s="11"/>
    </row>
    <row r="73" spans="2:8">
      <c r="F73" s="11"/>
      <c r="G73" s="11"/>
      <c r="H73" s="11"/>
    </row>
    <row r="74" spans="2:8">
      <c r="F74" s="11"/>
      <c r="G74" s="11"/>
      <c r="H74" s="11"/>
    </row>
    <row r="75" spans="2:8">
      <c r="F75" s="11"/>
      <c r="G75" s="11"/>
      <c r="H75" s="11"/>
    </row>
    <row r="76" spans="2:8">
      <c r="F76" s="11"/>
      <c r="G76" s="11"/>
      <c r="H76" s="11"/>
    </row>
    <row r="77" spans="2:8">
      <c r="F77" s="11"/>
      <c r="G77" s="11"/>
      <c r="H77" s="11"/>
    </row>
    <row r="78" spans="2:8">
      <c r="F78" s="11"/>
      <c r="G78" s="11"/>
      <c r="H78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topLeftCell="A12" workbookViewId="0">
      <selection activeCell="C30" sqref="C30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12.1640625" customWidth="1"/>
    <col min="9" max="9" width="23.6640625" customWidth="1"/>
    <col min="11" max="11" width="18.5" customWidth="1"/>
    <col min="12" max="12" width="8.6640625" customWidth="1"/>
    <col min="13" max="13" width="9" bestFit="1" customWidth="1"/>
    <col min="14" max="14" width="12.1640625" bestFit="1" customWidth="1"/>
    <col min="15" max="15" width="9.5" bestFit="1" customWidth="1"/>
    <col min="16" max="16" width="9.6640625" bestFit="1" customWidth="1"/>
    <col min="19" max="19" width="18" bestFit="1" customWidth="1"/>
    <col min="22" max="22" width="9" bestFit="1" customWidth="1"/>
  </cols>
  <sheetData>
    <row r="1" spans="1:24">
      <c r="A1" s="1" t="s">
        <v>0</v>
      </c>
      <c r="B1" s="2"/>
      <c r="C1" s="13" t="s">
        <v>1</v>
      </c>
      <c r="D1" s="2" t="s">
        <v>3</v>
      </c>
      <c r="E1" s="2" t="s">
        <v>2</v>
      </c>
      <c r="F1" s="17" t="s">
        <v>88</v>
      </c>
      <c r="G1" s="4" t="s">
        <v>6</v>
      </c>
      <c r="I1" s="1"/>
      <c r="J1" s="2"/>
      <c r="K1" s="2"/>
      <c r="L1" s="2"/>
      <c r="M1" s="2"/>
      <c r="N1" s="2"/>
      <c r="O1" s="3"/>
      <c r="Q1" s="5"/>
      <c r="R1" s="1"/>
      <c r="S1" s="2"/>
      <c r="T1" s="2"/>
      <c r="U1" s="2"/>
      <c r="V1" s="2"/>
      <c r="W1" s="2"/>
      <c r="X1" s="3"/>
    </row>
    <row r="2" spans="1:24">
      <c r="A2" t="s">
        <v>7</v>
      </c>
      <c r="C2" s="7">
        <v>200</v>
      </c>
      <c r="D2" s="6">
        <v>200</v>
      </c>
      <c r="E2" s="6"/>
      <c r="F2" s="6">
        <v>250</v>
      </c>
      <c r="K2" s="6"/>
      <c r="L2" s="6"/>
      <c r="M2" s="6"/>
      <c r="N2" s="6"/>
      <c r="O2" s="6"/>
    </row>
    <row r="3" spans="1:24">
      <c r="A3" t="s">
        <v>8</v>
      </c>
      <c r="C3" s="6">
        <v>0</v>
      </c>
      <c r="D3" s="6"/>
      <c r="E3" s="6"/>
      <c r="F3" s="7"/>
      <c r="K3" s="8"/>
      <c r="L3" s="8"/>
      <c r="M3" s="8"/>
      <c r="N3" s="8"/>
      <c r="O3" s="8"/>
      <c r="T3" s="8"/>
      <c r="U3" s="8"/>
      <c r="V3" s="8"/>
      <c r="W3" s="8"/>
      <c r="X3" s="8"/>
    </row>
    <row r="4" spans="1:24">
      <c r="A4" t="s">
        <v>9</v>
      </c>
      <c r="C4" s="6"/>
      <c r="D4" s="6"/>
      <c r="E4" s="6"/>
      <c r="F4" s="7"/>
      <c r="G4" s="7"/>
      <c r="K4" s="8"/>
      <c r="L4" s="8"/>
      <c r="M4" s="8"/>
      <c r="N4" s="8"/>
      <c r="O4" s="8"/>
      <c r="T4" s="8"/>
      <c r="U4" s="8"/>
      <c r="V4" s="8"/>
      <c r="W4" s="8"/>
      <c r="X4" s="8"/>
    </row>
    <row r="5" spans="1:24">
      <c r="A5" t="s">
        <v>9</v>
      </c>
      <c r="C5" s="6"/>
      <c r="D5" s="6"/>
      <c r="E5" s="6"/>
      <c r="F5" s="7"/>
      <c r="K5" s="8"/>
      <c r="L5" s="8"/>
      <c r="M5" s="8"/>
      <c r="N5" s="8"/>
      <c r="O5" s="8"/>
      <c r="T5" s="8"/>
      <c r="U5" s="8"/>
      <c r="V5" s="8"/>
      <c r="W5" s="8"/>
      <c r="X5" s="8"/>
    </row>
    <row r="6" spans="1:24">
      <c r="A6" t="s">
        <v>10</v>
      </c>
      <c r="C6" s="6">
        <v>15</v>
      </c>
      <c r="D6" s="6">
        <v>15</v>
      </c>
      <c r="E6" s="6"/>
      <c r="F6" s="7">
        <v>18</v>
      </c>
      <c r="K6" s="8"/>
      <c r="L6" s="8"/>
      <c r="M6" s="8"/>
      <c r="N6" s="8"/>
      <c r="O6" s="8"/>
      <c r="T6" s="8"/>
      <c r="U6" s="8"/>
      <c r="V6" s="8"/>
      <c r="W6" s="8"/>
      <c r="X6" s="8"/>
    </row>
    <row r="7" spans="1:24">
      <c r="C7" s="6"/>
      <c r="D7" s="6"/>
      <c r="E7" s="6"/>
      <c r="F7" s="6"/>
      <c r="I7" s="5"/>
      <c r="K7" s="8"/>
      <c r="L7" s="8"/>
      <c r="M7" s="8"/>
      <c r="N7" s="8"/>
      <c r="O7" s="8"/>
      <c r="T7" s="8"/>
      <c r="U7" s="8"/>
      <c r="V7" s="8"/>
      <c r="W7" s="8"/>
      <c r="X7" s="8"/>
    </row>
    <row r="8" spans="1:24">
      <c r="A8" s="5" t="s">
        <v>11</v>
      </c>
      <c r="C8" s="6"/>
      <c r="D8" s="6"/>
      <c r="E8" s="6"/>
      <c r="F8" s="6"/>
      <c r="K8" s="8"/>
      <c r="L8" s="8"/>
      <c r="M8" s="8"/>
      <c r="N8" s="8"/>
      <c r="O8" s="8"/>
      <c r="T8" s="8"/>
      <c r="U8" s="8"/>
      <c r="V8" s="8"/>
      <c r="W8" s="8"/>
      <c r="X8" s="8"/>
    </row>
    <row r="9" spans="1:24">
      <c r="A9" t="s">
        <v>12</v>
      </c>
      <c r="C9" s="8">
        <f>1/C2</f>
        <v>5.0000000000000001E-3</v>
      </c>
      <c r="D9" s="8">
        <f>1/D2</f>
        <v>5.0000000000000001E-3</v>
      </c>
      <c r="E9" s="8"/>
      <c r="F9" s="8">
        <f>1/F2</f>
        <v>4.0000000000000001E-3</v>
      </c>
      <c r="K9" s="8"/>
      <c r="L9" s="8"/>
      <c r="M9" s="8"/>
      <c r="N9" s="8"/>
      <c r="O9" s="8"/>
      <c r="T9" s="8"/>
      <c r="U9" s="8"/>
      <c r="V9" s="8"/>
      <c r="W9" s="8"/>
      <c r="X9" s="8"/>
    </row>
    <row r="10" spans="1:24">
      <c r="A10" t="s">
        <v>9</v>
      </c>
      <c r="C10" s="8">
        <f>C3</f>
        <v>0</v>
      </c>
      <c r="D10" s="8">
        <f>D3</f>
        <v>0</v>
      </c>
      <c r="E10" s="8"/>
      <c r="F10" s="8">
        <v>0</v>
      </c>
      <c r="K10" s="8"/>
      <c r="L10" s="8"/>
      <c r="M10" s="8"/>
      <c r="N10" s="8"/>
      <c r="O10" s="8"/>
      <c r="T10" s="8"/>
      <c r="U10" s="8"/>
      <c r="V10" s="8"/>
      <c r="W10" s="8"/>
      <c r="X10" s="8"/>
    </row>
    <row r="11" spans="1:24">
      <c r="A11" t="s">
        <v>13</v>
      </c>
      <c r="C11" s="8">
        <f>C10</f>
        <v>0</v>
      </c>
      <c r="D11" s="8">
        <f>D10</f>
        <v>0</v>
      </c>
      <c r="F11">
        <v>0</v>
      </c>
      <c r="I11" s="5"/>
      <c r="K11" s="8"/>
      <c r="L11" s="8"/>
      <c r="M11" s="8"/>
      <c r="N11" s="8"/>
      <c r="O11" s="8"/>
      <c r="P11" s="8"/>
      <c r="T11" s="8"/>
      <c r="U11" s="8"/>
      <c r="V11" s="8"/>
      <c r="W11" s="8"/>
      <c r="X11" s="8"/>
    </row>
    <row r="12" spans="1:24">
      <c r="A12" t="s">
        <v>14</v>
      </c>
      <c r="C12">
        <v>0</v>
      </c>
      <c r="D12">
        <v>0</v>
      </c>
      <c r="F12" s="8">
        <f>F10</f>
        <v>0</v>
      </c>
      <c r="P12" s="8"/>
      <c r="R12" s="5"/>
      <c r="T12" s="8"/>
      <c r="U12" s="8"/>
      <c r="V12" s="8"/>
      <c r="W12" s="8"/>
      <c r="X12" s="8"/>
    </row>
    <row r="13" spans="1:24">
      <c r="A13" t="s">
        <v>10</v>
      </c>
      <c r="C13" s="8">
        <f>1/C6</f>
        <v>6.6666666666666666E-2</v>
      </c>
      <c r="D13" s="8">
        <f>1/D6</f>
        <v>6.6666666666666666E-2</v>
      </c>
      <c r="E13" s="8"/>
      <c r="F13" s="8">
        <f>1/F6</f>
        <v>5.5555555555555552E-2</v>
      </c>
      <c r="P13" s="8"/>
      <c r="T13" s="8"/>
      <c r="U13" s="8"/>
      <c r="V13" s="8"/>
      <c r="W13" s="8"/>
      <c r="X13" s="8"/>
    </row>
    <row r="14" spans="1:24">
      <c r="A14" t="s">
        <v>15</v>
      </c>
      <c r="C14" s="8">
        <f>C9+C13</f>
        <v>7.166666666666667E-2</v>
      </c>
      <c r="D14" s="8">
        <f>D9</f>
        <v>5.0000000000000001E-3</v>
      </c>
      <c r="E14" s="8"/>
      <c r="F14" s="8">
        <f>F9+F11</f>
        <v>4.0000000000000001E-3</v>
      </c>
      <c r="G14" s="8">
        <f>SUM(C14:F14)</f>
        <v>8.0666666666666678E-2</v>
      </c>
      <c r="T14" s="8"/>
      <c r="U14" s="8"/>
      <c r="V14" s="8"/>
      <c r="W14" s="8"/>
      <c r="X14" s="8"/>
    </row>
    <row r="15" spans="1:24">
      <c r="A15" t="s">
        <v>16</v>
      </c>
      <c r="C15" s="8">
        <v>0</v>
      </c>
      <c r="D15" s="8">
        <f>D13</f>
        <v>6.6666666666666666E-2</v>
      </c>
      <c r="E15" s="8"/>
      <c r="F15" s="8">
        <f>F12+F13</f>
        <v>5.5555555555555552E-2</v>
      </c>
      <c r="G15" s="8">
        <f>SUM(C15:F15)</f>
        <v>0.12222222222222222</v>
      </c>
      <c r="T15" s="8"/>
      <c r="U15" s="8"/>
      <c r="V15" s="8"/>
      <c r="W15" s="8"/>
      <c r="X15" s="8"/>
    </row>
    <row r="16" spans="1:24">
      <c r="A16" s="5" t="s">
        <v>17</v>
      </c>
      <c r="G16" s="8"/>
      <c r="I16" s="5"/>
      <c r="K16" s="8"/>
      <c r="L16" s="8"/>
      <c r="M16" s="8"/>
      <c r="N16" s="8"/>
      <c r="O16" s="8"/>
      <c r="T16" s="8"/>
      <c r="U16" s="8"/>
      <c r="V16" s="8"/>
      <c r="W16" s="8"/>
      <c r="X16" s="8"/>
    </row>
    <row r="17" spans="1:24">
      <c r="A17" t="s">
        <v>18</v>
      </c>
      <c r="C17" s="8">
        <f>C9+C10+C13</f>
        <v>7.166666666666667E-2</v>
      </c>
      <c r="D17" s="8">
        <f>D9+D10+D13</f>
        <v>7.166666666666667E-2</v>
      </c>
      <c r="E17" s="8"/>
      <c r="F17" s="8">
        <f>F9+F10+F13</f>
        <v>5.9555555555555556E-2</v>
      </c>
      <c r="G17" s="8">
        <f>SUM(C17:F17)</f>
        <v>0.2028888888888889</v>
      </c>
      <c r="K17" s="8"/>
      <c r="L17" s="8"/>
      <c r="M17" s="8"/>
      <c r="N17" s="8"/>
      <c r="O17" s="8"/>
      <c r="R17" s="5"/>
      <c r="T17" s="8"/>
      <c r="U17" s="8"/>
      <c r="V17" s="8"/>
      <c r="W17" s="8"/>
      <c r="X17" s="8"/>
    </row>
    <row r="18" spans="1:24">
      <c r="A18" t="s">
        <v>19</v>
      </c>
      <c r="C18" s="8">
        <f>C14+C15</f>
        <v>7.166666666666667E-2</v>
      </c>
      <c r="D18" s="8">
        <f>D14+D15</f>
        <v>7.166666666666667E-2</v>
      </c>
      <c r="E18" s="8"/>
      <c r="F18" s="8">
        <f>F14+F15</f>
        <v>5.9555555555555556E-2</v>
      </c>
      <c r="K18" s="8"/>
      <c r="L18" s="8"/>
      <c r="M18" s="8"/>
      <c r="N18" s="8"/>
      <c r="O18" s="8"/>
      <c r="T18" s="8"/>
      <c r="U18" s="8"/>
      <c r="V18" s="8"/>
      <c r="W18" s="8"/>
      <c r="X18" s="8"/>
    </row>
    <row r="19" spans="1:24">
      <c r="K19" s="8"/>
      <c r="L19" s="8"/>
      <c r="M19" s="8"/>
      <c r="N19" s="8"/>
      <c r="O19" s="8"/>
      <c r="T19" s="8"/>
      <c r="U19" s="8"/>
      <c r="V19" s="8"/>
      <c r="W19" s="8"/>
      <c r="X19" s="8"/>
    </row>
    <row r="20" spans="1:24">
      <c r="A20" s="5" t="s">
        <v>20</v>
      </c>
      <c r="I20" t="s">
        <v>2</v>
      </c>
      <c r="K20" s="8"/>
      <c r="L20" s="8"/>
      <c r="M20" s="8"/>
      <c r="N20" s="8"/>
      <c r="O20" s="8"/>
      <c r="T20" s="8"/>
      <c r="U20" s="8"/>
      <c r="V20" s="8"/>
      <c r="W20" s="8"/>
      <c r="X20" s="8"/>
    </row>
    <row r="21" spans="1:24">
      <c r="A21" t="s">
        <v>21</v>
      </c>
      <c r="C21" s="8"/>
      <c r="D21" s="8"/>
      <c r="E21" s="8"/>
      <c r="F21" s="8"/>
      <c r="H21" t="s">
        <v>3</v>
      </c>
      <c r="I21" s="5">
        <f>(D10+D13/2)/D15</f>
        <v>0.5</v>
      </c>
      <c r="K21" s="8"/>
      <c r="L21" s="8"/>
      <c r="M21" s="8"/>
      <c r="N21" s="8"/>
      <c r="O21" s="8"/>
      <c r="T21" s="8"/>
      <c r="U21" s="8"/>
      <c r="V21" s="8"/>
      <c r="W21" s="8"/>
      <c r="X21" s="8"/>
    </row>
    <row r="22" spans="1:24">
      <c r="A22" t="s">
        <v>2</v>
      </c>
      <c r="H22" t="s">
        <v>2</v>
      </c>
      <c r="I22">
        <f>(D13/2)/D15</f>
        <v>0.5</v>
      </c>
      <c r="K22" s="8"/>
      <c r="L22" s="8"/>
      <c r="M22" s="8"/>
      <c r="N22" s="8"/>
      <c r="O22" s="8"/>
      <c r="T22" s="8"/>
      <c r="U22" s="8"/>
      <c r="V22" s="8"/>
      <c r="W22" s="8"/>
      <c r="X22" s="8"/>
    </row>
    <row r="23" spans="1:24">
      <c r="A23" t="s">
        <v>3</v>
      </c>
      <c r="I23" t="s">
        <v>5</v>
      </c>
      <c r="K23" s="8"/>
      <c r="L23" s="8"/>
      <c r="M23" s="8"/>
      <c r="N23" s="8"/>
      <c r="O23" s="8"/>
      <c r="T23" s="8"/>
      <c r="U23" s="8"/>
      <c r="V23" s="8"/>
      <c r="W23" s="8"/>
      <c r="X23" s="8"/>
    </row>
    <row r="24" spans="1:24">
      <c r="A24" t="s">
        <v>4</v>
      </c>
      <c r="H24" t="s">
        <v>4</v>
      </c>
      <c r="I24" t="e">
        <f>#REF!/#REF!</f>
        <v>#REF!</v>
      </c>
      <c r="J24" s="8" t="e">
        <f>I24/#REF!</f>
        <v>#REF!</v>
      </c>
      <c r="K24" s="8"/>
      <c r="L24" s="8"/>
      <c r="M24" s="8"/>
      <c r="N24" s="8"/>
      <c r="Q24" s="5"/>
      <c r="S24" s="8"/>
      <c r="T24" s="8"/>
      <c r="U24" s="8"/>
      <c r="V24" s="8"/>
      <c r="W24" s="8"/>
    </row>
    <row r="25" spans="1:24">
      <c r="A25" t="s">
        <v>5</v>
      </c>
      <c r="H25" t="s">
        <v>5</v>
      </c>
      <c r="I25" t="e">
        <f>#REF!/#REF!</f>
        <v>#REF!</v>
      </c>
      <c r="J25" s="8" t="e">
        <f>I25/#REF!</f>
        <v>#REF!</v>
      </c>
      <c r="K25" s="8"/>
      <c r="L25" s="8"/>
      <c r="M25" s="8"/>
      <c r="N25" s="8"/>
      <c r="S25" s="8"/>
      <c r="T25" s="8"/>
      <c r="U25" s="8"/>
      <c r="V25" s="8"/>
      <c r="W25" s="8"/>
    </row>
    <row r="26" spans="1:24">
      <c r="K26" s="8"/>
      <c r="L26" s="8"/>
      <c r="M26" s="8"/>
      <c r="N26" s="8"/>
      <c r="O26" s="8"/>
      <c r="T26" s="8"/>
      <c r="U26" s="8"/>
      <c r="V26" s="8"/>
      <c r="W26" s="8"/>
      <c r="X26" s="8"/>
    </row>
    <row r="27" spans="1:24">
      <c r="K27" s="8"/>
      <c r="L27" s="8"/>
      <c r="M27" s="8"/>
      <c r="N27" s="8"/>
      <c r="O27" s="8"/>
      <c r="T27" s="8"/>
      <c r="U27" s="8"/>
      <c r="V27" s="8"/>
      <c r="W27" s="8"/>
      <c r="X27" s="8"/>
    </row>
    <row r="28" spans="1:24">
      <c r="I28" s="5"/>
      <c r="K28" s="8"/>
      <c r="L28" s="8"/>
      <c r="M28" s="8"/>
      <c r="N28" s="8"/>
      <c r="O28" s="8"/>
      <c r="T28" s="8"/>
      <c r="U28" s="8"/>
      <c r="V28" s="8"/>
      <c r="W28" s="8"/>
      <c r="X28" s="8"/>
    </row>
    <row r="29" spans="1:24">
      <c r="A29" s="5" t="s">
        <v>22</v>
      </c>
      <c r="C29" s="18">
        <f>C17/$G$17</f>
        <v>0.35323110624315446</v>
      </c>
      <c r="D29" s="18">
        <f>D17/$G$17</f>
        <v>0.35323110624315446</v>
      </c>
      <c r="E29" s="18"/>
      <c r="F29" s="18">
        <f>F17/$G$17</f>
        <v>0.29353778751369114</v>
      </c>
      <c r="K29" s="8"/>
      <c r="L29" s="8"/>
      <c r="M29" s="8"/>
      <c r="N29" s="8"/>
      <c r="O29" s="8"/>
      <c r="T29" s="8"/>
      <c r="U29" s="8"/>
      <c r="V29" s="8"/>
      <c r="W29" s="8"/>
      <c r="X29" s="8"/>
    </row>
    <row r="30" spans="1:24">
      <c r="A30" t="s">
        <v>23</v>
      </c>
      <c r="C30" s="18">
        <f>C14/C17</f>
        <v>1</v>
      </c>
      <c r="D30" s="18">
        <f>D14/D17</f>
        <v>6.9767441860465115E-2</v>
      </c>
      <c r="E30" s="18"/>
      <c r="F30" s="18">
        <f>F14/F17</f>
        <v>6.7164179104477612E-2</v>
      </c>
      <c r="K30" s="8"/>
      <c r="L30" s="8"/>
      <c r="M30" s="8"/>
      <c r="N30" s="8"/>
      <c r="O30" s="8"/>
      <c r="T30" s="8"/>
      <c r="U30" s="8"/>
      <c r="V30" s="8"/>
      <c r="W30" s="8"/>
      <c r="X30" s="8"/>
    </row>
    <row r="31" spans="1:24">
      <c r="A31" t="s">
        <v>24</v>
      </c>
      <c r="C31" s="18">
        <f>C15/C17</f>
        <v>0</v>
      </c>
      <c r="D31" s="18">
        <f>D15/D17</f>
        <v>0.93023255813953487</v>
      </c>
      <c r="E31" s="18"/>
      <c r="F31" s="18">
        <f>F15/F17</f>
        <v>0.93283582089552231</v>
      </c>
      <c r="K31" s="8"/>
      <c r="L31" s="8"/>
      <c r="M31" s="8"/>
      <c r="N31" s="8"/>
      <c r="O31" s="8"/>
      <c r="P31" s="6"/>
      <c r="T31" s="8"/>
      <c r="U31" s="8"/>
      <c r="V31" s="8"/>
      <c r="W31" s="8"/>
      <c r="X31" s="8"/>
    </row>
    <row r="32" spans="1:24">
      <c r="C32" s="8"/>
      <c r="D32" s="8"/>
      <c r="E32" s="8"/>
      <c r="F32" s="8"/>
      <c r="K32" s="8"/>
      <c r="L32" s="8"/>
      <c r="M32" s="8"/>
      <c r="N32" s="8"/>
      <c r="O32" s="8"/>
      <c r="P32" s="6"/>
      <c r="T32" s="8"/>
      <c r="U32" s="8"/>
      <c r="V32" s="8"/>
      <c r="W32" s="8"/>
      <c r="X32" s="8"/>
    </row>
    <row r="33" spans="1:24">
      <c r="A33" s="5" t="s">
        <v>25</v>
      </c>
      <c r="T33" s="8"/>
      <c r="U33" s="8"/>
      <c r="V33" s="8"/>
      <c r="W33" s="8"/>
      <c r="X33" s="8"/>
    </row>
    <row r="34" spans="1:24">
      <c r="A34" t="s">
        <v>26</v>
      </c>
      <c r="C34">
        <f>C30+C31</f>
        <v>1</v>
      </c>
      <c r="D34">
        <f>D14/D17</f>
        <v>6.9767441860465115E-2</v>
      </c>
      <c r="J34" s="11"/>
      <c r="K34" s="11"/>
      <c r="L34" s="11"/>
      <c r="M34" s="11"/>
      <c r="N34" s="11"/>
      <c r="O34" s="11"/>
      <c r="P34" s="11"/>
      <c r="T34" s="8"/>
      <c r="U34" s="8"/>
      <c r="V34" s="8"/>
      <c r="W34" s="8"/>
      <c r="X34" s="8"/>
    </row>
    <row r="35" spans="1:24">
      <c r="A35" s="12" t="s">
        <v>2</v>
      </c>
      <c r="J35" s="11"/>
      <c r="K35" s="11"/>
      <c r="L35" s="11"/>
      <c r="M35" s="11"/>
      <c r="N35" s="11"/>
      <c r="O35" s="11"/>
      <c r="P35" s="11"/>
    </row>
    <row r="36" spans="1:24">
      <c r="A36" t="s">
        <v>3</v>
      </c>
      <c r="D36">
        <f>D31</f>
        <v>0.93023255813953487</v>
      </c>
      <c r="G36">
        <f>G17/$G$17</f>
        <v>1</v>
      </c>
      <c r="H36" s="11"/>
    </row>
    <row r="37" spans="1:24">
      <c r="A37" t="s">
        <v>86</v>
      </c>
      <c r="G37">
        <f>G14/$G$14</f>
        <v>1</v>
      </c>
      <c r="H37" s="11"/>
    </row>
    <row r="38" spans="1:24">
      <c r="A38" t="s">
        <v>87</v>
      </c>
      <c r="G38">
        <f>G15/$G$15</f>
        <v>1</v>
      </c>
      <c r="H38" s="11"/>
    </row>
    <row r="39" spans="1:24">
      <c r="A39" t="s">
        <v>27</v>
      </c>
      <c r="C39">
        <f>SUM(C34:C38)</f>
        <v>1</v>
      </c>
      <c r="D39">
        <f>SUM(D34:D38)</f>
        <v>1</v>
      </c>
      <c r="H39" s="11"/>
    </row>
    <row r="40" spans="1:24">
      <c r="H40" s="11"/>
    </row>
    <row r="41" spans="1:24">
      <c r="H41" s="11"/>
    </row>
    <row r="42" spans="1:24">
      <c r="A42" s="5" t="s">
        <v>28</v>
      </c>
      <c r="C42">
        <v>0.1</v>
      </c>
      <c r="D42">
        <v>0.3</v>
      </c>
      <c r="F42">
        <v>0.6</v>
      </c>
      <c r="G42">
        <f>SUM(C42:F42)</f>
        <v>1</v>
      </c>
    </row>
    <row r="44" spans="1:24">
      <c r="A44" s="5" t="s">
        <v>29</v>
      </c>
      <c r="C44">
        <f>C17*C42</f>
        <v>7.1666666666666675E-3</v>
      </c>
      <c r="D44">
        <f>D17*D42</f>
        <v>2.1500000000000002E-2</v>
      </c>
      <c r="F44">
        <f>F17*F42</f>
        <v>3.5733333333333332E-2</v>
      </c>
      <c r="G44">
        <f>SUM(C44:F44)</f>
        <v>6.4399999999999999E-2</v>
      </c>
      <c r="P44" s="6"/>
    </row>
    <row r="45" spans="1:24">
      <c r="A45" t="s">
        <v>30</v>
      </c>
      <c r="C45">
        <f>C14*C42</f>
        <v>7.1666666666666675E-3</v>
      </c>
      <c r="D45">
        <f>D14*D42</f>
        <v>1.5E-3</v>
      </c>
      <c r="F45">
        <f>F14*F42</f>
        <v>2.3999999999999998E-3</v>
      </c>
      <c r="G45">
        <f>SUM(C45:F45)</f>
        <v>1.1066666666666667E-2</v>
      </c>
      <c r="P45" s="6"/>
    </row>
    <row r="46" spans="1:24">
      <c r="A46" s="12" t="s">
        <v>31</v>
      </c>
      <c r="C46">
        <f>C15*C42</f>
        <v>0</v>
      </c>
      <c r="D46">
        <f>D15*D42</f>
        <v>0.02</v>
      </c>
      <c r="F46">
        <f>F15*F42</f>
        <v>3.3333333333333333E-2</v>
      </c>
      <c r="G46">
        <f>SUM(C46:F46)</f>
        <v>5.333333333333333E-2</v>
      </c>
    </row>
    <row r="49" spans="1:11">
      <c r="A49" s="5" t="s">
        <v>32</v>
      </c>
      <c r="B49" t="s">
        <v>33</v>
      </c>
      <c r="C49" t="s">
        <v>34</v>
      </c>
      <c r="D49" t="s">
        <v>35</v>
      </c>
      <c r="F49" t="s">
        <v>36</v>
      </c>
      <c r="I49" t="s">
        <v>37</v>
      </c>
      <c r="J49" t="s">
        <v>33</v>
      </c>
      <c r="K49" t="s">
        <v>38</v>
      </c>
    </row>
    <row r="50" spans="1:11">
      <c r="A50" t="s">
        <v>39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1.4591042972585152E-3</v>
      </c>
      <c r="I50">
        <f>G45</f>
        <v>1.1066666666666667E-2</v>
      </c>
      <c r="J50">
        <f>1/I50</f>
        <v>90.361445783132524</v>
      </c>
      <c r="K50">
        <f>I50/I55*100</f>
        <v>17.184265010351968</v>
      </c>
    </row>
    <row r="51" spans="1:11">
      <c r="A51" t="s">
        <v>40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1.4304085794124309E-2</v>
      </c>
    </row>
    <row r="52" spans="1:11">
      <c r="A52" t="s">
        <v>41</v>
      </c>
      <c r="B52" s="8"/>
    </row>
    <row r="53" spans="1:11">
      <c r="A53" t="s">
        <v>42</v>
      </c>
      <c r="B53" s="8"/>
    </row>
    <row r="54" spans="1:11">
      <c r="A54" t="s">
        <v>43</v>
      </c>
      <c r="B54" s="8">
        <f>1/C54</f>
        <v>10</v>
      </c>
      <c r="C54">
        <v>0.1</v>
      </c>
      <c r="D54">
        <f>C54/C55</f>
        <v>0.7552299675251114</v>
      </c>
      <c r="F54">
        <f>F55*D54</f>
        <v>4.8636809908617171E-2</v>
      </c>
      <c r="I54">
        <f>G46</f>
        <v>5.333333333333333E-2</v>
      </c>
      <c r="J54">
        <f>1/I54</f>
        <v>18.75</v>
      </c>
      <c r="K54">
        <f>I54/I55*100</f>
        <v>82.815734989648021</v>
      </c>
    </row>
    <row r="55" spans="1:11">
      <c r="A55" t="s">
        <v>44</v>
      </c>
      <c r="B55" s="8">
        <f>1/C55</f>
        <v>7.5522996752511142</v>
      </c>
      <c r="C55">
        <v>0.13241</v>
      </c>
      <c r="D55">
        <f>D50+D51+D54</f>
        <v>1</v>
      </c>
      <c r="F55">
        <f>G44</f>
        <v>6.4399999999999999E-2</v>
      </c>
      <c r="I55">
        <f>I50+I54</f>
        <v>6.4399999999999999E-2</v>
      </c>
      <c r="J55">
        <f>1/I55</f>
        <v>15.527950310559007</v>
      </c>
    </row>
    <row r="56" spans="1:11">
      <c r="B56" s="11"/>
      <c r="C56" s="11"/>
      <c r="D56" s="11"/>
      <c r="E56" s="11"/>
    </row>
    <row r="59" spans="1:11">
      <c r="B59" s="11"/>
      <c r="C59" s="11"/>
      <c r="D59" s="11"/>
      <c r="E59" s="11"/>
    </row>
    <row r="60" spans="1:11">
      <c r="B60" s="11"/>
      <c r="C60" s="11"/>
      <c r="D60" s="11"/>
      <c r="E60" s="11"/>
    </row>
    <row r="61" spans="1:11">
      <c r="B61" s="11"/>
      <c r="C61" s="11"/>
      <c r="D61" s="11"/>
      <c r="E61" s="11"/>
    </row>
    <row r="62" spans="1:11">
      <c r="B62" s="11"/>
      <c r="C62" s="11"/>
      <c r="D62" s="11"/>
      <c r="E62" s="11"/>
      <c r="K62" t="s">
        <v>38</v>
      </c>
    </row>
    <row r="63" spans="1:11">
      <c r="B63" s="11"/>
      <c r="C63" s="11"/>
      <c r="D63" s="11"/>
      <c r="E63" s="11"/>
    </row>
    <row r="64" spans="1:11">
      <c r="B64" s="11"/>
      <c r="C64" s="11"/>
      <c r="D64" s="11"/>
      <c r="E64" s="11"/>
    </row>
    <row r="65" spans="2:9">
      <c r="B65" s="11"/>
      <c r="C65" s="11"/>
      <c r="D65" s="11"/>
      <c r="E65" s="11"/>
    </row>
    <row r="69" spans="2:9">
      <c r="F69" s="11"/>
      <c r="G69" s="11"/>
      <c r="H69" s="11"/>
      <c r="I69" s="11"/>
    </row>
    <row r="72" spans="2:9">
      <c r="F72" s="11"/>
      <c r="G72" s="11"/>
      <c r="H72" s="11"/>
      <c r="I72" s="11"/>
    </row>
    <row r="73" spans="2:9">
      <c r="F73" s="11"/>
      <c r="G73" s="11"/>
      <c r="H73" s="11"/>
      <c r="I73" s="11"/>
    </row>
    <row r="74" spans="2:9">
      <c r="F74" s="11"/>
      <c r="G74" s="11"/>
      <c r="H74" s="11"/>
      <c r="I74" s="11"/>
    </row>
    <row r="75" spans="2:9">
      <c r="F75" s="11"/>
      <c r="G75" s="11"/>
      <c r="H75" s="11"/>
      <c r="I75" s="11"/>
    </row>
    <row r="76" spans="2:9">
      <c r="F76" s="11"/>
      <c r="G76" s="11"/>
      <c r="H76" s="11"/>
      <c r="I76" s="11"/>
    </row>
    <row r="77" spans="2:9">
      <c r="F77" s="11"/>
      <c r="G77" s="11"/>
      <c r="H77" s="11"/>
      <c r="I77" s="11"/>
    </row>
    <row r="78" spans="2:9">
      <c r="F78" s="11"/>
      <c r="G78" s="11"/>
      <c r="H78" s="11"/>
      <c r="I78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workbookViewId="0">
      <selection activeCell="I49" sqref="I49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12.1640625" customWidth="1"/>
    <col min="9" max="9" width="23.6640625" customWidth="1"/>
    <col min="11" max="11" width="18.5" customWidth="1"/>
    <col min="12" max="12" width="8.6640625" customWidth="1"/>
    <col min="13" max="13" width="9" bestFit="1" customWidth="1"/>
    <col min="14" max="14" width="12.1640625" bestFit="1" customWidth="1"/>
    <col min="15" max="15" width="9.5" bestFit="1" customWidth="1"/>
    <col min="16" max="16" width="9.6640625" bestFit="1" customWidth="1"/>
    <col min="19" max="19" width="18" bestFit="1" customWidth="1"/>
    <col min="22" max="22" width="9" bestFit="1" customWidth="1"/>
  </cols>
  <sheetData>
    <row r="1" spans="1:26">
      <c r="A1" s="1" t="s">
        <v>0</v>
      </c>
      <c r="B1" s="2"/>
      <c r="C1" s="13" t="s">
        <v>1</v>
      </c>
      <c r="D1" s="2" t="s">
        <v>3</v>
      </c>
      <c r="E1" s="2" t="s">
        <v>2</v>
      </c>
      <c r="F1" s="2" t="s">
        <v>86</v>
      </c>
      <c r="G1" s="3" t="s">
        <v>87</v>
      </c>
      <c r="H1" s="17" t="s">
        <v>88</v>
      </c>
      <c r="I1" s="4" t="s">
        <v>6</v>
      </c>
      <c r="K1" s="1"/>
      <c r="L1" s="2"/>
      <c r="M1" s="2"/>
      <c r="N1" s="2"/>
      <c r="O1" s="2"/>
      <c r="P1" s="2"/>
      <c r="Q1" s="3"/>
      <c r="S1" s="5"/>
      <c r="T1" s="1"/>
      <c r="U1" s="2"/>
      <c r="V1" s="2"/>
      <c r="W1" s="2"/>
      <c r="X1" s="2"/>
      <c r="Y1" s="2"/>
      <c r="Z1" s="3"/>
    </row>
    <row r="2" spans="1:26">
      <c r="A2" t="s">
        <v>7</v>
      </c>
      <c r="C2" s="7">
        <v>200</v>
      </c>
      <c r="D2" s="6">
        <v>200</v>
      </c>
      <c r="E2" s="6"/>
      <c r="F2" s="6">
        <v>200</v>
      </c>
      <c r="G2" s="6">
        <v>300</v>
      </c>
      <c r="H2" s="6">
        <v>250</v>
      </c>
      <c r="M2" s="6"/>
      <c r="N2" s="6"/>
      <c r="O2" s="6"/>
      <c r="P2" s="6"/>
      <c r="Q2" s="6"/>
    </row>
    <row r="3" spans="1:26">
      <c r="A3" t="s">
        <v>8</v>
      </c>
      <c r="C3" s="6">
        <v>0</v>
      </c>
      <c r="D3" s="6"/>
      <c r="E3" s="6"/>
      <c r="F3" s="6"/>
      <c r="G3" s="7"/>
      <c r="H3" s="7"/>
      <c r="M3" s="8"/>
      <c r="N3" s="8"/>
      <c r="O3" s="8"/>
      <c r="P3" s="8"/>
      <c r="Q3" s="8"/>
      <c r="V3" s="8"/>
      <c r="W3" s="8"/>
      <c r="X3" s="8"/>
      <c r="Y3" s="8"/>
      <c r="Z3" s="8"/>
    </row>
    <row r="4" spans="1:26">
      <c r="A4" t="s">
        <v>9</v>
      </c>
      <c r="C4" s="6"/>
      <c r="D4" s="6"/>
      <c r="E4" s="6"/>
      <c r="F4" s="6" t="s">
        <v>46</v>
      </c>
      <c r="G4" s="7"/>
      <c r="H4" s="7"/>
      <c r="I4" s="7"/>
      <c r="M4" s="8"/>
      <c r="N4" s="8"/>
      <c r="O4" s="8"/>
      <c r="P4" s="8"/>
      <c r="Q4" s="8"/>
      <c r="V4" s="8"/>
      <c r="W4" s="8"/>
      <c r="X4" s="8"/>
      <c r="Y4" s="8"/>
      <c r="Z4" s="8"/>
    </row>
    <row r="5" spans="1:26">
      <c r="A5" t="s">
        <v>9</v>
      </c>
      <c r="C5" s="6"/>
      <c r="D5" s="6"/>
      <c r="E5" s="6"/>
      <c r="F5" s="6"/>
      <c r="G5" s="7"/>
      <c r="H5" s="7"/>
      <c r="M5" s="8"/>
      <c r="N5" s="8"/>
      <c r="O5" s="8"/>
      <c r="P5" s="8"/>
      <c r="Q5" s="8"/>
      <c r="V5" s="8"/>
      <c r="W5" s="8"/>
      <c r="X5" s="8"/>
      <c r="Y5" s="8"/>
      <c r="Z5" s="8"/>
    </row>
    <row r="6" spans="1:26">
      <c r="A6" t="s">
        <v>10</v>
      </c>
      <c r="C6" s="6">
        <v>15</v>
      </c>
      <c r="D6" s="6">
        <v>15</v>
      </c>
      <c r="E6" s="6"/>
      <c r="F6" s="6">
        <v>15</v>
      </c>
      <c r="G6" s="7">
        <v>20</v>
      </c>
      <c r="H6" s="7">
        <v>18</v>
      </c>
      <c r="M6" s="8"/>
      <c r="N6" s="8"/>
      <c r="O6" s="8"/>
      <c r="P6" s="8"/>
      <c r="Q6" s="8"/>
      <c r="V6" s="8"/>
      <c r="W6" s="8"/>
      <c r="X6" s="8"/>
      <c r="Y6" s="8"/>
      <c r="Z6" s="8"/>
    </row>
    <row r="7" spans="1:26">
      <c r="C7" s="6"/>
      <c r="D7" s="6"/>
      <c r="E7" s="6"/>
      <c r="F7" s="6"/>
      <c r="G7" s="6"/>
      <c r="H7" s="6"/>
      <c r="K7" s="5"/>
      <c r="M7" s="8"/>
      <c r="N7" s="8"/>
      <c r="O7" s="8"/>
      <c r="P7" s="8"/>
      <c r="Q7" s="8"/>
      <c r="V7" s="8"/>
      <c r="W7" s="8"/>
      <c r="X7" s="8"/>
      <c r="Y7" s="8"/>
      <c r="Z7" s="8"/>
    </row>
    <row r="8" spans="1:26">
      <c r="A8" s="5" t="s">
        <v>11</v>
      </c>
      <c r="C8" s="6"/>
      <c r="D8" s="6"/>
      <c r="E8" s="6"/>
      <c r="F8" s="6"/>
      <c r="G8" s="6"/>
      <c r="H8" s="6"/>
      <c r="M8" s="8"/>
      <c r="N8" s="8"/>
      <c r="O8" s="8"/>
      <c r="P8" s="8"/>
      <c r="Q8" s="8"/>
      <c r="V8" s="8"/>
      <c r="W8" s="8"/>
      <c r="X8" s="8"/>
      <c r="Y8" s="8"/>
      <c r="Z8" s="8"/>
    </row>
    <row r="9" spans="1:26">
      <c r="A9" t="s">
        <v>12</v>
      </c>
      <c r="C9" s="8">
        <f>1/C2</f>
        <v>5.0000000000000001E-3</v>
      </c>
      <c r="D9" s="8">
        <f>1/D2</f>
        <v>5.0000000000000001E-3</v>
      </c>
      <c r="E9" s="8"/>
      <c r="F9" s="8">
        <f>1/F2</f>
        <v>5.0000000000000001E-3</v>
      </c>
      <c r="G9" s="8">
        <f>1/G2</f>
        <v>3.3333333333333335E-3</v>
      </c>
      <c r="H9" s="8">
        <f>1/H2</f>
        <v>4.0000000000000001E-3</v>
      </c>
      <c r="M9" s="8"/>
      <c r="N9" s="8"/>
      <c r="O9" s="8"/>
      <c r="P9" s="8"/>
      <c r="Q9" s="8"/>
      <c r="V9" s="8"/>
      <c r="W9" s="8"/>
      <c r="X9" s="8"/>
      <c r="Y9" s="8"/>
      <c r="Z9" s="8"/>
    </row>
    <row r="10" spans="1:26">
      <c r="A10" t="s">
        <v>9</v>
      </c>
      <c r="C10" s="8">
        <f>C3</f>
        <v>0</v>
      </c>
      <c r="D10" s="8">
        <f>D3</f>
        <v>0</v>
      </c>
      <c r="E10" s="8"/>
      <c r="F10" s="8">
        <v>0</v>
      </c>
      <c r="G10" s="8">
        <v>0</v>
      </c>
      <c r="H10" s="8">
        <v>0</v>
      </c>
      <c r="M10" s="8"/>
      <c r="N10" s="8"/>
      <c r="O10" s="8"/>
      <c r="P10" s="8"/>
      <c r="Q10" s="8"/>
      <c r="V10" s="8"/>
      <c r="W10" s="8"/>
      <c r="X10" s="8"/>
      <c r="Y10" s="8"/>
      <c r="Z10" s="8"/>
    </row>
    <row r="11" spans="1:26">
      <c r="A11" t="s">
        <v>13</v>
      </c>
      <c r="C11" s="8">
        <f>C10</f>
        <v>0</v>
      </c>
      <c r="D11" s="8">
        <f>D10</f>
        <v>0</v>
      </c>
      <c r="F11">
        <v>0</v>
      </c>
      <c r="G11">
        <v>0</v>
      </c>
      <c r="H11">
        <v>0</v>
      </c>
      <c r="K11" s="5"/>
      <c r="M11" s="8"/>
      <c r="N11" s="8"/>
      <c r="O11" s="8"/>
      <c r="P11" s="8"/>
      <c r="Q11" s="8"/>
      <c r="R11" s="8"/>
      <c r="V11" s="8"/>
      <c r="W11" s="8"/>
      <c r="X11" s="8"/>
      <c r="Y11" s="8"/>
      <c r="Z11" s="8"/>
    </row>
    <row r="12" spans="1:26">
      <c r="A12" t="s">
        <v>14</v>
      </c>
      <c r="C12">
        <v>0</v>
      </c>
      <c r="D12">
        <v>0</v>
      </c>
      <c r="F12" s="8">
        <f>F10</f>
        <v>0</v>
      </c>
      <c r="G12" s="8">
        <f>G10</f>
        <v>0</v>
      </c>
      <c r="H12" s="8">
        <f>H10</f>
        <v>0</v>
      </c>
      <c r="R12" s="8"/>
      <c r="T12" s="5"/>
      <c r="V12" s="8"/>
      <c r="W12" s="8"/>
      <c r="X12" s="8"/>
      <c r="Y12" s="8"/>
      <c r="Z12" s="8"/>
    </row>
    <row r="13" spans="1:26">
      <c r="A13" t="s">
        <v>10</v>
      </c>
      <c r="C13" s="8">
        <f>1/C6</f>
        <v>6.6666666666666666E-2</v>
      </c>
      <c r="D13" s="8">
        <f>1/D6</f>
        <v>6.6666666666666666E-2</v>
      </c>
      <c r="E13" s="8"/>
      <c r="F13" s="8">
        <f>1/F6</f>
        <v>6.6666666666666666E-2</v>
      </c>
      <c r="G13" s="8">
        <f>1/G6</f>
        <v>0.05</v>
      </c>
      <c r="H13" s="8">
        <f>1/H6</f>
        <v>5.5555555555555552E-2</v>
      </c>
      <c r="R13" s="8"/>
      <c r="V13" s="8"/>
      <c r="W13" s="8"/>
      <c r="X13" s="8"/>
      <c r="Y13" s="8"/>
      <c r="Z13" s="8"/>
    </row>
    <row r="14" spans="1:26">
      <c r="A14" t="s">
        <v>15</v>
      </c>
      <c r="C14" s="8">
        <f>C9+C13</f>
        <v>7.166666666666667E-2</v>
      </c>
      <c r="D14" s="8">
        <f>D9</f>
        <v>5.0000000000000001E-3</v>
      </c>
      <c r="E14" s="8"/>
      <c r="F14" s="8">
        <f>F9+F11</f>
        <v>5.0000000000000001E-3</v>
      </c>
      <c r="G14" s="8">
        <f>G9+G11</f>
        <v>3.3333333333333335E-3</v>
      </c>
      <c r="H14" s="8">
        <f>H9+H11</f>
        <v>4.0000000000000001E-3</v>
      </c>
      <c r="I14" s="8">
        <f>SUM(C14:G14)</f>
        <v>8.5000000000000006E-2</v>
      </c>
      <c r="V14" s="8"/>
      <c r="W14" s="8"/>
      <c r="X14" s="8"/>
      <c r="Y14" s="8"/>
      <c r="Z14" s="8"/>
    </row>
    <row r="15" spans="1:26">
      <c r="A15" t="s">
        <v>16</v>
      </c>
      <c r="C15" s="8">
        <v>0</v>
      </c>
      <c r="D15" s="8">
        <f>D13</f>
        <v>6.6666666666666666E-2</v>
      </c>
      <c r="E15" s="8"/>
      <c r="F15" s="8">
        <f>F12+F13</f>
        <v>6.6666666666666666E-2</v>
      </c>
      <c r="G15" s="8">
        <f>G12+G13</f>
        <v>0.05</v>
      </c>
      <c r="H15" s="8">
        <f>H12+H13</f>
        <v>5.5555555555555552E-2</v>
      </c>
      <c r="I15" s="8">
        <f>SUM(C15:G15)</f>
        <v>0.18333333333333335</v>
      </c>
      <c r="V15" s="8"/>
      <c r="W15" s="8"/>
      <c r="X15" s="8"/>
      <c r="Y15" s="8"/>
      <c r="Z15" s="8"/>
    </row>
    <row r="16" spans="1:26">
      <c r="A16" s="5" t="s">
        <v>17</v>
      </c>
      <c r="I16" s="8"/>
      <c r="K16" s="5"/>
      <c r="M16" s="8"/>
      <c r="N16" s="8"/>
      <c r="O16" s="8"/>
      <c r="P16" s="8"/>
      <c r="Q16" s="8"/>
      <c r="V16" s="8"/>
      <c r="W16" s="8"/>
      <c r="X16" s="8"/>
      <c r="Y16" s="8"/>
      <c r="Z16" s="8"/>
    </row>
    <row r="17" spans="1:26">
      <c r="A17" t="s">
        <v>18</v>
      </c>
      <c r="C17" s="8">
        <f>C9+C10+C13</f>
        <v>7.166666666666667E-2</v>
      </c>
      <c r="D17" s="8">
        <f>D9+D10+D13</f>
        <v>7.166666666666667E-2</v>
      </c>
      <c r="E17" s="8"/>
      <c r="F17" s="8">
        <f>F9+F10+F13</f>
        <v>7.166666666666667E-2</v>
      </c>
      <c r="G17" s="8">
        <f>G9+G10+G13</f>
        <v>5.3333333333333337E-2</v>
      </c>
      <c r="H17" s="8">
        <f>H9+H10+H13</f>
        <v>5.9555555555555556E-2</v>
      </c>
      <c r="I17" s="8">
        <f>SUM(C17:G17)</f>
        <v>0.26833333333333337</v>
      </c>
      <c r="M17" s="8"/>
      <c r="N17" s="8"/>
      <c r="O17" s="8"/>
      <c r="P17" s="8"/>
      <c r="Q17" s="8"/>
      <c r="T17" s="5"/>
      <c r="V17" s="8"/>
      <c r="W17" s="8"/>
      <c r="X17" s="8"/>
      <c r="Y17" s="8"/>
      <c r="Z17" s="8"/>
    </row>
    <row r="18" spans="1:26">
      <c r="A18" t="s">
        <v>19</v>
      </c>
      <c r="C18" s="8">
        <f>C14+C15</f>
        <v>7.166666666666667E-2</v>
      </c>
      <c r="D18" s="8">
        <f>D14+D15</f>
        <v>7.166666666666667E-2</v>
      </c>
      <c r="E18" s="8"/>
      <c r="F18" s="8">
        <f>F14+F15</f>
        <v>7.166666666666667E-2</v>
      </c>
      <c r="G18" s="8">
        <f>G14+G15</f>
        <v>5.3333333333333337E-2</v>
      </c>
      <c r="H18" s="8">
        <f>H14+H15</f>
        <v>5.9555555555555556E-2</v>
      </c>
      <c r="M18" s="8"/>
      <c r="N18" s="8"/>
      <c r="O18" s="8"/>
      <c r="P18" s="8"/>
      <c r="Q18" s="8"/>
      <c r="V18" s="8"/>
      <c r="W18" s="8"/>
      <c r="X18" s="8"/>
      <c r="Y18" s="8"/>
      <c r="Z18" s="8"/>
    </row>
    <row r="19" spans="1:26">
      <c r="M19" s="8"/>
      <c r="N19" s="8"/>
      <c r="O19" s="8"/>
      <c r="P19" s="8"/>
      <c r="Q19" s="8"/>
      <c r="V19" s="8"/>
      <c r="W19" s="8"/>
      <c r="X19" s="8"/>
      <c r="Y19" s="8"/>
      <c r="Z19" s="8"/>
    </row>
    <row r="20" spans="1:26">
      <c r="A20" s="5" t="s">
        <v>20</v>
      </c>
      <c r="K20" t="s">
        <v>2</v>
      </c>
      <c r="M20" s="8"/>
      <c r="N20" s="8"/>
      <c r="O20" s="8"/>
      <c r="P20" s="8"/>
      <c r="Q20" s="8"/>
      <c r="V20" s="8"/>
      <c r="W20" s="8"/>
      <c r="X20" s="8"/>
      <c r="Y20" s="8"/>
      <c r="Z20" s="8"/>
    </row>
    <row r="21" spans="1:26">
      <c r="A21" t="s">
        <v>21</v>
      </c>
      <c r="C21" s="8"/>
      <c r="D21" s="8"/>
      <c r="E21" s="8"/>
      <c r="F21" s="8"/>
      <c r="G21" s="8"/>
      <c r="H21" s="8"/>
      <c r="J21" t="s">
        <v>3</v>
      </c>
      <c r="K21" s="5">
        <f>(D10+D13/2)/D15</f>
        <v>0.5</v>
      </c>
      <c r="M21" s="8"/>
      <c r="N21" s="8"/>
      <c r="O21" s="8"/>
      <c r="P21" s="8"/>
      <c r="Q21" s="8"/>
      <c r="V21" s="8"/>
      <c r="W21" s="8"/>
      <c r="X21" s="8"/>
      <c r="Y21" s="8"/>
      <c r="Z21" s="8"/>
    </row>
    <row r="22" spans="1:26">
      <c r="A22" t="s">
        <v>2</v>
      </c>
      <c r="F22">
        <f>F10/F15</f>
        <v>0</v>
      </c>
      <c r="G22">
        <f>G10/G15</f>
        <v>0</v>
      </c>
      <c r="J22" t="s">
        <v>2</v>
      </c>
      <c r="K22">
        <f>(D13/2)/D15</f>
        <v>0.5</v>
      </c>
      <c r="M22" s="8"/>
      <c r="N22" s="8"/>
      <c r="O22" s="8"/>
      <c r="P22" s="8"/>
      <c r="Q22" s="8"/>
      <c r="V22" s="8"/>
      <c r="W22" s="8"/>
      <c r="X22" s="8"/>
      <c r="Y22" s="8"/>
      <c r="Z22" s="8"/>
    </row>
    <row r="23" spans="1:26">
      <c r="A23" t="s">
        <v>3</v>
      </c>
      <c r="K23" t="s">
        <v>5</v>
      </c>
      <c r="M23" s="8"/>
      <c r="N23" s="8"/>
      <c r="O23" s="8"/>
      <c r="P23" s="8"/>
      <c r="Q23" s="8"/>
      <c r="V23" s="8"/>
      <c r="W23" s="8"/>
      <c r="X23" s="8"/>
      <c r="Y23" s="8"/>
      <c r="Z23" s="8"/>
    </row>
    <row r="24" spans="1:26">
      <c r="A24" t="s">
        <v>4</v>
      </c>
      <c r="J24" t="s">
        <v>4</v>
      </c>
      <c r="K24">
        <f>G24/G15</f>
        <v>0</v>
      </c>
      <c r="L24" s="8">
        <f>K24/G31</f>
        <v>0</v>
      </c>
      <c r="M24" s="8"/>
      <c r="N24" s="8"/>
      <c r="O24" s="8"/>
      <c r="P24" s="8"/>
      <c r="S24" s="5"/>
      <c r="U24" s="8"/>
      <c r="V24" s="8"/>
      <c r="W24" s="8"/>
      <c r="X24" s="8"/>
      <c r="Y24" s="8"/>
    </row>
    <row r="25" spans="1:26">
      <c r="A25" t="s">
        <v>5</v>
      </c>
      <c r="F25">
        <f>F13/F15</f>
        <v>1</v>
      </c>
      <c r="G25">
        <f>G13/G15</f>
        <v>1</v>
      </c>
      <c r="J25" t="s">
        <v>5</v>
      </c>
      <c r="K25">
        <f>G25/G15</f>
        <v>20</v>
      </c>
      <c r="L25" s="8">
        <f>K25/G31</f>
        <v>21.333333333333332</v>
      </c>
      <c r="M25" s="8"/>
      <c r="N25" s="8"/>
      <c r="O25" s="8"/>
      <c r="P25" s="8"/>
      <c r="U25" s="8"/>
      <c r="V25" s="8"/>
      <c r="W25" s="8"/>
      <c r="X25" s="8"/>
      <c r="Y25" s="8"/>
    </row>
    <row r="26" spans="1:26">
      <c r="M26" s="8"/>
      <c r="N26" s="8"/>
      <c r="O26" s="8"/>
      <c r="P26" s="8"/>
      <c r="Q26" s="8"/>
      <c r="V26" s="8"/>
      <c r="W26" s="8"/>
      <c r="X26" s="8"/>
      <c r="Y26" s="8"/>
      <c r="Z26" s="8"/>
    </row>
    <row r="27" spans="1:26">
      <c r="M27" s="8"/>
      <c r="N27" s="8"/>
      <c r="O27" s="8"/>
      <c r="P27" s="8"/>
      <c r="Q27" s="8"/>
      <c r="V27" s="8"/>
      <c r="W27" s="8"/>
      <c r="X27" s="8"/>
      <c r="Y27" s="8"/>
      <c r="Z27" s="8"/>
    </row>
    <row r="28" spans="1:26">
      <c r="K28" s="5"/>
      <c r="M28" s="8"/>
      <c r="N28" s="8"/>
      <c r="O28" s="8"/>
      <c r="P28" s="8"/>
      <c r="Q28" s="8"/>
      <c r="V28" s="8"/>
      <c r="W28" s="8"/>
      <c r="X28" s="8"/>
      <c r="Y28" s="8"/>
      <c r="Z28" s="8"/>
    </row>
    <row r="29" spans="1:26">
      <c r="A29" s="5" t="s">
        <v>22</v>
      </c>
      <c r="C29">
        <f>C17/$I$17</f>
        <v>0.26708074534161491</v>
      </c>
      <c r="D29">
        <f>D17/$I$17</f>
        <v>0.26708074534161491</v>
      </c>
      <c r="F29">
        <f>F17/$I$17</f>
        <v>0.26708074534161491</v>
      </c>
      <c r="G29">
        <f>G17/$I$17</f>
        <v>0.19875776397515527</v>
      </c>
      <c r="H29">
        <f>H17/$I$17</f>
        <v>0.2219461697722567</v>
      </c>
      <c r="M29" s="8"/>
      <c r="N29" s="8"/>
      <c r="O29" s="8"/>
      <c r="P29" s="8"/>
      <c r="Q29" s="8"/>
      <c r="V29" s="8"/>
      <c r="W29" s="8"/>
      <c r="X29" s="8"/>
      <c r="Y29" s="8"/>
      <c r="Z29" s="8"/>
    </row>
    <row r="30" spans="1:26">
      <c r="A30" t="s">
        <v>23</v>
      </c>
      <c r="C30">
        <f>C14/C17</f>
        <v>1</v>
      </c>
      <c r="D30">
        <f>D14/D17</f>
        <v>6.9767441860465115E-2</v>
      </c>
      <c r="F30">
        <f>F14/F17</f>
        <v>6.9767441860465115E-2</v>
      </c>
      <c r="G30">
        <f>G14/G17</f>
        <v>6.25E-2</v>
      </c>
      <c r="H30">
        <f>H14/H17</f>
        <v>6.7164179104477612E-2</v>
      </c>
      <c r="M30" s="8"/>
      <c r="N30" s="8"/>
      <c r="O30" s="8"/>
      <c r="P30" s="8"/>
      <c r="Q30" s="8"/>
      <c r="V30" s="8"/>
      <c r="W30" s="8"/>
      <c r="X30" s="8"/>
      <c r="Y30" s="8"/>
      <c r="Z30" s="8"/>
    </row>
    <row r="31" spans="1:26">
      <c r="A31" t="s">
        <v>24</v>
      </c>
      <c r="C31">
        <f>C15/C17</f>
        <v>0</v>
      </c>
      <c r="D31">
        <f>D15/D17</f>
        <v>0.93023255813953487</v>
      </c>
      <c r="F31">
        <f>F15/F17</f>
        <v>0.93023255813953487</v>
      </c>
      <c r="G31">
        <f>G15/G17</f>
        <v>0.9375</v>
      </c>
      <c r="H31">
        <f>H15/H17</f>
        <v>0.93283582089552231</v>
      </c>
      <c r="M31" s="8"/>
      <c r="N31" s="8"/>
      <c r="O31" s="8"/>
      <c r="P31" s="8"/>
      <c r="Q31" s="8"/>
      <c r="R31" s="6"/>
      <c r="V31" s="8"/>
      <c r="W31" s="8"/>
      <c r="X31" s="8"/>
      <c r="Y31" s="8"/>
      <c r="Z31" s="8"/>
    </row>
    <row r="32" spans="1:26">
      <c r="C32" s="8"/>
      <c r="D32" s="8"/>
      <c r="E32" s="8"/>
      <c r="F32" s="8"/>
      <c r="G32" s="8"/>
      <c r="H32" s="8"/>
      <c r="M32" s="8"/>
      <c r="N32" s="8"/>
      <c r="O32" s="8"/>
      <c r="P32" s="8"/>
      <c r="Q32" s="8"/>
      <c r="R32" s="6"/>
      <c r="V32" s="8"/>
      <c r="W32" s="8"/>
      <c r="X32" s="8"/>
      <c r="Y32" s="8"/>
      <c r="Z32" s="8"/>
    </row>
    <row r="33" spans="1:26">
      <c r="A33" s="5" t="s">
        <v>25</v>
      </c>
      <c r="V33" s="8"/>
      <c r="W33" s="8"/>
      <c r="X33" s="8"/>
      <c r="Y33" s="8"/>
      <c r="Z33" s="8"/>
    </row>
    <row r="34" spans="1:26">
      <c r="A34" t="s">
        <v>26</v>
      </c>
      <c r="C34">
        <f>C30+C31</f>
        <v>1</v>
      </c>
      <c r="D34">
        <f>D14/D17</f>
        <v>6.9767441860465115E-2</v>
      </c>
      <c r="F34">
        <f>F9/F17</f>
        <v>6.9767441860465115E-2</v>
      </c>
      <c r="G34">
        <f>G9/G17</f>
        <v>6.25E-2</v>
      </c>
      <c r="L34" s="11"/>
      <c r="M34" s="11"/>
      <c r="N34" s="11"/>
      <c r="O34" s="11"/>
      <c r="P34" s="11"/>
      <c r="Q34" s="11"/>
      <c r="R34" s="11"/>
      <c r="V34" s="8"/>
      <c r="W34" s="8"/>
      <c r="X34" s="8"/>
      <c r="Y34" s="8"/>
      <c r="Z34" s="8"/>
    </row>
    <row r="35" spans="1:26">
      <c r="A35" s="12" t="s">
        <v>2</v>
      </c>
      <c r="F35">
        <f>F10/F17</f>
        <v>0</v>
      </c>
      <c r="G35">
        <f>G10/G17</f>
        <v>0</v>
      </c>
      <c r="L35" s="11"/>
      <c r="M35" s="11"/>
      <c r="N35" s="11"/>
      <c r="O35" s="11"/>
      <c r="P35" s="11"/>
      <c r="Q35" s="11"/>
      <c r="R35" s="11"/>
    </row>
    <row r="36" spans="1:26">
      <c r="A36" t="s">
        <v>3</v>
      </c>
      <c r="D36">
        <f>D31</f>
        <v>0.93023255813953487</v>
      </c>
      <c r="I36">
        <f>I17/$I$17</f>
        <v>1</v>
      </c>
      <c r="J36" s="11"/>
    </row>
    <row r="37" spans="1:26">
      <c r="A37" t="s">
        <v>86</v>
      </c>
      <c r="F37">
        <f>F13/F17</f>
        <v>0.93023255813953487</v>
      </c>
      <c r="I37">
        <f>I14/$I$14</f>
        <v>1</v>
      </c>
      <c r="J37" s="11"/>
    </row>
    <row r="38" spans="1:26">
      <c r="A38" t="s">
        <v>87</v>
      </c>
      <c r="G38">
        <f>G13/G17</f>
        <v>0.9375</v>
      </c>
      <c r="I38">
        <f>I15/$I$15</f>
        <v>1</v>
      </c>
      <c r="J38" s="11"/>
    </row>
    <row r="39" spans="1:26">
      <c r="A39" t="s">
        <v>27</v>
      </c>
      <c r="C39">
        <f>SUM(C34:C38)</f>
        <v>1</v>
      </c>
      <c r="D39">
        <f>SUM(D34:D38)</f>
        <v>1</v>
      </c>
      <c r="F39">
        <f>SUM(F34:F37)</f>
        <v>1</v>
      </c>
      <c r="G39">
        <f>SUM(G34:G38)</f>
        <v>1</v>
      </c>
      <c r="J39" s="11"/>
    </row>
    <row r="40" spans="1:26">
      <c r="J40" s="11"/>
    </row>
    <row r="41" spans="1:26">
      <c r="J41" s="11"/>
    </row>
    <row r="42" spans="1:26">
      <c r="A42" s="5" t="s">
        <v>28</v>
      </c>
      <c r="C42">
        <v>0.1</v>
      </c>
      <c r="D42">
        <v>0.3</v>
      </c>
      <c r="F42">
        <v>0.5</v>
      </c>
      <c r="G42">
        <v>0.1</v>
      </c>
      <c r="H42">
        <v>0.6</v>
      </c>
      <c r="I42">
        <f>SUM(C42:H42)</f>
        <v>1.6</v>
      </c>
    </row>
    <row r="44" spans="1:26">
      <c r="A44" s="5" t="s">
        <v>29</v>
      </c>
      <c r="C44">
        <f>C17*C42</f>
        <v>7.1666666666666675E-3</v>
      </c>
      <c r="D44">
        <f>D17*D42</f>
        <v>2.1500000000000002E-2</v>
      </c>
      <c r="F44">
        <f>F17*F42</f>
        <v>3.5833333333333335E-2</v>
      </c>
      <c r="G44">
        <f>G17*G42</f>
        <v>5.333333333333334E-3</v>
      </c>
      <c r="H44">
        <f>H17*H42</f>
        <v>3.5733333333333332E-2</v>
      </c>
      <c r="I44">
        <f>SUM(C44:G44)</f>
        <v>6.9833333333333331E-2</v>
      </c>
      <c r="R44" s="6"/>
    </row>
    <row r="45" spans="1:26">
      <c r="A45" t="s">
        <v>30</v>
      </c>
      <c r="C45">
        <f>C14*C42</f>
        <v>7.1666666666666675E-3</v>
      </c>
      <c r="D45">
        <f>D14*D42</f>
        <v>1.5E-3</v>
      </c>
      <c r="F45">
        <f>F14*F42</f>
        <v>2.5000000000000001E-3</v>
      </c>
      <c r="G45">
        <f>G14*G42</f>
        <v>3.3333333333333338E-4</v>
      </c>
      <c r="H45">
        <f>H14*H42</f>
        <v>2.3999999999999998E-3</v>
      </c>
      <c r="I45">
        <f>SUM(C45:G45)</f>
        <v>1.1500000000000002E-2</v>
      </c>
      <c r="R45" s="6"/>
    </row>
    <row r="46" spans="1:26">
      <c r="A46" s="12" t="s">
        <v>31</v>
      </c>
      <c r="C46">
        <f>C15*C42</f>
        <v>0</v>
      </c>
      <c r="D46">
        <f>D15*D42</f>
        <v>0.02</v>
      </c>
      <c r="F46">
        <f>F15*F42</f>
        <v>3.3333333333333333E-2</v>
      </c>
      <c r="G46">
        <f>G15*G42</f>
        <v>5.000000000000001E-3</v>
      </c>
      <c r="H46">
        <f>H15*H42</f>
        <v>3.3333333333333333E-2</v>
      </c>
      <c r="I46">
        <f>SUM(C46:G46)</f>
        <v>5.8333333333333334E-2</v>
      </c>
    </row>
    <row r="49" spans="1:11">
      <c r="A49" s="5" t="s">
        <v>32</v>
      </c>
      <c r="B49" t="s">
        <v>33</v>
      </c>
      <c r="C49" t="s">
        <v>34</v>
      </c>
      <c r="D49" t="s">
        <v>35</v>
      </c>
      <c r="F49" t="s">
        <v>36</v>
      </c>
      <c r="I49" t="s">
        <v>37</v>
      </c>
      <c r="J49" t="s">
        <v>33</v>
      </c>
      <c r="K49" t="s">
        <v>38</v>
      </c>
    </row>
    <row r="50" spans="1:11">
      <c r="A50" t="s">
        <v>39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1.5822067819651084E-3</v>
      </c>
      <c r="I50">
        <f>I45</f>
        <v>1.1500000000000002E-2</v>
      </c>
      <c r="J50">
        <f>1/I50</f>
        <v>86.956521739130423</v>
      </c>
      <c r="K50">
        <f>I50/I55*100</f>
        <v>16.467780429594274</v>
      </c>
    </row>
    <row r="51" spans="1:11">
      <c r="A51" t="s">
        <v>40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1.551090048586461E-2</v>
      </c>
    </row>
    <row r="52" spans="1:11">
      <c r="A52" t="s">
        <v>41</v>
      </c>
      <c r="B52" s="8"/>
    </row>
    <row r="53" spans="1:11">
      <c r="A53" t="s">
        <v>42</v>
      </c>
      <c r="B53" s="8"/>
    </row>
    <row r="54" spans="1:11">
      <c r="A54" t="s">
        <v>43</v>
      </c>
      <c r="B54" s="8">
        <f>1/C54</f>
        <v>10</v>
      </c>
      <c r="C54">
        <v>0.1</v>
      </c>
      <c r="D54">
        <f>C54/C55</f>
        <v>0.7552299675251114</v>
      </c>
      <c r="F54">
        <f>F55*D54</f>
        <v>5.2740226065503611E-2</v>
      </c>
      <c r="I54">
        <f>I46</f>
        <v>5.8333333333333334E-2</v>
      </c>
      <c r="J54">
        <f>1/I54</f>
        <v>17.142857142857142</v>
      </c>
      <c r="K54">
        <f>I54/I55*100</f>
        <v>83.532219570405729</v>
      </c>
    </row>
    <row r="55" spans="1:11">
      <c r="A55" t="s">
        <v>44</v>
      </c>
      <c r="B55" s="8">
        <f>1/C55</f>
        <v>7.5522996752511142</v>
      </c>
      <c r="C55">
        <v>0.13241</v>
      </c>
      <c r="D55">
        <f>D50+D51+D54</f>
        <v>1</v>
      </c>
      <c r="F55">
        <f>I44</f>
        <v>6.9833333333333331E-2</v>
      </c>
      <c r="I55">
        <f>I50+I54</f>
        <v>6.9833333333333331E-2</v>
      </c>
      <c r="J55">
        <f>1/I55</f>
        <v>14.319809069212411</v>
      </c>
    </row>
    <row r="56" spans="1:11">
      <c r="B56" s="11"/>
      <c r="C56" s="11"/>
      <c r="D56" s="11"/>
      <c r="E56" s="11"/>
    </row>
    <row r="59" spans="1:11">
      <c r="B59" s="11"/>
      <c r="C59" s="11"/>
      <c r="D59" s="11"/>
      <c r="E59" s="11"/>
    </row>
    <row r="60" spans="1:11">
      <c r="B60" s="11"/>
      <c r="C60" s="11"/>
      <c r="D60" s="11"/>
      <c r="E60" s="11"/>
    </row>
    <row r="61" spans="1:11">
      <c r="B61" s="11"/>
      <c r="C61" s="11"/>
      <c r="D61" s="11"/>
      <c r="E61" s="11"/>
    </row>
    <row r="62" spans="1:11">
      <c r="B62" s="11"/>
      <c r="C62" s="11"/>
      <c r="D62" s="11"/>
      <c r="E62" s="11"/>
      <c r="K62" t="s">
        <v>38</v>
      </c>
    </row>
    <row r="63" spans="1:11">
      <c r="B63" s="11"/>
      <c r="C63" s="11"/>
      <c r="D63" s="11"/>
      <c r="E63" s="11"/>
    </row>
    <row r="64" spans="1:11">
      <c r="B64" s="11"/>
      <c r="C64" s="11"/>
      <c r="D64" s="11"/>
      <c r="E64" s="11"/>
    </row>
    <row r="65" spans="2:9">
      <c r="B65" s="11"/>
      <c r="C65" s="11"/>
      <c r="D65" s="11"/>
      <c r="E65" s="11"/>
    </row>
    <row r="69" spans="2:9">
      <c r="F69" s="11"/>
      <c r="G69" s="11"/>
      <c r="H69" s="11"/>
      <c r="I69" s="11"/>
    </row>
    <row r="72" spans="2:9">
      <c r="F72" s="11"/>
      <c r="G72" s="11"/>
      <c r="H72" s="11"/>
      <c r="I72" s="11"/>
    </row>
    <row r="73" spans="2:9">
      <c r="F73" s="11"/>
      <c r="G73" s="11"/>
      <c r="H73" s="11"/>
      <c r="I73" s="11"/>
    </row>
    <row r="74" spans="2:9">
      <c r="F74" s="11"/>
      <c r="G74" s="11"/>
      <c r="H74" s="11"/>
      <c r="I74" s="11"/>
    </row>
    <row r="75" spans="2:9">
      <c r="F75" s="11"/>
      <c r="G75" s="11"/>
      <c r="H75" s="11"/>
      <c r="I75" s="11"/>
    </row>
    <row r="76" spans="2:9">
      <c r="F76" s="11"/>
      <c r="G76" s="11"/>
      <c r="H76" s="11"/>
      <c r="I76" s="11"/>
    </row>
    <row r="77" spans="2:9">
      <c r="F77" s="11"/>
      <c r="G77" s="11"/>
      <c r="H77" s="11"/>
      <c r="I77" s="11"/>
    </row>
    <row r="78" spans="2:9">
      <c r="F78" s="11"/>
      <c r="G78" s="11"/>
      <c r="H78" s="11"/>
      <c r="I78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K18" sqref="K18"/>
    </sheetView>
  </sheetViews>
  <sheetFormatPr baseColWidth="10" defaultRowHeight="15" x14ac:dyDescent="0"/>
  <sheetData>
    <row r="1" spans="1:2">
      <c r="A1" t="s">
        <v>47</v>
      </c>
      <c r="B1" s="16" t="s">
        <v>63</v>
      </c>
    </row>
    <row r="2" spans="1:2">
      <c r="A2" t="s">
        <v>47</v>
      </c>
      <c r="B2" s="14" t="s">
        <v>64</v>
      </c>
    </row>
    <row r="3" spans="1:2">
      <c r="A3" t="s">
        <v>47</v>
      </c>
      <c r="B3" s="14" t="s">
        <v>65</v>
      </c>
    </row>
    <row r="4" spans="1:2">
      <c r="A4" t="s">
        <v>47</v>
      </c>
      <c r="B4" s="14" t="s">
        <v>66</v>
      </c>
    </row>
    <row r="5" spans="1:2">
      <c r="A5" t="s">
        <v>47</v>
      </c>
      <c r="B5" s="14" t="s">
        <v>67</v>
      </c>
    </row>
    <row r="6" spans="1:2">
      <c r="A6" t="s">
        <v>47</v>
      </c>
      <c r="B6" s="14" t="s">
        <v>68</v>
      </c>
    </row>
    <row r="7" spans="1:2">
      <c r="A7" t="s">
        <v>47</v>
      </c>
      <c r="B7" s="14" t="s">
        <v>69</v>
      </c>
    </row>
    <row r="8" spans="1:2">
      <c r="A8" t="s">
        <v>47</v>
      </c>
      <c r="B8" s="14" t="s">
        <v>70</v>
      </c>
    </row>
    <row r="9" spans="1:2">
      <c r="A9" t="s">
        <v>47</v>
      </c>
      <c r="B9" s="14" t="s">
        <v>71</v>
      </c>
    </row>
    <row r="10" spans="1:2">
      <c r="A10" t="s">
        <v>47</v>
      </c>
      <c r="B10" s="14" t="s">
        <v>72</v>
      </c>
    </row>
    <row r="11" spans="1:2">
      <c r="A11" t="s">
        <v>47</v>
      </c>
      <c r="B11" s="14" t="s">
        <v>73</v>
      </c>
    </row>
    <row r="12" spans="1:2">
      <c r="A12" t="s">
        <v>47</v>
      </c>
      <c r="B12" s="14" t="s">
        <v>74</v>
      </c>
    </row>
    <row r="13" spans="1:2">
      <c r="A13" t="s">
        <v>47</v>
      </c>
      <c r="B13" s="14" t="s">
        <v>48</v>
      </c>
    </row>
    <row r="14" spans="1:2">
      <c r="A14" t="s">
        <v>47</v>
      </c>
      <c r="B14" s="14" t="s">
        <v>48</v>
      </c>
    </row>
    <row r="15" spans="1:2">
      <c r="A15" t="s">
        <v>47</v>
      </c>
      <c r="B15" s="14" t="s">
        <v>48</v>
      </c>
    </row>
    <row r="16" spans="1:2">
      <c r="A16" t="s">
        <v>47</v>
      </c>
      <c r="B16" s="14" t="s">
        <v>48</v>
      </c>
    </row>
    <row r="17" spans="1:2">
      <c r="A17" t="s">
        <v>47</v>
      </c>
      <c r="B17" s="14" t="s">
        <v>49</v>
      </c>
    </row>
    <row r="18" spans="1:2">
      <c r="A18" t="s">
        <v>47</v>
      </c>
      <c r="B18" s="14" t="s">
        <v>49</v>
      </c>
    </row>
    <row r="19" spans="1:2">
      <c r="A19" t="s">
        <v>47</v>
      </c>
      <c r="B19" s="14" t="s">
        <v>50</v>
      </c>
    </row>
    <row r="20" spans="1:2">
      <c r="A20" t="s">
        <v>47</v>
      </c>
      <c r="B20" s="14" t="s">
        <v>51</v>
      </c>
    </row>
    <row r="21" spans="1:2">
      <c r="A21" t="s">
        <v>47</v>
      </c>
      <c r="B21" s="14" t="s">
        <v>51</v>
      </c>
    </row>
    <row r="22" spans="1:2">
      <c r="A22" t="s">
        <v>47</v>
      </c>
      <c r="B22" s="14" t="s">
        <v>75</v>
      </c>
    </row>
    <row r="23" spans="1:2">
      <c r="A23" t="s">
        <v>47</v>
      </c>
      <c r="B23" s="14" t="s">
        <v>52</v>
      </c>
    </row>
    <row r="24" spans="1:2">
      <c r="A24" t="s">
        <v>47</v>
      </c>
      <c r="B24" s="14" t="s">
        <v>52</v>
      </c>
    </row>
    <row r="25" spans="1:2">
      <c r="A25" t="s">
        <v>47</v>
      </c>
      <c r="B25" s="14" t="s">
        <v>52</v>
      </c>
    </row>
    <row r="26" spans="1:2">
      <c r="A26" t="s">
        <v>47</v>
      </c>
      <c r="B26" s="14" t="s">
        <v>76</v>
      </c>
    </row>
    <row r="27" spans="1:2">
      <c r="A27" t="s">
        <v>47</v>
      </c>
      <c r="B27" s="14" t="s">
        <v>53</v>
      </c>
    </row>
    <row r="28" spans="1:2">
      <c r="A28" t="s">
        <v>47</v>
      </c>
      <c r="B28" s="14" t="s">
        <v>77</v>
      </c>
    </row>
    <row r="29" spans="1:2">
      <c r="A29" t="s">
        <v>47</v>
      </c>
      <c r="B29" s="14" t="s">
        <v>54</v>
      </c>
    </row>
    <row r="30" spans="1:2">
      <c r="A30" t="s">
        <v>47</v>
      </c>
      <c r="B30" s="14" t="s">
        <v>55</v>
      </c>
    </row>
    <row r="31" spans="1:2">
      <c r="A31" t="s">
        <v>47</v>
      </c>
      <c r="B31" s="14" t="s">
        <v>56</v>
      </c>
    </row>
    <row r="32" spans="1:2">
      <c r="A32" t="s">
        <v>47</v>
      </c>
      <c r="B32" s="15" t="s">
        <v>57</v>
      </c>
    </row>
    <row r="33" spans="1:2">
      <c r="A33" t="s">
        <v>47</v>
      </c>
      <c r="B33" s="15" t="s">
        <v>58</v>
      </c>
    </row>
    <row r="34" spans="1:2">
      <c r="A34" t="s">
        <v>47</v>
      </c>
      <c r="B34" s="15" t="s">
        <v>59</v>
      </c>
    </row>
    <row r="35" spans="1:2">
      <c r="A35" t="s">
        <v>47</v>
      </c>
      <c r="B35" s="14" t="s">
        <v>78</v>
      </c>
    </row>
    <row r="36" spans="1:2">
      <c r="A36" t="s">
        <v>47</v>
      </c>
      <c r="B36" s="14" t="s">
        <v>60</v>
      </c>
    </row>
    <row r="37" spans="1:2">
      <c r="A37" t="s">
        <v>47</v>
      </c>
      <c r="B37" s="14" t="s">
        <v>60</v>
      </c>
    </row>
    <row r="38" spans="1:2">
      <c r="A38" t="s">
        <v>47</v>
      </c>
      <c r="B38" s="14" t="s">
        <v>79</v>
      </c>
    </row>
    <row r="39" spans="1:2">
      <c r="A39" t="s">
        <v>47</v>
      </c>
      <c r="B39" s="14" t="s">
        <v>61</v>
      </c>
    </row>
    <row r="40" spans="1:2">
      <c r="A40" t="s">
        <v>47</v>
      </c>
      <c r="B40" s="14" t="s">
        <v>61</v>
      </c>
    </row>
    <row r="41" spans="1:2">
      <c r="A41" t="s">
        <v>47</v>
      </c>
      <c r="B41" s="14" t="s">
        <v>80</v>
      </c>
    </row>
    <row r="42" spans="1:2">
      <c r="A42" t="s">
        <v>47</v>
      </c>
      <c r="B42" s="14" t="s">
        <v>81</v>
      </c>
    </row>
    <row r="43" spans="1:2">
      <c r="A43" t="s">
        <v>47</v>
      </c>
      <c r="B43" s="14" t="s">
        <v>82</v>
      </c>
    </row>
    <row r="44" spans="1:2">
      <c r="A44" t="s">
        <v>47</v>
      </c>
      <c r="B44" s="15" t="s">
        <v>62</v>
      </c>
    </row>
    <row r="45" spans="1:2">
      <c r="A45" t="s">
        <v>47</v>
      </c>
      <c r="B45" s="14" t="s">
        <v>83</v>
      </c>
    </row>
    <row r="46" spans="1:2">
      <c r="A46" t="s">
        <v>47</v>
      </c>
      <c r="B46" s="14" t="s">
        <v>84</v>
      </c>
    </row>
    <row r="47" spans="1:2">
      <c r="A47" t="s">
        <v>47</v>
      </c>
      <c r="B47" s="14" t="s">
        <v>85</v>
      </c>
    </row>
  </sheetData>
  <sortState ref="A1:B47">
    <sortCondition ref="B1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MHW</vt:lpstr>
      <vt:lpstr>UM 2</vt:lpstr>
      <vt:lpstr>UM-0711700</vt:lpstr>
      <vt:lpstr>Wies Sort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2012-12-19T04:08:53Z</dcterms:created>
  <dcterms:modified xsi:type="dcterms:W3CDTF">2013-08-29T03:19:13Z</dcterms:modified>
</cp:coreProperties>
</file>