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7500" yWindow="0" windowWidth="21040" windowHeight="19620" tabRatio="500" activeTab="3"/>
  </bookViews>
  <sheets>
    <sheet name="12-7" sheetId="1" r:id="rId1"/>
    <sheet name="Wies" sheetId="2" r:id="rId2"/>
    <sheet name="modify 7-1" sheetId="3" r:id="rId3"/>
    <sheet name="reduce 8-29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C10" i="4"/>
  <c r="D13" i="4"/>
  <c r="D22" i="4"/>
  <c r="E13" i="4"/>
  <c r="H13" i="4"/>
  <c r="D21" i="4"/>
  <c r="C30" i="4"/>
  <c r="D30" i="4"/>
  <c r="E30" i="4"/>
  <c r="H30" i="4"/>
  <c r="H35" i="4"/>
  <c r="C31" i="4"/>
  <c r="D31" i="4"/>
  <c r="E31" i="4"/>
  <c r="H31" i="4"/>
  <c r="H39" i="4"/>
  <c r="H40" i="4"/>
  <c r="I40" i="4"/>
  <c r="C13" i="4"/>
  <c r="C29" i="4"/>
  <c r="D29" i="4"/>
  <c r="E29" i="4"/>
  <c r="H29" i="4"/>
  <c r="F40" i="4"/>
  <c r="D35" i="4"/>
  <c r="D36" i="4"/>
  <c r="D39" i="4"/>
  <c r="D40" i="4"/>
  <c r="B40" i="4"/>
  <c r="J39" i="4"/>
  <c r="I39" i="4"/>
  <c r="F39" i="4"/>
  <c r="B39" i="4"/>
  <c r="F36" i="4"/>
  <c r="B36" i="4"/>
  <c r="J35" i="4"/>
  <c r="I35" i="4"/>
  <c r="F35" i="4"/>
  <c r="B35" i="4"/>
  <c r="H27" i="4"/>
  <c r="E23" i="4"/>
  <c r="D23" i="4"/>
  <c r="C23" i="4"/>
  <c r="E22" i="4"/>
  <c r="C22" i="4"/>
  <c r="C21" i="4"/>
  <c r="E21" i="4"/>
  <c r="H21" i="4"/>
  <c r="E17" i="4"/>
  <c r="D17" i="4"/>
  <c r="C17" i="4"/>
  <c r="E16" i="4"/>
  <c r="D16" i="4"/>
  <c r="C16" i="4"/>
  <c r="C14" i="3"/>
  <c r="D14" i="3"/>
  <c r="C65" i="3"/>
  <c r="D65" i="3"/>
  <c r="E14" i="3"/>
  <c r="E65" i="3"/>
  <c r="H65" i="3"/>
  <c r="H70" i="3"/>
  <c r="C66" i="3"/>
  <c r="D15" i="3"/>
  <c r="D66" i="3"/>
  <c r="E15" i="3"/>
  <c r="E66" i="3"/>
  <c r="H66" i="3"/>
  <c r="H74" i="3"/>
  <c r="H75" i="3"/>
  <c r="I75" i="3"/>
  <c r="C17" i="3"/>
  <c r="C64" i="3"/>
  <c r="D17" i="3"/>
  <c r="D64" i="3"/>
  <c r="E17" i="3"/>
  <c r="E64" i="3"/>
  <c r="H64" i="3"/>
  <c r="F75" i="3"/>
  <c r="D70" i="3"/>
  <c r="D71" i="3"/>
  <c r="D74" i="3"/>
  <c r="D75" i="3"/>
  <c r="B75" i="3"/>
  <c r="J74" i="3"/>
  <c r="I74" i="3"/>
  <c r="F74" i="3"/>
  <c r="B74" i="3"/>
  <c r="F71" i="3"/>
  <c r="B71" i="3"/>
  <c r="J70" i="3"/>
  <c r="I70" i="3"/>
  <c r="F70" i="3"/>
  <c r="B70" i="3"/>
  <c r="H62" i="3"/>
  <c r="E58" i="3"/>
  <c r="D58" i="3"/>
  <c r="C58" i="3"/>
  <c r="E57" i="3"/>
  <c r="D57" i="3"/>
  <c r="C57" i="3"/>
  <c r="H17" i="3"/>
  <c r="C56" i="3"/>
  <c r="D56" i="3"/>
  <c r="E56" i="3"/>
  <c r="H56" i="3"/>
  <c r="E25" i="3"/>
  <c r="E23" i="3"/>
  <c r="E53" i="3"/>
  <c r="D25" i="3"/>
  <c r="D24" i="3"/>
  <c r="D23" i="3"/>
  <c r="D53" i="3"/>
  <c r="E52" i="3"/>
  <c r="D52" i="3"/>
  <c r="E21" i="3"/>
  <c r="E20" i="3"/>
  <c r="E19" i="3"/>
  <c r="E48" i="3"/>
  <c r="D21" i="3"/>
  <c r="D20" i="3"/>
  <c r="D19" i="3"/>
  <c r="D48" i="3"/>
  <c r="E47" i="3"/>
  <c r="D47" i="3"/>
  <c r="C21" i="3"/>
  <c r="C19" i="3"/>
  <c r="C47" i="3"/>
  <c r="E43" i="3"/>
  <c r="D43" i="3"/>
  <c r="C43" i="3"/>
  <c r="E42" i="3"/>
  <c r="D42" i="3"/>
  <c r="C42" i="3"/>
  <c r="E27" i="3"/>
  <c r="E29" i="3"/>
  <c r="E33" i="3"/>
  <c r="E31" i="3"/>
  <c r="E38" i="3"/>
  <c r="D27" i="3"/>
  <c r="D29" i="3"/>
  <c r="D31" i="3"/>
  <c r="D33" i="3"/>
  <c r="D38" i="3"/>
  <c r="E28" i="3"/>
  <c r="E30" i="3"/>
  <c r="E32" i="3"/>
  <c r="E37" i="3"/>
  <c r="D28" i="3"/>
  <c r="D30" i="3"/>
  <c r="D32" i="3"/>
  <c r="D37" i="3"/>
  <c r="C25" i="3"/>
  <c r="C27" i="3"/>
  <c r="C28" i="3"/>
  <c r="C29" i="3"/>
  <c r="C30" i="3"/>
  <c r="C31" i="3"/>
  <c r="C32" i="3"/>
  <c r="C33" i="3"/>
  <c r="C37" i="3"/>
  <c r="E34" i="3"/>
  <c r="D34" i="3"/>
  <c r="C34" i="3"/>
  <c r="H27" i="3"/>
  <c r="C23" i="3"/>
  <c r="H19" i="3"/>
  <c r="H56" i="1"/>
  <c r="H27" i="1"/>
  <c r="D17" i="1"/>
  <c r="D15" i="1"/>
  <c r="D14" i="1"/>
  <c r="D42" i="1"/>
  <c r="E53" i="1"/>
  <c r="D25" i="1"/>
  <c r="D23" i="1"/>
  <c r="D53" i="1"/>
  <c r="E52" i="1"/>
  <c r="D52" i="1"/>
  <c r="E47" i="1"/>
  <c r="D47" i="1"/>
  <c r="E48" i="1"/>
  <c r="D48" i="1"/>
  <c r="C47" i="1"/>
  <c r="D43" i="1"/>
  <c r="E43" i="1"/>
  <c r="E42" i="1"/>
  <c r="C43" i="1"/>
  <c r="C42" i="1"/>
  <c r="D24" i="1"/>
  <c r="E25" i="1"/>
  <c r="E23" i="1"/>
  <c r="C25" i="1"/>
  <c r="C23" i="1"/>
  <c r="C21" i="1"/>
  <c r="C19" i="1"/>
  <c r="D20" i="1"/>
  <c r="D21" i="1"/>
  <c r="D19" i="1"/>
  <c r="E20" i="1"/>
  <c r="E21" i="1"/>
  <c r="E19" i="1"/>
  <c r="H19" i="1"/>
  <c r="C14" i="1"/>
  <c r="C17" i="1"/>
  <c r="E14" i="1"/>
  <c r="E15" i="1"/>
  <c r="E17" i="1"/>
  <c r="H17" i="1"/>
  <c r="C56" i="1"/>
  <c r="D27" i="1"/>
  <c r="D28" i="1"/>
  <c r="D30" i="1"/>
  <c r="D32" i="1"/>
  <c r="D37" i="1"/>
  <c r="E66" i="1"/>
  <c r="D66" i="1"/>
  <c r="C64" i="1"/>
  <c r="D64" i="1"/>
  <c r="E64" i="1"/>
  <c r="H64" i="1"/>
  <c r="D56" i="1"/>
  <c r="D57" i="1"/>
  <c r="D29" i="1"/>
  <c r="D31" i="1"/>
  <c r="D33" i="1"/>
  <c r="D38" i="1"/>
  <c r="C65" i="1"/>
  <c r="D65" i="1"/>
  <c r="E65" i="1"/>
  <c r="H65" i="1"/>
  <c r="H70" i="1"/>
  <c r="I70" i="1"/>
  <c r="C66" i="1"/>
  <c r="H66" i="1"/>
  <c r="H74" i="1"/>
  <c r="H62" i="1"/>
  <c r="C57" i="1"/>
  <c r="E57" i="1"/>
  <c r="D58" i="1"/>
  <c r="E58" i="1"/>
  <c r="C58" i="1"/>
  <c r="E27" i="1"/>
  <c r="E29" i="1"/>
  <c r="E33" i="1"/>
  <c r="E31" i="1"/>
  <c r="E38" i="1"/>
  <c r="E28" i="1"/>
  <c r="E30" i="1"/>
  <c r="E32" i="1"/>
  <c r="E37" i="1"/>
  <c r="C27" i="1"/>
  <c r="C28" i="1"/>
  <c r="C29" i="1"/>
  <c r="C30" i="1"/>
  <c r="C31" i="1"/>
  <c r="C32" i="1"/>
  <c r="C33" i="1"/>
  <c r="C37" i="1"/>
  <c r="D34" i="1"/>
  <c r="E34" i="1"/>
  <c r="C34" i="1"/>
  <c r="F75" i="1"/>
  <c r="D70" i="1"/>
  <c r="F70" i="1"/>
  <c r="B70" i="1"/>
  <c r="B71" i="1"/>
  <c r="D71" i="1"/>
  <c r="B74" i="1"/>
  <c r="D74" i="1"/>
  <c r="B75" i="1"/>
  <c r="D75" i="1"/>
  <c r="H75" i="1"/>
  <c r="J74" i="1"/>
  <c r="J70" i="1"/>
  <c r="I75" i="1"/>
  <c r="I74" i="1"/>
  <c r="F74" i="1"/>
  <c r="F71" i="1"/>
  <c r="E56" i="1"/>
</calcChain>
</file>

<file path=xl/sharedStrings.xml><?xml version="1.0" encoding="utf-8"?>
<sst xmlns="http://schemas.openxmlformats.org/spreadsheetml/2006/main" count="222" uniqueCount="70">
  <si>
    <t>Succession Type</t>
  </si>
  <si>
    <t>Early Dev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</si>
  <si>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</si>
  <si>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</si>
  <si>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</si>
  <si>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</si>
  <si>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</si>
  <si>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</si>
  <si>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</si>
  <si>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</si>
  <si>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</si>
  <si>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</si>
  <si>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</si>
  <si>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</si>
  <si>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</si>
  <si>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Prob of any fire</t>
  </si>
  <si>
    <t>Sum from 3</t>
  </si>
  <si>
    <t>Probability of transition to:</t>
  </si>
  <si>
    <t>Early</t>
  </si>
  <si>
    <t>Prob in class IF Fire</t>
  </si>
  <si>
    <t>High Severity</t>
  </si>
  <si>
    <t>Low Severity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</si>
  <si>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</si>
  <si>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</si>
  <si>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</si>
  <si>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</si>
  <si>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</si>
  <si>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</si>
  <si>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</si>
  <si>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</si>
  <si>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</si>
  <si>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</si>
  <si>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</si>
  <si>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</si>
  <si>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</si>
  <si>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</si>
  <si>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</si>
  <si>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</si>
  <si>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</si>
  <si>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\par</t>
  </si>
  <si>
    <t>SalixGrass sp.Annuals</t>
  </si>
  <si>
    <t>SalixPopulus balsamifera trichocarpaMeadow</t>
  </si>
  <si>
    <t>SalixPrunus emarginata</t>
  </si>
  <si>
    <t>SalixQuercus kelloggii</t>
  </si>
  <si>
    <t>Salix</t>
  </si>
  <si>
    <t>SalixAlnus incana tenuifolia</t>
  </si>
  <si>
    <t>SalixArctostaphylos patulaCeanothus cordulatusQuercus kelloggii</t>
  </si>
  <si>
    <t>SalixArtemisia tridentata</t>
  </si>
  <si>
    <t>SalixGrass sp.</t>
  </si>
  <si>
    <t>Low mortality flood</t>
  </si>
  <si>
    <t>High mortality flood</t>
  </si>
  <si>
    <t>Low mortality beaver</t>
  </si>
  <si>
    <t>High mortality beaver</t>
  </si>
  <si>
    <t>100% stay MO</t>
  </si>
  <si>
    <t>100% to Open</t>
  </si>
  <si>
    <t>100% MO</t>
  </si>
  <si>
    <t>Prob of flood</t>
  </si>
  <si>
    <t>High mort</t>
  </si>
  <si>
    <t>Low mort</t>
  </si>
  <si>
    <t>Prob of beaver</t>
  </si>
  <si>
    <t>Prob of disturbance</t>
  </si>
  <si>
    <t>High fire</t>
  </si>
  <si>
    <t>Low fire</t>
  </si>
  <si>
    <t>High flood</t>
  </si>
  <si>
    <t>Low flood</t>
  </si>
  <si>
    <t>High beaver</t>
  </si>
  <si>
    <t>Low beaver</t>
  </si>
  <si>
    <t>Probability of transition if fire to:</t>
  </si>
  <si>
    <t>Probability of transition if flood to:</t>
  </si>
  <si>
    <t>Probability of transition if beaver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</si>
</sst>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  <xf numFmtId="0" fontId="2" fillId="0" borderId="0" xfId="0" applyFont="1"/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A11" workbookViewId="0">
      <selection activeCell="C59" sqref="C5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4</v>
      </c>
      <c r="F1" s="3" t="s">
        <v>3</v>
      </c>
      <c r="G1" s="4" t="s">
        <v>4</v>
      </c>
      <c r="H1" s="5" t="s">
        <v>5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6</v>
      </c>
      <c r="C2" s="7">
        <v>80</v>
      </c>
      <c r="D2" s="7">
        <v>80</v>
      </c>
      <c r="E2" s="7">
        <v>140</v>
      </c>
      <c r="F2" s="7"/>
      <c r="G2" s="7"/>
      <c r="L2" s="7"/>
      <c r="M2" s="7"/>
      <c r="N2" s="7"/>
      <c r="O2" s="7"/>
      <c r="P2" s="7"/>
    </row>
    <row r="3" spans="1:25">
      <c r="A3" t="s">
        <v>7</v>
      </c>
      <c r="C3" s="7">
        <v>0</v>
      </c>
      <c r="D3" s="7">
        <v>65</v>
      </c>
      <c r="E3" s="7">
        <v>140</v>
      </c>
      <c r="F3" s="7"/>
      <c r="G3" s="10"/>
      <c r="H3" t="s">
        <v>8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9</v>
      </c>
      <c r="C4" s="7"/>
      <c r="D4" s="7" t="s">
        <v>53</v>
      </c>
      <c r="E4" s="7" t="s">
        <v>55</v>
      </c>
      <c r="F4" s="7"/>
      <c r="G4" s="10"/>
      <c r="H4" t="s">
        <v>10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9</v>
      </c>
      <c r="C5" s="7"/>
      <c r="D5" s="7"/>
      <c r="E5" s="7"/>
      <c r="F5" s="7"/>
      <c r="G5" s="10"/>
      <c r="H5" t="s">
        <v>11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12</v>
      </c>
      <c r="C6" s="7">
        <v>0</v>
      </c>
      <c r="D6" s="7">
        <v>0</v>
      </c>
      <c r="E6" s="7">
        <v>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10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t="s">
        <v>49</v>
      </c>
      <c r="C8" s="7">
        <v>10</v>
      </c>
      <c r="D8" s="7">
        <v>5</v>
      </c>
      <c r="E8" s="7">
        <v>200</v>
      </c>
      <c r="F8" s="7"/>
      <c r="G8" s="10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50</v>
      </c>
      <c r="C9" s="7"/>
      <c r="D9" s="7">
        <v>100</v>
      </c>
      <c r="E9" s="7">
        <v>500</v>
      </c>
      <c r="F9" s="7"/>
      <c r="G9" s="10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51</v>
      </c>
      <c r="C10" s="7">
        <v>5</v>
      </c>
      <c r="D10" s="7">
        <v>40</v>
      </c>
      <c r="E10" s="7">
        <v>1000</v>
      </c>
      <c r="F10" s="7"/>
      <c r="G10" s="10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52</v>
      </c>
      <c r="C11" s="7"/>
      <c r="D11" s="7">
        <v>40</v>
      </c>
      <c r="E11" s="7" t="s">
        <v>54</v>
      </c>
      <c r="F11" s="7"/>
      <c r="G11" s="10"/>
      <c r="L11" s="1"/>
      <c r="M11" s="1"/>
      <c r="N11" s="1"/>
      <c r="O11" s="1"/>
      <c r="P11" s="1"/>
      <c r="U11" s="1"/>
      <c r="V11" s="1"/>
      <c r="W11" s="1"/>
      <c r="X11" s="1"/>
      <c r="Y11" s="1"/>
    </row>
    <row r="12" spans="1:25">
      <c r="C12" s="7"/>
      <c r="D12" s="7"/>
      <c r="E12" s="7"/>
      <c r="F12" s="7"/>
      <c r="G12" s="7"/>
      <c r="J12" s="6"/>
      <c r="L12" s="1"/>
      <c r="M12" s="1"/>
      <c r="N12" s="1"/>
      <c r="O12" s="1"/>
      <c r="P12" s="1"/>
      <c r="U12" s="1"/>
      <c r="V12" s="1"/>
      <c r="W12" s="1"/>
      <c r="X12" s="1"/>
      <c r="Y12" s="1"/>
    </row>
    <row r="13" spans="1:25">
      <c r="A13" s="6" t="s">
        <v>13</v>
      </c>
      <c r="C13" s="7"/>
      <c r="D13" s="7"/>
      <c r="E13" s="7"/>
      <c r="F13" s="7"/>
      <c r="G13" s="7"/>
      <c r="L13" s="1"/>
      <c r="M13" s="1"/>
      <c r="N13" s="1"/>
      <c r="O13" s="1"/>
      <c r="P13" s="1"/>
      <c r="U13" s="1"/>
      <c r="V13" s="1"/>
      <c r="W13" s="1"/>
      <c r="X13" s="1"/>
      <c r="Y13" s="1"/>
    </row>
    <row r="14" spans="1:25">
      <c r="A14" t="s">
        <v>14</v>
      </c>
      <c r="C14" s="1">
        <f>1/C2</f>
        <v>1.2500000000000001E-2</v>
      </c>
      <c r="D14" s="1">
        <f>1/D2</f>
        <v>1.2500000000000001E-2</v>
      </c>
      <c r="E14" s="1">
        <f>1/E2</f>
        <v>7.1428571428571426E-3</v>
      </c>
      <c r="F14" s="1"/>
      <c r="G14" s="1"/>
      <c r="L14" s="1"/>
      <c r="M14" s="1"/>
      <c r="N14" s="1"/>
      <c r="O14" s="1"/>
      <c r="P14" s="1"/>
      <c r="U14" s="1"/>
      <c r="V14" s="1"/>
      <c r="W14" s="1"/>
      <c r="X14" s="1"/>
      <c r="Y14" s="1"/>
    </row>
    <row r="15" spans="1:25">
      <c r="A15" t="s">
        <v>9</v>
      </c>
      <c r="C15" s="1">
        <v>0</v>
      </c>
      <c r="D15" s="1">
        <f>1/D3</f>
        <v>1.5384615384615385E-2</v>
      </c>
      <c r="E15" s="1">
        <f>1/E3</f>
        <v>7.1428571428571426E-3</v>
      </c>
      <c r="F15" s="1"/>
      <c r="G15" s="1"/>
      <c r="L15" s="1"/>
      <c r="M15" s="1"/>
      <c r="N15" s="1"/>
      <c r="O15" s="1"/>
      <c r="P15" s="1"/>
      <c r="U15" s="1"/>
      <c r="V15" s="1"/>
      <c r="W15" s="1"/>
      <c r="X15" s="1"/>
      <c r="Y15" s="1"/>
    </row>
    <row r="16" spans="1:25">
      <c r="A16" s="6" t="s">
        <v>15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16</v>
      </c>
      <c r="C17" s="1">
        <f>C14+C15</f>
        <v>1.2500000000000001E-2</v>
      </c>
      <c r="D17" s="1">
        <f>D14+D15</f>
        <v>2.7884615384615386E-2</v>
      </c>
      <c r="E17" s="1">
        <f>E14+E15</f>
        <v>1.4285714285714285E-2</v>
      </c>
      <c r="F17" s="1"/>
      <c r="G17" s="1"/>
      <c r="H17" s="1">
        <f>SUM(C17:G17)</f>
        <v>5.467032967032967E-2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A19" s="6" t="s">
        <v>56</v>
      </c>
      <c r="C19" s="1">
        <f>SUM(C20:C21)</f>
        <v>0.1</v>
      </c>
      <c r="D19" s="1">
        <f t="shared" ref="D19:E19" si="0">SUM(D20:D21)</f>
        <v>0.21000000000000002</v>
      </c>
      <c r="E19" s="1">
        <f t="shared" si="0"/>
        <v>7.0000000000000001E-3</v>
      </c>
      <c r="F19" s="1"/>
      <c r="G19" s="1"/>
      <c r="H19" s="1">
        <f t="shared" ref="H19" si="1">SUM(C19:G19)</f>
        <v>0.31700000000000006</v>
      </c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t="s">
        <v>57</v>
      </c>
      <c r="C20" s="1">
        <v>0</v>
      </c>
      <c r="D20" s="1">
        <f>1/D9</f>
        <v>0.01</v>
      </c>
      <c r="E20" s="1">
        <f>1/E9</f>
        <v>2E-3</v>
      </c>
      <c r="F20" s="1"/>
      <c r="G20" s="1"/>
      <c r="H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58</v>
      </c>
      <c r="C21" s="1">
        <f>1/C8</f>
        <v>0.1</v>
      </c>
      <c r="D21" s="1">
        <f>1/D8</f>
        <v>0.2</v>
      </c>
      <c r="E21" s="1">
        <f>1/E8</f>
        <v>5.0000000000000001E-3</v>
      </c>
      <c r="F21" s="1"/>
      <c r="G21" s="1"/>
      <c r="H21" s="1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C22" s="1"/>
      <c r="D22" s="1"/>
      <c r="E22" s="1"/>
      <c r="F22" s="1"/>
      <c r="G22" s="1"/>
      <c r="H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s="6" t="s">
        <v>59</v>
      </c>
      <c r="C23" s="1">
        <f>SUM(C24:C25)</f>
        <v>0.2</v>
      </c>
      <c r="D23" s="1">
        <f t="shared" ref="D23:E23" si="2">SUM(D24:D25)</f>
        <v>0.05</v>
      </c>
      <c r="E23" s="1">
        <f t="shared" si="2"/>
        <v>1E-3</v>
      </c>
      <c r="F23" s="1"/>
      <c r="G23" s="1"/>
      <c r="H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57</v>
      </c>
      <c r="C24" s="1">
        <v>0</v>
      </c>
      <c r="D24" s="1">
        <f>1/20*0.5</f>
        <v>2.5000000000000001E-2</v>
      </c>
      <c r="E24" s="1">
        <v>0</v>
      </c>
      <c r="F24" s="1"/>
      <c r="G24" s="1"/>
      <c r="H24" s="1"/>
      <c r="L24" s="1"/>
      <c r="M24" s="1"/>
      <c r="N24" s="1"/>
      <c r="O24" s="1"/>
      <c r="P24" s="1"/>
      <c r="U24" s="1"/>
      <c r="V24" s="1"/>
      <c r="W24" s="1"/>
      <c r="X24" s="1"/>
      <c r="Y24" s="1"/>
    </row>
    <row r="25" spans="1:25">
      <c r="A25" t="s">
        <v>58</v>
      </c>
      <c r="C25" s="1">
        <f>1/C10</f>
        <v>0.2</v>
      </c>
      <c r="D25" s="1">
        <f>1/D10</f>
        <v>2.5000000000000001E-2</v>
      </c>
      <c r="E25" s="1">
        <f>1/E10</f>
        <v>1E-3</v>
      </c>
      <c r="F25" s="1"/>
      <c r="G25" s="1"/>
      <c r="H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D26" s="1"/>
      <c r="E26" s="1"/>
      <c r="F26" s="1"/>
      <c r="G26" s="1"/>
      <c r="H26" s="1"/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A27" s="6" t="s">
        <v>60</v>
      </c>
      <c r="C27" s="1">
        <f>SUM(C14+C15+C20+C21+C24+C25)</f>
        <v>0.3125</v>
      </c>
      <c r="D27" s="1">
        <f t="shared" ref="D27:E27" si="3">SUM(D14+D15+D20+D21+D24+D25)</f>
        <v>0.28788461538461541</v>
      </c>
      <c r="E27" s="1">
        <f t="shared" si="3"/>
        <v>2.2285714285714287E-2</v>
      </c>
      <c r="F27" s="1"/>
      <c r="G27" s="1"/>
      <c r="H27" s="1">
        <f>SUM(C27:G27)</f>
        <v>0.62267032967032965</v>
      </c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A28" s="9" t="s">
        <v>61</v>
      </c>
      <c r="C28">
        <f>C14/C27</f>
        <v>0.04</v>
      </c>
      <c r="D28">
        <f t="shared" ref="D28:E28" si="4">D14/D27</f>
        <v>4.3420173680694722E-2</v>
      </c>
      <c r="E28">
        <f t="shared" si="4"/>
        <v>0.32051282051282048</v>
      </c>
      <c r="F28" s="1"/>
      <c r="G28" s="1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9" t="s">
        <v>62</v>
      </c>
      <c r="C29">
        <f>C15/C27</f>
        <v>0</v>
      </c>
      <c r="D29">
        <f t="shared" ref="D29:E29" si="5">D15/D27</f>
        <v>5.3440213760855046E-2</v>
      </c>
      <c r="E29">
        <f t="shared" si="5"/>
        <v>0.32051282051282048</v>
      </c>
      <c r="F29" s="1"/>
      <c r="G29" s="1"/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s="9" t="s">
        <v>63</v>
      </c>
      <c r="C30">
        <f>C20/C27</f>
        <v>0</v>
      </c>
      <c r="D30">
        <f t="shared" ref="D30:E30" si="6">D20/D27</f>
        <v>3.4736138944555774E-2</v>
      </c>
      <c r="E30">
        <f t="shared" si="6"/>
        <v>8.9743589743589744E-2</v>
      </c>
      <c r="F30" s="1"/>
      <c r="G30" s="1"/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s="9" t="s">
        <v>64</v>
      </c>
      <c r="C31">
        <f>C21/C27</f>
        <v>0.32</v>
      </c>
      <c r="D31">
        <f t="shared" ref="D31:E31" si="7">D21/D27</f>
        <v>0.69472277889111556</v>
      </c>
      <c r="E31">
        <f t="shared" si="7"/>
        <v>0.22435897435897434</v>
      </c>
      <c r="F31" s="1"/>
      <c r="G31" s="1"/>
      <c r="L31" s="1"/>
      <c r="M31" s="1"/>
      <c r="N31" s="1"/>
      <c r="O31" s="1"/>
      <c r="P31" s="1"/>
      <c r="U31" s="1"/>
      <c r="V31" s="1"/>
      <c r="W31" s="1"/>
      <c r="X31" s="1"/>
      <c r="Y31" s="1"/>
    </row>
    <row r="32" spans="1:25">
      <c r="A32" s="9" t="s">
        <v>65</v>
      </c>
      <c r="C32">
        <f>C24/C27</f>
        <v>0</v>
      </c>
      <c r="D32">
        <f t="shared" ref="D32:E32" si="8">D24/D27</f>
        <v>8.6840347361389444E-2</v>
      </c>
      <c r="E32">
        <f t="shared" si="8"/>
        <v>0</v>
      </c>
      <c r="F32" s="1"/>
      <c r="G32" s="1"/>
      <c r="L32" s="1"/>
      <c r="M32" s="1"/>
      <c r="N32" s="1"/>
      <c r="O32" s="1"/>
      <c r="P32" s="1"/>
      <c r="U32" s="1"/>
      <c r="V32" s="1"/>
      <c r="W32" s="1"/>
      <c r="X32" s="1"/>
      <c r="Y32" s="1"/>
    </row>
    <row r="33" spans="1:25">
      <c r="A33" s="9" t="s">
        <v>66</v>
      </c>
      <c r="C33">
        <f>C25/C27</f>
        <v>0.64</v>
      </c>
      <c r="D33">
        <f t="shared" ref="D33:E33" si="9">D25/D27</f>
        <v>8.6840347361389444E-2</v>
      </c>
      <c r="E33">
        <f t="shared" si="9"/>
        <v>4.4871794871794872E-2</v>
      </c>
      <c r="F33" s="1"/>
      <c r="G33" s="1"/>
      <c r="L33" s="1"/>
      <c r="M33" s="1"/>
      <c r="N33" s="1"/>
      <c r="O33" s="1"/>
      <c r="P33" s="1"/>
      <c r="U33" s="1"/>
      <c r="V33" s="1"/>
      <c r="W33" s="1"/>
      <c r="X33" s="1"/>
      <c r="Y33" s="1"/>
    </row>
    <row r="34" spans="1:25">
      <c r="A34" s="9"/>
      <c r="C34">
        <f>SUM(C28:C33)</f>
        <v>1</v>
      </c>
      <c r="D34">
        <f t="shared" ref="D34:E34" si="10">SUM(D28:D33)</f>
        <v>1</v>
      </c>
      <c r="E34">
        <f t="shared" si="10"/>
        <v>0.99999999999999989</v>
      </c>
      <c r="F34" s="1"/>
      <c r="G34" s="1"/>
      <c r="L34" s="1"/>
      <c r="M34" s="1"/>
      <c r="N34" s="1"/>
      <c r="O34" s="1"/>
      <c r="P34" s="1"/>
      <c r="U34" s="1"/>
      <c r="V34" s="1"/>
      <c r="W34" s="1"/>
      <c r="X34" s="1"/>
      <c r="Y34" s="1"/>
    </row>
    <row r="35" spans="1:25">
      <c r="D35" s="1"/>
      <c r="E35" s="1"/>
      <c r="F35" s="1"/>
      <c r="G35" s="1"/>
      <c r="L35" s="1"/>
      <c r="M35" s="1"/>
      <c r="N35" s="1"/>
      <c r="O35" s="1"/>
      <c r="P35" s="1"/>
      <c r="U35" s="1"/>
      <c r="V35" s="1"/>
      <c r="W35" s="1"/>
      <c r="X35" s="1"/>
      <c r="Y35" s="1"/>
    </row>
    <row r="36" spans="1:25">
      <c r="A36" s="6" t="s">
        <v>17</v>
      </c>
      <c r="D36" s="1"/>
      <c r="E36" s="1"/>
      <c r="F36" s="1"/>
      <c r="G36" s="1"/>
      <c r="L36" s="1"/>
      <c r="M36" s="1"/>
      <c r="N36" s="1"/>
      <c r="O36" s="1"/>
      <c r="P36" s="1"/>
      <c r="U36" s="1"/>
      <c r="V36" s="1"/>
      <c r="W36" s="1"/>
      <c r="X36" s="1"/>
      <c r="Y36" s="1"/>
    </row>
    <row r="37" spans="1:25">
      <c r="A37" t="s">
        <v>18</v>
      </c>
      <c r="C37">
        <f>SUM(C28:C33)</f>
        <v>1</v>
      </c>
      <c r="D37" s="1">
        <f>D28+D30+D32</f>
        <v>0.16499665998663993</v>
      </c>
      <c r="E37" s="1">
        <f>E28+E30+E32</f>
        <v>0.41025641025641024</v>
      </c>
      <c r="F37" s="1"/>
      <c r="G37" s="1"/>
      <c r="J37" s="6"/>
      <c r="L37" s="1"/>
      <c r="M37" s="1"/>
      <c r="N37" s="1"/>
      <c r="O37" s="1"/>
      <c r="P37" s="1"/>
      <c r="U37" s="1"/>
      <c r="V37" s="1"/>
      <c r="W37" s="1"/>
      <c r="X37" s="1"/>
      <c r="Y37" s="1"/>
    </row>
    <row r="38" spans="1:25">
      <c r="A38" t="s">
        <v>2</v>
      </c>
      <c r="D38" s="1">
        <f>D29+D31+D33</f>
        <v>0.83500334001336007</v>
      </c>
      <c r="E38" s="1">
        <f>E29+E33+E31</f>
        <v>0.58974358974358965</v>
      </c>
      <c r="F38" s="1"/>
      <c r="G38" s="1"/>
      <c r="L38" s="1"/>
      <c r="M38" s="1"/>
      <c r="N38" s="1"/>
      <c r="O38" s="1"/>
      <c r="P38" s="1"/>
      <c r="U38" s="1"/>
      <c r="V38" s="1"/>
      <c r="W38" s="1"/>
      <c r="X38" s="1"/>
      <c r="Y38" s="1"/>
    </row>
    <row r="39" spans="1:25">
      <c r="A39" t="s">
        <v>4</v>
      </c>
      <c r="D39" s="1"/>
      <c r="E39" s="1"/>
      <c r="F39" s="1"/>
      <c r="G39" s="1"/>
      <c r="L39" s="1"/>
      <c r="M39" s="1"/>
      <c r="N39" s="1"/>
      <c r="O39" s="1"/>
      <c r="P39" s="1"/>
      <c r="U39" s="1"/>
      <c r="V39" s="1"/>
      <c r="W39" s="1"/>
      <c r="X39" s="1"/>
      <c r="Y39" s="1"/>
    </row>
    <row r="40" spans="1:25">
      <c r="D40" s="1"/>
      <c r="E40" s="1"/>
      <c r="F40" s="1"/>
      <c r="G40" s="1"/>
      <c r="L40" s="1"/>
      <c r="M40" s="1"/>
      <c r="N40" s="1"/>
      <c r="O40" s="1"/>
      <c r="P40" s="1"/>
      <c r="U40" s="1"/>
      <c r="V40" s="1"/>
      <c r="W40" s="1"/>
      <c r="X40" s="1"/>
      <c r="Y40" s="1"/>
    </row>
    <row r="41" spans="1:25">
      <c r="A41" s="6" t="s">
        <v>67</v>
      </c>
      <c r="D41" s="1"/>
      <c r="E41" s="1"/>
      <c r="F41" s="1"/>
      <c r="G41" s="1"/>
      <c r="L41" s="1"/>
      <c r="M41" s="1"/>
      <c r="N41" s="1"/>
      <c r="O41" s="1"/>
      <c r="P41" s="1"/>
      <c r="U41" s="1"/>
      <c r="V41" s="1"/>
      <c r="W41" s="1"/>
      <c r="X41" s="1"/>
      <c r="Y41" s="1"/>
    </row>
    <row r="42" spans="1:25">
      <c r="A42" t="s">
        <v>18</v>
      </c>
      <c r="C42">
        <f>C14/C17</f>
        <v>1</v>
      </c>
      <c r="D42">
        <f>D14/D17</f>
        <v>0.44827586206896552</v>
      </c>
      <c r="E42">
        <f t="shared" ref="E42" si="11">E14/E17</f>
        <v>0.5</v>
      </c>
      <c r="F42" s="1"/>
      <c r="G42" s="1"/>
      <c r="L42" s="1"/>
      <c r="M42" s="1"/>
      <c r="N42" s="1"/>
      <c r="O42" s="1"/>
      <c r="P42" s="1"/>
      <c r="U42" s="1"/>
      <c r="V42" s="1"/>
      <c r="W42" s="1"/>
      <c r="X42" s="1"/>
      <c r="Y42" s="1"/>
    </row>
    <row r="43" spans="1:25">
      <c r="A43" t="s">
        <v>2</v>
      </c>
      <c r="C43">
        <f>C15/C17</f>
        <v>0</v>
      </c>
      <c r="D43">
        <f t="shared" ref="D43:E43" si="12">D15/D17</f>
        <v>0.55172413793103448</v>
      </c>
      <c r="E43">
        <f t="shared" si="12"/>
        <v>0.5</v>
      </c>
      <c r="F43" s="1"/>
      <c r="G43" s="1"/>
      <c r="L43" s="1"/>
      <c r="M43" s="1"/>
      <c r="N43" s="1"/>
      <c r="O43" s="1"/>
      <c r="P43" s="1"/>
      <c r="U43" s="1"/>
      <c r="V43" s="1"/>
      <c r="W43" s="1"/>
      <c r="X43" s="1"/>
      <c r="Y43" s="1"/>
    </row>
    <row r="44" spans="1:25">
      <c r="A44" t="s">
        <v>4</v>
      </c>
      <c r="D44" s="1"/>
      <c r="E44" s="1"/>
      <c r="F44" s="1"/>
      <c r="G44" s="1"/>
      <c r="L44" s="1"/>
      <c r="M44" s="1"/>
      <c r="N44" s="1"/>
      <c r="O44" s="1"/>
      <c r="P44" s="1"/>
      <c r="U44" s="1"/>
      <c r="V44" s="1"/>
      <c r="W44" s="1"/>
      <c r="X44" s="1"/>
      <c r="Y44" s="1"/>
    </row>
    <row r="45" spans="1:25">
      <c r="D45" s="1"/>
      <c r="E45" s="1"/>
      <c r="F45" s="1"/>
      <c r="G45" s="1"/>
      <c r="L45" s="1"/>
      <c r="M45" s="1"/>
      <c r="N45" s="1"/>
      <c r="O45" s="1"/>
      <c r="P45" s="1"/>
      <c r="U45" s="1"/>
      <c r="V45" s="1"/>
      <c r="W45" s="1"/>
      <c r="X45" s="1"/>
      <c r="Y45" s="1"/>
    </row>
    <row r="46" spans="1:25">
      <c r="A46" s="6" t="s">
        <v>68</v>
      </c>
      <c r="D46" s="1"/>
      <c r="E46" s="1"/>
      <c r="F46" s="1"/>
      <c r="G46" s="1"/>
      <c r="L46" s="1"/>
      <c r="M46" s="1"/>
      <c r="N46" s="1"/>
      <c r="O46" s="1"/>
      <c r="P46" s="1"/>
      <c r="U46" s="1"/>
      <c r="V46" s="1"/>
      <c r="W46" s="1"/>
      <c r="X46" s="1"/>
      <c r="Y46" s="1"/>
    </row>
    <row r="47" spans="1:25">
      <c r="A47" t="s">
        <v>18</v>
      </c>
      <c r="C47">
        <f>C21/C19</f>
        <v>1</v>
      </c>
      <c r="D47">
        <f>D20/D19</f>
        <v>4.7619047619047616E-2</v>
      </c>
      <c r="E47">
        <f>E20/E19</f>
        <v>0.2857142857142857</v>
      </c>
      <c r="F47" s="1"/>
      <c r="G47" s="1"/>
      <c r="L47" s="1"/>
      <c r="M47" s="1"/>
      <c r="N47" s="1"/>
      <c r="O47" s="1"/>
      <c r="P47" s="1"/>
      <c r="U47" s="1"/>
      <c r="V47" s="1"/>
      <c r="W47" s="1"/>
      <c r="X47" s="1"/>
      <c r="Y47" s="1"/>
    </row>
    <row r="48" spans="1:25" ht="14" customHeight="1">
      <c r="A48" t="s">
        <v>2</v>
      </c>
      <c r="D48">
        <f>D21/D19</f>
        <v>0.95238095238095233</v>
      </c>
      <c r="E48">
        <f>E21/E19</f>
        <v>0.7142857142857143</v>
      </c>
      <c r="L48" s="1"/>
      <c r="M48" s="1"/>
      <c r="N48" s="1"/>
      <c r="O48" s="1"/>
      <c r="P48" s="1"/>
      <c r="U48" s="1"/>
      <c r="V48" s="1"/>
      <c r="W48" s="1"/>
      <c r="X48" s="1"/>
      <c r="Y48" s="1"/>
    </row>
    <row r="49" spans="1:25">
      <c r="A49" t="s">
        <v>4</v>
      </c>
      <c r="J49" s="6"/>
      <c r="L49" s="1"/>
      <c r="M49" s="1"/>
      <c r="N49" s="1"/>
      <c r="O49" s="1"/>
      <c r="P49" s="1"/>
      <c r="U49" s="1"/>
      <c r="V49" s="1"/>
      <c r="W49" s="1"/>
      <c r="X49" s="1"/>
      <c r="Y49" s="1"/>
    </row>
    <row r="50" spans="1:25">
      <c r="J50" s="6"/>
      <c r="L50" s="1"/>
      <c r="M50" s="1"/>
      <c r="N50" s="1"/>
      <c r="O50" s="1"/>
      <c r="P50" s="1"/>
      <c r="U50" s="1"/>
      <c r="V50" s="1"/>
      <c r="W50" s="1"/>
      <c r="X50" s="1"/>
      <c r="Y50" s="1"/>
    </row>
    <row r="51" spans="1:25">
      <c r="A51" s="12" t="s">
        <v>69</v>
      </c>
      <c r="J51" s="6"/>
      <c r="L51" s="1"/>
      <c r="M51" s="1"/>
      <c r="N51" s="1"/>
      <c r="O51" s="1"/>
      <c r="P51" s="1"/>
      <c r="U51" s="1"/>
      <c r="V51" s="1"/>
      <c r="W51" s="1"/>
      <c r="X51" s="1"/>
      <c r="Y51" s="1"/>
    </row>
    <row r="52" spans="1:25">
      <c r="A52" s="11" t="s">
        <v>18</v>
      </c>
      <c r="D52">
        <f>D24/D23</f>
        <v>0.5</v>
      </c>
      <c r="E52">
        <f>E24/E23</f>
        <v>0</v>
      </c>
      <c r="J52" s="6"/>
      <c r="L52" s="1"/>
      <c r="M52" s="1"/>
      <c r="N52" s="1"/>
      <c r="O52" s="1"/>
      <c r="P52" s="1"/>
      <c r="U52" s="1"/>
      <c r="V52" s="1"/>
      <c r="W52" s="1"/>
      <c r="X52" s="1"/>
      <c r="Y52" s="1"/>
    </row>
    <row r="53" spans="1:25">
      <c r="A53" s="11" t="s">
        <v>2</v>
      </c>
      <c r="D53">
        <f>D25/D23</f>
        <v>0.5</v>
      </c>
      <c r="E53">
        <f>E25/E23</f>
        <v>1</v>
      </c>
      <c r="J53" s="6"/>
      <c r="L53" s="1"/>
      <c r="M53" s="1"/>
      <c r="N53" s="1"/>
      <c r="O53" s="1"/>
      <c r="P53" s="1"/>
      <c r="U53" s="1"/>
      <c r="V53" s="1"/>
      <c r="W53" s="1"/>
      <c r="X53" s="1"/>
      <c r="Y53" s="1"/>
    </row>
    <row r="54" spans="1:25">
      <c r="A54" s="11" t="s">
        <v>4</v>
      </c>
      <c r="J54" s="6"/>
      <c r="L54" s="1"/>
      <c r="M54" s="1"/>
      <c r="N54" s="1"/>
      <c r="O54" s="1"/>
      <c r="P54" s="1"/>
      <c r="U54" s="1"/>
      <c r="V54" s="1"/>
      <c r="W54" s="1"/>
      <c r="X54" s="1"/>
      <c r="Y54" s="1"/>
    </row>
    <row r="55" spans="1:25">
      <c r="A55" s="11"/>
      <c r="J55" s="6"/>
      <c r="L55" s="1"/>
      <c r="M55" s="1"/>
      <c r="N55" s="1"/>
      <c r="O55" s="1"/>
      <c r="P55" s="1"/>
      <c r="U55" s="1"/>
      <c r="V55" s="1"/>
      <c r="W55" s="1"/>
      <c r="X55" s="1"/>
      <c r="Y55" s="1"/>
    </row>
    <row r="56" spans="1:25">
      <c r="A56" s="6" t="s">
        <v>19</v>
      </c>
      <c r="C56">
        <f>C17/$H$17</f>
        <v>0.22864321608040203</v>
      </c>
      <c r="D56">
        <f>D17/$H$17</f>
        <v>0.51005025125628145</v>
      </c>
      <c r="E56">
        <f>E17/$H$17</f>
        <v>0.26130653266331655</v>
      </c>
      <c r="H56">
        <f>SUM(C56:G56)</f>
        <v>1</v>
      </c>
      <c r="L56" s="1"/>
      <c r="M56" s="1"/>
      <c r="N56" s="1"/>
      <c r="O56" s="1"/>
      <c r="P56" s="1"/>
      <c r="U56" s="1"/>
      <c r="V56" s="1"/>
      <c r="W56" s="1"/>
      <c r="X56" s="1"/>
      <c r="Y56" s="1"/>
    </row>
    <row r="57" spans="1:25">
      <c r="A57" t="s">
        <v>20</v>
      </c>
      <c r="C57">
        <f>C14/C17</f>
        <v>1</v>
      </c>
      <c r="D57">
        <f>D14/D17</f>
        <v>0.44827586206896552</v>
      </c>
      <c r="E57">
        <f>E14/E17</f>
        <v>0.5</v>
      </c>
      <c r="L57" s="1"/>
      <c r="M57" s="1"/>
      <c r="N57" s="1"/>
      <c r="O57" s="1"/>
      <c r="P57" s="1"/>
      <c r="U57" s="1"/>
      <c r="V57" s="1"/>
      <c r="W57" s="1"/>
      <c r="X57" s="1"/>
      <c r="Y57" s="1"/>
    </row>
    <row r="58" spans="1:25">
      <c r="A58" t="s">
        <v>21</v>
      </c>
      <c r="C58">
        <f>C15/C17</f>
        <v>0</v>
      </c>
      <c r="D58">
        <f>D15/D17</f>
        <v>0.55172413793103448</v>
      </c>
      <c r="E58">
        <f>E15/E17</f>
        <v>0.5</v>
      </c>
      <c r="L58" s="1"/>
      <c r="M58" s="1"/>
      <c r="N58" s="1"/>
      <c r="O58" s="1"/>
      <c r="P58" s="1"/>
      <c r="Q58" s="7"/>
      <c r="U58" s="1"/>
      <c r="V58" s="1"/>
      <c r="W58" s="1"/>
      <c r="X58" s="1"/>
      <c r="Y58" s="1"/>
    </row>
    <row r="59" spans="1:25">
      <c r="C59" s="1"/>
      <c r="D59" s="1"/>
      <c r="E59" s="1"/>
      <c r="L59" s="1"/>
      <c r="M59" s="1"/>
      <c r="N59" s="1"/>
      <c r="O59" s="1"/>
      <c r="P59" s="1"/>
      <c r="Q59" s="7"/>
      <c r="U59" s="1"/>
      <c r="V59" s="1"/>
      <c r="W59" s="1"/>
      <c r="X59" s="1"/>
      <c r="Y59" s="1"/>
    </row>
    <row r="60" spans="1:25">
      <c r="I60" s="8"/>
    </row>
    <row r="61" spans="1:25">
      <c r="I61" s="8"/>
    </row>
    <row r="62" spans="1:25">
      <c r="A62" s="6" t="s">
        <v>22</v>
      </c>
      <c r="C62">
        <v>0.35</v>
      </c>
      <c r="D62">
        <v>0.5</v>
      </c>
      <c r="E62">
        <v>0.15</v>
      </c>
      <c r="H62">
        <f>SUM(C62:E62)</f>
        <v>1</v>
      </c>
    </row>
    <row r="64" spans="1:25">
      <c r="A64" s="6" t="s">
        <v>23</v>
      </c>
      <c r="C64">
        <f>C17*C62</f>
        <v>4.3749999999999995E-3</v>
      </c>
      <c r="D64">
        <f>D17*D62</f>
        <v>1.3942307692307693E-2</v>
      </c>
      <c r="E64">
        <f>E17*E62</f>
        <v>2.1428571428571425E-3</v>
      </c>
      <c r="H64">
        <f>SUM(C64:E64)</f>
        <v>2.0460164835164836E-2</v>
      </c>
      <c r="Q64" s="7"/>
    </row>
    <row r="65" spans="1:17">
      <c r="A65" t="s">
        <v>24</v>
      </c>
      <c r="C65">
        <f>C14*C62</f>
        <v>4.3749999999999995E-3</v>
      </c>
      <c r="D65">
        <f>D14*D62</f>
        <v>6.2500000000000003E-3</v>
      </c>
      <c r="E65">
        <f>E14*E62</f>
        <v>1.0714285714285713E-3</v>
      </c>
      <c r="H65">
        <f t="shared" ref="H65:H66" si="13">SUM(C65:E65)</f>
        <v>1.1696428571428569E-2</v>
      </c>
      <c r="Q65" s="7"/>
    </row>
    <row r="66" spans="1:17">
      <c r="A66" s="9" t="s">
        <v>25</v>
      </c>
      <c r="C66">
        <f>C15*C62</f>
        <v>0</v>
      </c>
      <c r="D66">
        <f>D15*D62</f>
        <v>7.6923076923076927E-3</v>
      </c>
      <c r="E66">
        <f>E15*E62</f>
        <v>1.0714285714285713E-3</v>
      </c>
      <c r="H66">
        <f t="shared" si="13"/>
        <v>8.7637362637362631E-3</v>
      </c>
    </row>
    <row r="69" spans="1:17">
      <c r="A69" s="6" t="s">
        <v>26</v>
      </c>
      <c r="B69" t="s">
        <v>27</v>
      </c>
      <c r="C69" t="s">
        <v>28</v>
      </c>
      <c r="D69" t="s">
        <v>29</v>
      </c>
      <c r="F69" t="s">
        <v>30</v>
      </c>
      <c r="H69" t="s">
        <v>31</v>
      </c>
      <c r="I69" t="s">
        <v>27</v>
      </c>
      <c r="J69" t="s">
        <v>32</v>
      </c>
    </row>
    <row r="70" spans="1:17">
      <c r="A70" t="s">
        <v>33</v>
      </c>
      <c r="B70" s="1">
        <f>1/C70</f>
        <v>333.33333333333331</v>
      </c>
      <c r="C70">
        <v>3.0000000000000001E-3</v>
      </c>
      <c r="D70">
        <f>C70/C75</f>
        <v>2.2656899025753342E-2</v>
      </c>
      <c r="F70">
        <f>F75*D70</f>
        <v>4.6356388872059896E-4</v>
      </c>
      <c r="H70">
        <f>H65</f>
        <v>1.1696428571428569E-2</v>
      </c>
      <c r="I70">
        <f>1/H70</f>
        <v>85.496183206106892</v>
      </c>
      <c r="J70">
        <f>H70/H75</f>
        <v>0.57166834508224229</v>
      </c>
    </row>
    <row r="71" spans="1:17">
      <c r="A71" t="s">
        <v>34</v>
      </c>
      <c r="B71" s="1">
        <f t="shared" ref="B71:B75" si="14">1/C71</f>
        <v>34.002040122407344</v>
      </c>
      <c r="C71">
        <v>2.9409999999999999E-2</v>
      </c>
      <c r="D71">
        <f>C71/C75</f>
        <v>0.22211313344913525</v>
      </c>
      <c r="F71">
        <f>F75*D71</f>
        <v>4.5444713224242718E-3</v>
      </c>
    </row>
    <row r="72" spans="1:17">
      <c r="A72" t="s">
        <v>35</v>
      </c>
      <c r="B72" s="1"/>
    </row>
    <row r="73" spans="1:17">
      <c r="A73" t="s">
        <v>36</v>
      </c>
      <c r="B73" s="1"/>
    </row>
    <row r="74" spans="1:17">
      <c r="A74" t="s">
        <v>37</v>
      </c>
      <c r="B74" s="1">
        <f t="shared" si="14"/>
        <v>10</v>
      </c>
      <c r="C74">
        <v>0.1</v>
      </c>
      <c r="D74">
        <f>C74/C75</f>
        <v>0.7552299675251114</v>
      </c>
      <c r="F74">
        <f>F75*D74</f>
        <v>1.5452129624019966E-2</v>
      </c>
      <c r="H74">
        <f>H66</f>
        <v>8.7637362637362631E-3</v>
      </c>
      <c r="I74">
        <f>1/H74</f>
        <v>114.10658307210032</v>
      </c>
      <c r="J74">
        <f>H74/H75</f>
        <v>0.42833165491775765</v>
      </c>
    </row>
    <row r="75" spans="1:17">
      <c r="A75" t="s">
        <v>38</v>
      </c>
      <c r="B75" s="1">
        <f t="shared" si="14"/>
        <v>7.5522996752511142</v>
      </c>
      <c r="C75">
        <v>0.13241</v>
      </c>
      <c r="D75">
        <f>D70+D71+D74</f>
        <v>1</v>
      </c>
      <c r="F75">
        <f>H64</f>
        <v>2.0460164835164836E-2</v>
      </c>
      <c r="H75">
        <f>H70+H74</f>
        <v>2.0460164835164833E-2</v>
      </c>
      <c r="I75">
        <f>1/H75</f>
        <v>48.87546156428332</v>
      </c>
    </row>
    <row r="76" spans="1:17">
      <c r="B76" s="8"/>
      <c r="C76" s="8"/>
      <c r="D76" s="8"/>
      <c r="E76" s="8"/>
    </row>
    <row r="79" spans="1:17">
      <c r="B79" s="8"/>
      <c r="C79" s="8"/>
      <c r="D79" s="8"/>
      <c r="E79" s="8"/>
    </row>
    <row r="80" spans="1:17">
      <c r="B80" s="8"/>
      <c r="C80" s="8"/>
      <c r="D80" s="8"/>
      <c r="E80" s="8"/>
    </row>
    <row r="81" spans="2:10">
      <c r="B81" s="8"/>
      <c r="C81" s="8"/>
      <c r="D81" s="8"/>
      <c r="E81" s="8"/>
    </row>
    <row r="82" spans="2:10">
      <c r="B82" s="8"/>
      <c r="C82" s="8"/>
      <c r="D82" s="8"/>
      <c r="E82" s="8"/>
      <c r="J82" t="s">
        <v>32</v>
      </c>
    </row>
    <row r="83" spans="2:10">
      <c r="B83" s="8"/>
      <c r="C83" s="8"/>
      <c r="D83" s="8"/>
      <c r="E83" s="8"/>
    </row>
    <row r="84" spans="2:10">
      <c r="B84" s="8"/>
      <c r="C84" s="8"/>
      <c r="D84" s="8"/>
      <c r="E84" s="8"/>
    </row>
    <row r="85" spans="2:10">
      <c r="B85" s="8"/>
      <c r="C85" s="8"/>
      <c r="D85" s="8"/>
      <c r="E85" s="8"/>
    </row>
    <row r="89" spans="2:10">
      <c r="F89" s="8"/>
      <c r="G89" s="8"/>
      <c r="H89" s="8"/>
    </row>
    <row r="92" spans="2:10">
      <c r="F92" s="8"/>
      <c r="G92" s="8"/>
      <c r="H92" s="8"/>
    </row>
    <row r="93" spans="2:10">
      <c r="F93" s="8"/>
      <c r="G93" s="8"/>
      <c r="H93" s="8"/>
    </row>
    <row r="94" spans="2:10">
      <c r="F94" s="8"/>
      <c r="G94" s="8"/>
      <c r="H94" s="8"/>
    </row>
    <row r="95" spans="2:10">
      <c r="F95" s="8"/>
      <c r="G95" s="8"/>
      <c r="H95" s="8"/>
    </row>
    <row r="96" spans="2:10">
      <c r="F96" s="8"/>
      <c r="G96" s="8"/>
      <c r="H96" s="8"/>
    </row>
    <row r="97" spans="6:8">
      <c r="F97" s="8"/>
      <c r="G97" s="8"/>
      <c r="H97" s="8"/>
    </row>
    <row r="98" spans="6:8">
      <c r="F98" s="8"/>
      <c r="G98" s="8"/>
      <c r="H9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1:B9"/>
    </sheetView>
  </sheetViews>
  <sheetFormatPr baseColWidth="10" defaultRowHeight="15" x14ac:dyDescent="0"/>
  <sheetData>
    <row r="1" spans="1:2">
      <c r="A1" t="s">
        <v>39</v>
      </c>
      <c r="B1" s="11" t="s">
        <v>44</v>
      </c>
    </row>
    <row r="2" spans="1:2">
      <c r="A2" t="s">
        <v>39</v>
      </c>
      <c r="B2" s="11" t="s">
        <v>45</v>
      </c>
    </row>
    <row r="3" spans="1:2">
      <c r="A3" t="s">
        <v>39</v>
      </c>
      <c r="B3" s="11" t="s">
        <v>46</v>
      </c>
    </row>
    <row r="4" spans="1:2">
      <c r="A4" t="s">
        <v>39</v>
      </c>
      <c r="B4" s="11" t="s">
        <v>47</v>
      </c>
    </row>
    <row r="5" spans="1:2">
      <c r="A5" t="s">
        <v>39</v>
      </c>
      <c r="B5" s="11" t="s">
        <v>48</v>
      </c>
    </row>
    <row r="6" spans="1:2">
      <c r="A6" t="s">
        <v>39</v>
      </c>
      <c r="B6" s="11" t="s">
        <v>40</v>
      </c>
    </row>
    <row r="7" spans="1:2">
      <c r="A7" t="s">
        <v>39</v>
      </c>
      <c r="B7" s="11" t="s">
        <v>41</v>
      </c>
    </row>
    <row r="8" spans="1:2">
      <c r="A8" t="s">
        <v>39</v>
      </c>
      <c r="B8" s="11" t="s">
        <v>42</v>
      </c>
    </row>
    <row r="9" spans="1:2">
      <c r="A9" t="s">
        <v>39</v>
      </c>
      <c r="B9" s="11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pane ySplit="1" topLeftCell="A2" activePane="bottomLeft" state="frozen"/>
      <selection pane="bottomLeft" activeCell="C46" sqref="C4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4</v>
      </c>
      <c r="F1" s="3" t="s">
        <v>3</v>
      </c>
      <c r="G1" s="4" t="s">
        <v>4</v>
      </c>
      <c r="H1" s="5" t="s">
        <v>5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6</v>
      </c>
      <c r="C2" s="7">
        <v>80</v>
      </c>
      <c r="D2" s="7">
        <v>70</v>
      </c>
      <c r="E2" s="7">
        <v>100</v>
      </c>
      <c r="F2" s="7"/>
      <c r="G2" s="7"/>
      <c r="L2" s="7"/>
      <c r="M2" s="7"/>
      <c r="N2" s="7"/>
      <c r="O2" s="7"/>
      <c r="P2" s="7"/>
    </row>
    <row r="3" spans="1:25">
      <c r="A3" t="s">
        <v>7</v>
      </c>
      <c r="C3" s="7">
        <v>0</v>
      </c>
      <c r="D3" s="7">
        <v>30</v>
      </c>
      <c r="E3" s="7">
        <v>65</v>
      </c>
      <c r="F3" s="7"/>
      <c r="G3" s="10"/>
      <c r="H3" t="s">
        <v>8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9</v>
      </c>
      <c r="C4" s="7"/>
      <c r="D4" s="7" t="s">
        <v>53</v>
      </c>
      <c r="E4" s="7" t="s">
        <v>55</v>
      </c>
      <c r="F4" s="7"/>
      <c r="G4" s="10"/>
      <c r="H4" t="s">
        <v>10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9</v>
      </c>
      <c r="C5" s="7"/>
      <c r="D5" s="7"/>
      <c r="E5" s="7"/>
      <c r="F5" s="7"/>
      <c r="G5" s="10"/>
      <c r="H5" t="s">
        <v>11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12</v>
      </c>
      <c r="C6" s="7">
        <v>0</v>
      </c>
      <c r="D6" s="7">
        <v>0</v>
      </c>
      <c r="E6" s="7">
        <v>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10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t="s">
        <v>49</v>
      </c>
      <c r="C8" s="7">
        <v>10</v>
      </c>
      <c r="D8" s="7">
        <v>5</v>
      </c>
      <c r="E8" s="7">
        <v>200</v>
      </c>
      <c r="F8" s="7"/>
      <c r="G8" s="10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50</v>
      </c>
      <c r="C9" s="7"/>
      <c r="D9" s="7">
        <v>100</v>
      </c>
      <c r="E9" s="7">
        <v>500</v>
      </c>
      <c r="F9" s="7"/>
      <c r="G9" s="10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51</v>
      </c>
      <c r="C10" s="7">
        <v>5</v>
      </c>
      <c r="D10" s="7">
        <v>40</v>
      </c>
      <c r="E10" s="7">
        <v>1000</v>
      </c>
      <c r="F10" s="7"/>
      <c r="G10" s="10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52</v>
      </c>
      <c r="C11" s="7"/>
      <c r="D11" s="7">
        <v>40</v>
      </c>
      <c r="E11" s="7" t="s">
        <v>54</v>
      </c>
      <c r="F11" s="7"/>
      <c r="G11" s="10"/>
      <c r="L11" s="1"/>
      <c r="M11" s="1"/>
      <c r="N11" s="1"/>
      <c r="O11" s="1"/>
      <c r="P11" s="1"/>
      <c r="U11" s="1"/>
      <c r="V11" s="1"/>
      <c r="W11" s="1"/>
      <c r="X11" s="1"/>
      <c r="Y11" s="1"/>
    </row>
    <row r="12" spans="1:25">
      <c r="C12" s="7"/>
      <c r="D12" s="7"/>
      <c r="E12" s="7"/>
      <c r="F12" s="7"/>
      <c r="G12" s="7"/>
      <c r="J12" s="6"/>
      <c r="L12" s="1"/>
      <c r="M12" s="1"/>
      <c r="N12" s="1"/>
      <c r="O12" s="1"/>
      <c r="P12" s="1"/>
      <c r="U12" s="1"/>
      <c r="V12" s="1"/>
      <c r="W12" s="1"/>
      <c r="X12" s="1"/>
      <c r="Y12" s="1"/>
    </row>
    <row r="13" spans="1:25">
      <c r="A13" s="6" t="s">
        <v>13</v>
      </c>
      <c r="C13" s="7"/>
      <c r="D13" s="7"/>
      <c r="E13" s="7"/>
      <c r="F13" s="7"/>
      <c r="G13" s="7"/>
      <c r="L13" s="1"/>
      <c r="M13" s="1"/>
      <c r="N13" s="1"/>
      <c r="O13" s="1"/>
      <c r="P13" s="1"/>
      <c r="U13" s="1"/>
      <c r="V13" s="1"/>
      <c r="W13" s="1"/>
      <c r="X13" s="1"/>
      <c r="Y13" s="1"/>
    </row>
    <row r="14" spans="1:25">
      <c r="A14" t="s">
        <v>14</v>
      </c>
      <c r="C14" s="1">
        <f>1/C2</f>
        <v>1.2500000000000001E-2</v>
      </c>
      <c r="D14" s="1">
        <f>1/D2</f>
        <v>1.4285714285714285E-2</v>
      </c>
      <c r="E14" s="1">
        <f>1/E2</f>
        <v>0.01</v>
      </c>
      <c r="F14" s="1"/>
      <c r="G14" s="1"/>
      <c r="L14" s="1"/>
      <c r="M14" s="1"/>
      <c r="N14" s="1"/>
      <c r="O14" s="1"/>
      <c r="P14" s="1"/>
      <c r="U14" s="1"/>
      <c r="V14" s="1"/>
      <c r="W14" s="1"/>
      <c r="X14" s="1"/>
      <c r="Y14" s="1"/>
    </row>
    <row r="15" spans="1:25">
      <c r="A15" t="s">
        <v>9</v>
      </c>
      <c r="C15" s="1">
        <v>0</v>
      </c>
      <c r="D15" s="1">
        <f>1/D3</f>
        <v>3.3333333333333333E-2</v>
      </c>
      <c r="E15" s="1">
        <f>1/E3</f>
        <v>1.5384615384615385E-2</v>
      </c>
      <c r="F15" s="1"/>
      <c r="G15" s="1"/>
      <c r="L15" s="1"/>
      <c r="M15" s="1"/>
      <c r="N15" s="1"/>
      <c r="O15" s="1"/>
      <c r="P15" s="1"/>
      <c r="U15" s="1"/>
      <c r="V15" s="1"/>
      <c r="W15" s="1"/>
      <c r="X15" s="1"/>
      <c r="Y15" s="1"/>
    </row>
    <row r="16" spans="1:25">
      <c r="A16" s="6" t="s">
        <v>15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16</v>
      </c>
      <c r="C17" s="1">
        <f>C14+C15</f>
        <v>1.2500000000000001E-2</v>
      </c>
      <c r="D17" s="1">
        <f>D14+D15</f>
        <v>4.7619047619047616E-2</v>
      </c>
      <c r="E17" s="1">
        <f>E14+E15</f>
        <v>2.5384615384615387E-2</v>
      </c>
      <c r="F17" s="1"/>
      <c r="G17" s="1"/>
      <c r="H17" s="1">
        <f>SUM(C17:G17)</f>
        <v>8.5503663003662994E-2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A19" s="6" t="s">
        <v>56</v>
      </c>
      <c r="C19" s="1">
        <f>SUM(C20:C21)</f>
        <v>0.1</v>
      </c>
      <c r="D19" s="1">
        <f t="shared" ref="D19:E19" si="0">SUM(D20:D21)</f>
        <v>0.21000000000000002</v>
      </c>
      <c r="E19" s="1">
        <f t="shared" si="0"/>
        <v>7.0000000000000001E-3</v>
      </c>
      <c r="F19" s="1"/>
      <c r="G19" s="1"/>
      <c r="H19" s="1">
        <f t="shared" ref="H19" si="1">SUM(C19:G19)</f>
        <v>0.31700000000000006</v>
      </c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t="s">
        <v>57</v>
      </c>
      <c r="C20" s="1">
        <v>0</v>
      </c>
      <c r="D20" s="1">
        <f>1/D9</f>
        <v>0.01</v>
      </c>
      <c r="E20" s="1">
        <f>1/E9</f>
        <v>2E-3</v>
      </c>
      <c r="F20" s="1"/>
      <c r="G20" s="1"/>
      <c r="H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58</v>
      </c>
      <c r="C21" s="1">
        <f>1/C8</f>
        <v>0.1</v>
      </c>
      <c r="D21" s="1">
        <f>1/D8</f>
        <v>0.2</v>
      </c>
      <c r="E21" s="1">
        <f>1/E8</f>
        <v>5.0000000000000001E-3</v>
      </c>
      <c r="F21" s="1"/>
      <c r="G21" s="1"/>
      <c r="H21" s="1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C22" s="1"/>
      <c r="D22" s="1"/>
      <c r="E22" s="1"/>
      <c r="F22" s="1"/>
      <c r="G22" s="1"/>
      <c r="H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s="6" t="s">
        <v>59</v>
      </c>
      <c r="C23" s="1">
        <f>SUM(C24:C25)</f>
        <v>0.2</v>
      </c>
      <c r="D23" s="1">
        <f t="shared" ref="D23:E23" si="2">SUM(D24:D25)</f>
        <v>0.05</v>
      </c>
      <c r="E23" s="1">
        <f t="shared" si="2"/>
        <v>1E-3</v>
      </c>
      <c r="F23" s="1"/>
      <c r="G23" s="1"/>
      <c r="H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57</v>
      </c>
      <c r="C24" s="1">
        <v>0</v>
      </c>
      <c r="D24" s="1">
        <f>1/20*0.5</f>
        <v>2.5000000000000001E-2</v>
      </c>
      <c r="E24" s="1">
        <v>0</v>
      </c>
      <c r="F24" s="1"/>
      <c r="G24" s="1"/>
      <c r="H24" s="1"/>
      <c r="L24" s="1"/>
      <c r="M24" s="1"/>
      <c r="N24" s="1"/>
      <c r="O24" s="1"/>
      <c r="P24" s="1"/>
      <c r="U24" s="1"/>
      <c r="V24" s="1"/>
      <c r="W24" s="1"/>
      <c r="X24" s="1"/>
      <c r="Y24" s="1"/>
    </row>
    <row r="25" spans="1:25">
      <c r="A25" t="s">
        <v>58</v>
      </c>
      <c r="C25" s="1">
        <f>1/C10</f>
        <v>0.2</v>
      </c>
      <c r="D25" s="1">
        <f>1/D10</f>
        <v>2.5000000000000001E-2</v>
      </c>
      <c r="E25" s="1">
        <f>1/E10</f>
        <v>1E-3</v>
      </c>
      <c r="F25" s="1"/>
      <c r="G25" s="1"/>
      <c r="H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D26" s="1"/>
      <c r="E26" s="1"/>
      <c r="F26" s="1"/>
      <c r="G26" s="1"/>
      <c r="H26" s="1"/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A27" s="6" t="s">
        <v>60</v>
      </c>
      <c r="C27" s="1">
        <f>SUM(C14+C15+C20+C21+C24+C25)</f>
        <v>0.3125</v>
      </c>
      <c r="D27" s="1">
        <f t="shared" ref="D27:E27" si="3">SUM(D14+D15+D20+D21+D24+D25)</f>
        <v>0.30761904761904768</v>
      </c>
      <c r="E27" s="1">
        <f t="shared" si="3"/>
        <v>3.3384615384615388E-2</v>
      </c>
      <c r="F27" s="1"/>
      <c r="G27" s="1"/>
      <c r="H27" s="1">
        <f>SUM(C27:G27)</f>
        <v>0.65350366300366303</v>
      </c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A28" s="9" t="s">
        <v>61</v>
      </c>
      <c r="C28">
        <f>C14/C27</f>
        <v>0.04</v>
      </c>
      <c r="D28">
        <f t="shared" ref="D28:E28" si="4">D14/D27</f>
        <v>4.6439628482972124E-2</v>
      </c>
      <c r="E28">
        <f t="shared" si="4"/>
        <v>0.29953917050691242</v>
      </c>
      <c r="F28" s="1"/>
      <c r="G28" s="1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9" t="s">
        <v>62</v>
      </c>
      <c r="C29">
        <f>C15/C27</f>
        <v>0</v>
      </c>
      <c r="D29">
        <f t="shared" ref="D29:E29" si="5">D15/D27</f>
        <v>0.10835913312693496</v>
      </c>
      <c r="E29">
        <f t="shared" si="5"/>
        <v>0.46082949308755761</v>
      </c>
      <c r="F29" s="1"/>
      <c r="G29" s="1"/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s="9" t="s">
        <v>63</v>
      </c>
      <c r="C30">
        <f>C20/C27</f>
        <v>0</v>
      </c>
      <c r="D30">
        <f t="shared" ref="D30:E30" si="6">D20/D27</f>
        <v>3.2507739938080489E-2</v>
      </c>
      <c r="E30">
        <f t="shared" si="6"/>
        <v>5.9907834101382486E-2</v>
      </c>
      <c r="F30" s="1"/>
      <c r="G30" s="1"/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s="9" t="s">
        <v>64</v>
      </c>
      <c r="C31">
        <f>C21/C27</f>
        <v>0.32</v>
      </c>
      <c r="D31">
        <f t="shared" ref="D31:E31" si="7">D21/D27</f>
        <v>0.65015479876160986</v>
      </c>
      <c r="E31">
        <f t="shared" si="7"/>
        <v>0.14976958525345621</v>
      </c>
      <c r="F31" s="1"/>
      <c r="G31" s="1"/>
      <c r="L31" s="1"/>
      <c r="M31" s="1"/>
      <c r="N31" s="1"/>
      <c r="O31" s="1"/>
      <c r="P31" s="1"/>
      <c r="U31" s="1"/>
      <c r="V31" s="1"/>
      <c r="W31" s="1"/>
      <c r="X31" s="1"/>
      <c r="Y31" s="1"/>
    </row>
    <row r="32" spans="1:25">
      <c r="A32" s="9" t="s">
        <v>65</v>
      </c>
      <c r="C32">
        <f>C24/C27</f>
        <v>0</v>
      </c>
      <c r="D32">
        <f t="shared" ref="D32:E32" si="8">D24/D27</f>
        <v>8.1269349845201233E-2</v>
      </c>
      <c r="E32">
        <f t="shared" si="8"/>
        <v>0</v>
      </c>
      <c r="F32" s="1"/>
      <c r="G32" s="1"/>
      <c r="L32" s="1"/>
      <c r="M32" s="1"/>
      <c r="N32" s="1"/>
      <c r="O32" s="1"/>
      <c r="P32" s="1"/>
      <c r="U32" s="1"/>
      <c r="V32" s="1"/>
      <c r="W32" s="1"/>
      <c r="X32" s="1"/>
      <c r="Y32" s="1"/>
    </row>
    <row r="33" spans="1:25">
      <c r="A33" s="9" t="s">
        <v>66</v>
      </c>
      <c r="C33">
        <f>C25/C27</f>
        <v>0.64</v>
      </c>
      <c r="D33">
        <f t="shared" ref="D33:E33" si="9">D25/D27</f>
        <v>8.1269349845201233E-2</v>
      </c>
      <c r="E33">
        <f t="shared" si="9"/>
        <v>2.9953917050691243E-2</v>
      </c>
      <c r="F33" s="1"/>
      <c r="G33" s="1"/>
      <c r="L33" s="1"/>
      <c r="M33" s="1"/>
      <c r="N33" s="1"/>
      <c r="O33" s="1"/>
      <c r="P33" s="1"/>
      <c r="U33" s="1"/>
      <c r="V33" s="1"/>
      <c r="W33" s="1"/>
      <c r="X33" s="1"/>
      <c r="Y33" s="1"/>
    </row>
    <row r="34" spans="1:25">
      <c r="A34" s="9"/>
      <c r="C34">
        <f>SUM(C28:C33)</f>
        <v>1</v>
      </c>
      <c r="D34">
        <f t="shared" ref="D34:E34" si="10">SUM(D28:D33)</f>
        <v>1</v>
      </c>
      <c r="E34">
        <f t="shared" si="10"/>
        <v>0.99999999999999989</v>
      </c>
      <c r="F34" s="1"/>
      <c r="G34" s="1"/>
      <c r="L34" s="1"/>
      <c r="M34" s="1"/>
      <c r="N34" s="1"/>
      <c r="O34" s="1"/>
      <c r="P34" s="1"/>
      <c r="U34" s="1"/>
      <c r="V34" s="1"/>
      <c r="W34" s="1"/>
      <c r="X34" s="1"/>
      <c r="Y34" s="1"/>
    </row>
    <row r="35" spans="1:25">
      <c r="D35" s="1"/>
      <c r="E35" s="1"/>
      <c r="F35" s="1"/>
      <c r="G35" s="1"/>
      <c r="L35" s="1"/>
      <c r="M35" s="1"/>
      <c r="N35" s="1"/>
      <c r="O35" s="1"/>
      <c r="P35" s="1"/>
      <c r="U35" s="1"/>
      <c r="V35" s="1"/>
      <c r="W35" s="1"/>
      <c r="X35" s="1"/>
      <c r="Y35" s="1"/>
    </row>
    <row r="36" spans="1:25">
      <c r="A36" s="6" t="s">
        <v>17</v>
      </c>
      <c r="D36" s="1"/>
      <c r="E36" s="1"/>
      <c r="F36" s="1"/>
      <c r="G36" s="1"/>
      <c r="L36" s="1"/>
      <c r="M36" s="1"/>
      <c r="N36" s="1"/>
      <c r="O36" s="1"/>
      <c r="P36" s="1"/>
      <c r="U36" s="1"/>
      <c r="V36" s="1"/>
      <c r="W36" s="1"/>
      <c r="X36" s="1"/>
      <c r="Y36" s="1"/>
    </row>
    <row r="37" spans="1:25">
      <c r="A37" t="s">
        <v>18</v>
      </c>
      <c r="C37">
        <f>SUM(C28:C33)</f>
        <v>1</v>
      </c>
      <c r="D37" s="1">
        <f>D28+D30+D32</f>
        <v>0.16021671826625383</v>
      </c>
      <c r="E37" s="1">
        <f>E28+E30+E32</f>
        <v>0.35944700460829493</v>
      </c>
      <c r="F37" s="1"/>
      <c r="G37" s="1"/>
      <c r="J37" s="6"/>
      <c r="L37" s="1"/>
      <c r="M37" s="1"/>
      <c r="N37" s="1"/>
      <c r="O37" s="1"/>
      <c r="P37" s="1"/>
      <c r="U37" s="1"/>
      <c r="V37" s="1"/>
      <c r="W37" s="1"/>
      <c r="X37" s="1"/>
      <c r="Y37" s="1"/>
    </row>
    <row r="38" spans="1:25">
      <c r="A38" t="s">
        <v>2</v>
      </c>
      <c r="D38" s="1">
        <f>D29+D31+D33</f>
        <v>0.83978328173374606</v>
      </c>
      <c r="E38" s="1">
        <f>E29+E33+E31</f>
        <v>0.64055299539170507</v>
      </c>
      <c r="F38" s="1"/>
      <c r="G38" s="1"/>
      <c r="L38" s="1"/>
      <c r="M38" s="1"/>
      <c r="N38" s="1"/>
      <c r="O38" s="1"/>
      <c r="P38" s="1"/>
      <c r="U38" s="1"/>
      <c r="V38" s="1"/>
      <c r="W38" s="1"/>
      <c r="X38" s="1"/>
      <c r="Y38" s="1"/>
    </row>
    <row r="39" spans="1:25">
      <c r="A39" t="s">
        <v>4</v>
      </c>
      <c r="D39" s="1"/>
      <c r="E39" s="1"/>
      <c r="F39" s="1"/>
      <c r="G39" s="1"/>
      <c r="L39" s="1"/>
      <c r="M39" s="1"/>
      <c r="N39" s="1"/>
      <c r="O39" s="1"/>
      <c r="P39" s="1"/>
      <c r="U39" s="1"/>
      <c r="V39" s="1"/>
      <c r="W39" s="1"/>
      <c r="X39" s="1"/>
      <c r="Y39" s="1"/>
    </row>
    <row r="40" spans="1:25">
      <c r="D40" s="1"/>
      <c r="E40" s="1"/>
      <c r="F40" s="1"/>
      <c r="G40" s="1"/>
      <c r="L40" s="1"/>
      <c r="M40" s="1"/>
      <c r="N40" s="1"/>
      <c r="O40" s="1"/>
      <c r="P40" s="1"/>
      <c r="U40" s="1"/>
      <c r="V40" s="1"/>
      <c r="W40" s="1"/>
      <c r="X40" s="1"/>
      <c r="Y40" s="1"/>
    </row>
    <row r="41" spans="1:25">
      <c r="A41" s="6" t="s">
        <v>67</v>
      </c>
      <c r="D41" s="1"/>
      <c r="E41" s="1"/>
      <c r="F41" s="1"/>
      <c r="G41" s="1"/>
      <c r="L41" s="1"/>
      <c r="M41" s="1"/>
      <c r="N41" s="1"/>
      <c r="O41" s="1"/>
      <c r="P41" s="1"/>
      <c r="U41" s="1"/>
      <c r="V41" s="1"/>
      <c r="W41" s="1"/>
      <c r="X41" s="1"/>
      <c r="Y41" s="1"/>
    </row>
    <row r="42" spans="1:25">
      <c r="A42" t="s">
        <v>18</v>
      </c>
      <c r="C42">
        <f>C14/C17</f>
        <v>1</v>
      </c>
      <c r="D42">
        <f>D14/D17</f>
        <v>0.3</v>
      </c>
      <c r="E42">
        <f t="shared" ref="E42" si="11">E14/E17</f>
        <v>0.39393939393939392</v>
      </c>
      <c r="F42" s="1"/>
      <c r="G42" s="1"/>
      <c r="L42" s="1"/>
      <c r="M42" s="1"/>
      <c r="N42" s="1"/>
      <c r="O42" s="1"/>
      <c r="P42" s="1"/>
      <c r="U42" s="1"/>
      <c r="V42" s="1"/>
      <c r="W42" s="1"/>
      <c r="X42" s="1"/>
      <c r="Y42" s="1"/>
    </row>
    <row r="43" spans="1:25">
      <c r="A43" t="s">
        <v>2</v>
      </c>
      <c r="C43">
        <f>C15/C17</f>
        <v>0</v>
      </c>
      <c r="D43">
        <f t="shared" ref="D43:E43" si="12">D15/D17</f>
        <v>0.70000000000000007</v>
      </c>
      <c r="E43">
        <f t="shared" si="12"/>
        <v>0.60606060606060608</v>
      </c>
      <c r="F43" s="1"/>
      <c r="G43" s="1"/>
      <c r="L43" s="1"/>
      <c r="M43" s="1"/>
      <c r="N43" s="1"/>
      <c r="O43" s="1"/>
      <c r="P43" s="1"/>
      <c r="U43" s="1"/>
      <c r="V43" s="1"/>
      <c r="W43" s="1"/>
      <c r="X43" s="1"/>
      <c r="Y43" s="1"/>
    </row>
    <row r="44" spans="1:25">
      <c r="A44" t="s">
        <v>4</v>
      </c>
      <c r="D44" s="1"/>
      <c r="E44" s="1"/>
      <c r="F44" s="1"/>
      <c r="G44" s="1"/>
      <c r="L44" s="1"/>
      <c r="M44" s="1"/>
      <c r="N44" s="1"/>
      <c r="O44" s="1"/>
      <c r="P44" s="1"/>
      <c r="U44" s="1"/>
      <c r="V44" s="1"/>
      <c r="W44" s="1"/>
      <c r="X44" s="1"/>
      <c r="Y44" s="1"/>
    </row>
    <row r="45" spans="1:25">
      <c r="D45" s="1"/>
      <c r="E45" s="1"/>
      <c r="F45" s="1"/>
      <c r="G45" s="1"/>
      <c r="L45" s="1"/>
      <c r="M45" s="1"/>
      <c r="N45" s="1"/>
      <c r="O45" s="1"/>
      <c r="P45" s="1"/>
      <c r="U45" s="1"/>
      <c r="V45" s="1"/>
      <c r="W45" s="1"/>
      <c r="X45" s="1"/>
      <c r="Y45" s="1"/>
    </row>
    <row r="46" spans="1:25">
      <c r="A46" s="6" t="s">
        <v>68</v>
      </c>
      <c r="D46" s="1"/>
      <c r="E46" s="1"/>
      <c r="F46" s="1"/>
      <c r="G46" s="1"/>
      <c r="L46" s="1"/>
      <c r="M46" s="1"/>
      <c r="N46" s="1"/>
      <c r="O46" s="1"/>
      <c r="P46" s="1"/>
      <c r="U46" s="1"/>
      <c r="V46" s="1"/>
      <c r="W46" s="1"/>
      <c r="X46" s="1"/>
      <c r="Y46" s="1"/>
    </row>
    <row r="47" spans="1:25">
      <c r="A47" t="s">
        <v>18</v>
      </c>
      <c r="C47">
        <f>C21/C19</f>
        <v>1</v>
      </c>
      <c r="D47">
        <f>D20/D19</f>
        <v>4.7619047619047616E-2</v>
      </c>
      <c r="E47">
        <f>E20/E19</f>
        <v>0.2857142857142857</v>
      </c>
      <c r="F47" s="1"/>
      <c r="G47" s="1"/>
      <c r="L47" s="1"/>
      <c r="M47" s="1"/>
      <c r="N47" s="1"/>
      <c r="O47" s="1"/>
      <c r="P47" s="1"/>
      <c r="U47" s="1"/>
      <c r="V47" s="1"/>
      <c r="W47" s="1"/>
      <c r="X47" s="1"/>
      <c r="Y47" s="1"/>
    </row>
    <row r="48" spans="1:25" ht="14" customHeight="1">
      <c r="A48" t="s">
        <v>2</v>
      </c>
      <c r="D48">
        <f>D21/D19</f>
        <v>0.95238095238095233</v>
      </c>
      <c r="E48">
        <f>E21/E19</f>
        <v>0.7142857142857143</v>
      </c>
      <c r="L48" s="1"/>
      <c r="M48" s="1"/>
      <c r="N48" s="1"/>
      <c r="O48" s="1"/>
      <c r="P48" s="1"/>
      <c r="U48" s="1"/>
      <c r="V48" s="1"/>
      <c r="W48" s="1"/>
      <c r="X48" s="1"/>
      <c r="Y48" s="1"/>
    </row>
    <row r="49" spans="1:25">
      <c r="A49" t="s">
        <v>4</v>
      </c>
      <c r="J49" s="6"/>
      <c r="L49" s="1"/>
      <c r="M49" s="1"/>
      <c r="N49" s="1"/>
      <c r="O49" s="1"/>
      <c r="P49" s="1"/>
      <c r="U49" s="1"/>
      <c r="V49" s="1"/>
      <c r="W49" s="1"/>
      <c r="X49" s="1"/>
      <c r="Y49" s="1"/>
    </row>
    <row r="50" spans="1:25">
      <c r="J50" s="6"/>
      <c r="L50" s="1"/>
      <c r="M50" s="1"/>
      <c r="N50" s="1"/>
      <c r="O50" s="1"/>
      <c r="P50" s="1"/>
      <c r="U50" s="1"/>
      <c r="V50" s="1"/>
      <c r="W50" s="1"/>
      <c r="X50" s="1"/>
      <c r="Y50" s="1"/>
    </row>
    <row r="51" spans="1:25">
      <c r="A51" s="12" t="s">
        <v>69</v>
      </c>
      <c r="J51" s="6"/>
      <c r="L51" s="1"/>
      <c r="M51" s="1"/>
      <c r="N51" s="1"/>
      <c r="O51" s="1"/>
      <c r="P51" s="1"/>
      <c r="U51" s="1"/>
      <c r="V51" s="1"/>
      <c r="W51" s="1"/>
      <c r="X51" s="1"/>
      <c r="Y51" s="1"/>
    </row>
    <row r="52" spans="1:25">
      <c r="A52" s="11" t="s">
        <v>18</v>
      </c>
      <c r="D52">
        <f>D24/D23</f>
        <v>0.5</v>
      </c>
      <c r="E52">
        <f>E24/E23</f>
        <v>0</v>
      </c>
      <c r="J52" s="6"/>
      <c r="L52" s="1"/>
      <c r="M52" s="1"/>
      <c r="N52" s="1"/>
      <c r="O52" s="1"/>
      <c r="P52" s="1"/>
      <c r="U52" s="1"/>
      <c r="V52" s="1"/>
      <c r="W52" s="1"/>
      <c r="X52" s="1"/>
      <c r="Y52" s="1"/>
    </row>
    <row r="53" spans="1:25">
      <c r="A53" s="11" t="s">
        <v>2</v>
      </c>
      <c r="D53">
        <f>D25/D23</f>
        <v>0.5</v>
      </c>
      <c r="E53">
        <f>E25/E23</f>
        <v>1</v>
      </c>
      <c r="J53" s="6"/>
      <c r="L53" s="1"/>
      <c r="M53" s="1"/>
      <c r="N53" s="1"/>
      <c r="O53" s="1"/>
      <c r="P53" s="1"/>
      <c r="U53" s="1"/>
      <c r="V53" s="1"/>
      <c r="W53" s="1"/>
      <c r="X53" s="1"/>
      <c r="Y53" s="1"/>
    </row>
    <row r="54" spans="1:25">
      <c r="A54" s="11" t="s">
        <v>4</v>
      </c>
      <c r="J54" s="6"/>
      <c r="L54" s="1"/>
      <c r="M54" s="1"/>
      <c r="N54" s="1"/>
      <c r="O54" s="1"/>
      <c r="P54" s="1"/>
      <c r="U54" s="1"/>
      <c r="V54" s="1"/>
      <c r="W54" s="1"/>
      <c r="X54" s="1"/>
      <c r="Y54" s="1"/>
    </row>
    <row r="55" spans="1:25">
      <c r="A55" s="11"/>
      <c r="J55" s="6"/>
      <c r="L55" s="1"/>
      <c r="M55" s="1"/>
      <c r="N55" s="1"/>
      <c r="O55" s="1"/>
      <c r="P55" s="1"/>
      <c r="U55" s="1"/>
      <c r="V55" s="1"/>
      <c r="W55" s="1"/>
      <c r="X55" s="1"/>
      <c r="Y55" s="1"/>
    </row>
    <row r="56" spans="1:25">
      <c r="A56" s="6" t="s">
        <v>19</v>
      </c>
      <c r="C56">
        <f>C17/$H$17</f>
        <v>0.14619256720574061</v>
      </c>
      <c r="D56">
        <f>D17/$H$17</f>
        <v>0.55692406554567853</v>
      </c>
      <c r="E56">
        <f>E17/$H$17</f>
        <v>0.296883367248581</v>
      </c>
      <c r="H56">
        <f>SUM(C56:G56)</f>
        <v>1</v>
      </c>
      <c r="L56" s="1"/>
      <c r="M56" s="1"/>
      <c r="N56" s="1"/>
      <c r="O56" s="1"/>
      <c r="P56" s="1"/>
      <c r="U56" s="1"/>
      <c r="V56" s="1"/>
      <c r="W56" s="1"/>
      <c r="X56" s="1"/>
      <c r="Y56" s="1"/>
    </row>
    <row r="57" spans="1:25">
      <c r="A57" t="s">
        <v>20</v>
      </c>
      <c r="C57">
        <f>C14/C17</f>
        <v>1</v>
      </c>
      <c r="D57">
        <f>D14/D17</f>
        <v>0.3</v>
      </c>
      <c r="E57">
        <f>E14/E17</f>
        <v>0.39393939393939392</v>
      </c>
      <c r="L57" s="1"/>
      <c r="M57" s="1"/>
      <c r="N57" s="1"/>
      <c r="O57" s="1"/>
      <c r="P57" s="1"/>
      <c r="U57" s="1"/>
      <c r="V57" s="1"/>
      <c r="W57" s="1"/>
      <c r="X57" s="1"/>
      <c r="Y57" s="1"/>
    </row>
    <row r="58" spans="1:25">
      <c r="A58" t="s">
        <v>21</v>
      </c>
      <c r="C58">
        <f>C15/C17</f>
        <v>0</v>
      </c>
      <c r="D58">
        <f>D15/D17</f>
        <v>0.70000000000000007</v>
      </c>
      <c r="E58">
        <f>E15/E17</f>
        <v>0.60606060606060608</v>
      </c>
      <c r="L58" s="1"/>
      <c r="M58" s="1"/>
      <c r="N58" s="1"/>
      <c r="O58" s="1"/>
      <c r="P58" s="1"/>
      <c r="Q58" s="7"/>
      <c r="U58" s="1"/>
      <c r="V58" s="1"/>
      <c r="W58" s="1"/>
      <c r="X58" s="1"/>
      <c r="Y58" s="1"/>
    </row>
    <row r="59" spans="1:25">
      <c r="C59" s="1"/>
      <c r="D59" s="1"/>
      <c r="E59" s="1"/>
      <c r="L59" s="1"/>
      <c r="M59" s="1"/>
      <c r="N59" s="1"/>
      <c r="O59" s="1"/>
      <c r="P59" s="1"/>
      <c r="Q59" s="7"/>
      <c r="U59" s="1"/>
      <c r="V59" s="1"/>
      <c r="W59" s="1"/>
      <c r="X59" s="1"/>
      <c r="Y59" s="1"/>
    </row>
    <row r="60" spans="1:25">
      <c r="I60" s="8"/>
    </row>
    <row r="61" spans="1:25">
      <c r="I61" s="8"/>
    </row>
    <row r="62" spans="1:25">
      <c r="A62" s="6" t="s">
        <v>22</v>
      </c>
      <c r="C62">
        <v>0.35</v>
      </c>
      <c r="D62">
        <v>0.5</v>
      </c>
      <c r="E62">
        <v>0.15</v>
      </c>
      <c r="H62">
        <f>SUM(C62:E62)</f>
        <v>1</v>
      </c>
    </row>
    <row r="64" spans="1:25">
      <c r="A64" s="6" t="s">
        <v>23</v>
      </c>
      <c r="C64">
        <f>C17*C62</f>
        <v>4.3749999999999995E-3</v>
      </c>
      <c r="D64">
        <f>D17*D62</f>
        <v>2.3809523809523808E-2</v>
      </c>
      <c r="E64">
        <f>E17*E62</f>
        <v>3.8076923076923079E-3</v>
      </c>
      <c r="H64">
        <f>SUM(C64:E64)</f>
        <v>3.1992216117216116E-2</v>
      </c>
      <c r="Q64" s="7"/>
    </row>
    <row r="65" spans="1:17">
      <c r="A65" t="s">
        <v>24</v>
      </c>
      <c r="C65">
        <f>C14*C62</f>
        <v>4.3749999999999995E-3</v>
      </c>
      <c r="D65">
        <f>D14*D62</f>
        <v>7.1428571428571426E-3</v>
      </c>
      <c r="E65">
        <f>E14*E62</f>
        <v>1.5E-3</v>
      </c>
      <c r="H65">
        <f t="shared" ref="H65:H66" si="13">SUM(C65:E65)</f>
        <v>1.3017857142857142E-2</v>
      </c>
      <c r="Q65" s="7"/>
    </row>
    <row r="66" spans="1:17">
      <c r="A66" s="9" t="s">
        <v>25</v>
      </c>
      <c r="C66">
        <f>C15*C62</f>
        <v>0</v>
      </c>
      <c r="D66">
        <f>D15*D62</f>
        <v>1.6666666666666666E-2</v>
      </c>
      <c r="E66">
        <f>E15*E62</f>
        <v>2.3076923076923079E-3</v>
      </c>
      <c r="H66">
        <f t="shared" si="13"/>
        <v>1.8974358974358976E-2</v>
      </c>
    </row>
    <row r="69" spans="1:17">
      <c r="A69" s="6" t="s">
        <v>26</v>
      </c>
      <c r="B69" t="s">
        <v>27</v>
      </c>
      <c r="C69" t="s">
        <v>28</v>
      </c>
      <c r="D69" t="s">
        <v>29</v>
      </c>
      <c r="F69" t="s">
        <v>30</v>
      </c>
      <c r="H69" t="s">
        <v>31</v>
      </c>
      <c r="I69" t="s">
        <v>27</v>
      </c>
      <c r="J69" t="s">
        <v>32</v>
      </c>
    </row>
    <row r="70" spans="1:17">
      <c r="A70" t="s">
        <v>33</v>
      </c>
      <c r="B70" s="1">
        <f>1/C70</f>
        <v>333.33333333333331</v>
      </c>
      <c r="C70">
        <v>3.0000000000000001E-3</v>
      </c>
      <c r="D70">
        <f>C70/C75</f>
        <v>2.2656899025753342E-2</v>
      </c>
      <c r="F70">
        <f>F75*D70</f>
        <v>7.2484441017784415E-4</v>
      </c>
      <c r="H70">
        <f>H65</f>
        <v>1.3017857142857142E-2</v>
      </c>
      <c r="I70">
        <f>1/H70</f>
        <v>76.817558299039788</v>
      </c>
      <c r="J70">
        <f>H70/H75</f>
        <v>0.40690701435502569</v>
      </c>
    </row>
    <row r="71" spans="1:17">
      <c r="A71" t="s">
        <v>34</v>
      </c>
      <c r="B71" s="1">
        <f t="shared" ref="B71:B75" si="14">1/C71</f>
        <v>34.002040122407344</v>
      </c>
      <c r="C71">
        <v>2.9409999999999999E-2</v>
      </c>
      <c r="D71">
        <f>C71/C75</f>
        <v>0.22211313344913525</v>
      </c>
      <c r="F71">
        <f>F75*D71</f>
        <v>7.1058913677767982E-3</v>
      </c>
    </row>
    <row r="72" spans="1:17">
      <c r="A72" t="s">
        <v>35</v>
      </c>
      <c r="B72" s="1"/>
    </row>
    <row r="73" spans="1:17">
      <c r="A73" t="s">
        <v>36</v>
      </c>
      <c r="B73" s="1"/>
    </row>
    <row r="74" spans="1:17">
      <c r="A74" t="s">
        <v>37</v>
      </c>
      <c r="B74" s="1">
        <f t="shared" si="14"/>
        <v>10</v>
      </c>
      <c r="C74">
        <v>0.1</v>
      </c>
      <c r="D74">
        <f>C74/C75</f>
        <v>0.7552299675251114</v>
      </c>
      <c r="F74">
        <f>F75*D74</f>
        <v>2.4161480339261472E-2</v>
      </c>
      <c r="H74">
        <f>H66</f>
        <v>1.8974358974358976E-2</v>
      </c>
      <c r="I74">
        <f>1/H74</f>
        <v>52.702702702702702</v>
      </c>
      <c r="J74">
        <f>H74/H75</f>
        <v>0.59309298564497437</v>
      </c>
    </row>
    <row r="75" spans="1:17">
      <c r="A75" t="s">
        <v>38</v>
      </c>
      <c r="B75" s="1">
        <f t="shared" si="14"/>
        <v>7.5522996752511142</v>
      </c>
      <c r="C75">
        <v>0.13241</v>
      </c>
      <c r="D75">
        <f>D70+D71+D74</f>
        <v>1</v>
      </c>
      <c r="F75">
        <f>H64</f>
        <v>3.1992216117216116E-2</v>
      </c>
      <c r="H75">
        <f>H70+H74</f>
        <v>3.1992216117216116E-2</v>
      </c>
      <c r="I75">
        <f>1/H75</f>
        <v>31.257603297505405</v>
      </c>
    </row>
    <row r="76" spans="1:17">
      <c r="B76" s="8"/>
      <c r="C76" s="8"/>
      <c r="D76" s="8"/>
      <c r="E76" s="8"/>
    </row>
    <row r="79" spans="1:17">
      <c r="B79" s="8"/>
      <c r="C79" s="8"/>
      <c r="D79" s="8"/>
      <c r="E79" s="8"/>
    </row>
    <row r="80" spans="1:17">
      <c r="B80" s="8"/>
      <c r="C80" s="8"/>
      <c r="D80" s="8"/>
      <c r="E80" s="8"/>
    </row>
    <row r="81" spans="2:10">
      <c r="B81" s="8"/>
      <c r="C81" s="8"/>
      <c r="D81" s="8"/>
      <c r="E81" s="8"/>
    </row>
    <row r="82" spans="2:10">
      <c r="B82" s="8"/>
      <c r="C82" s="8"/>
      <c r="D82" s="8"/>
      <c r="E82" s="8"/>
      <c r="J82" t="s">
        <v>32</v>
      </c>
    </row>
    <row r="83" spans="2:10">
      <c r="B83" s="8"/>
      <c r="C83" s="8"/>
      <c r="D83" s="8"/>
      <c r="E83" s="8"/>
    </row>
    <row r="84" spans="2:10">
      <c r="B84" s="8"/>
      <c r="C84" s="8"/>
      <c r="D84" s="8"/>
      <c r="E84" s="8"/>
    </row>
    <row r="85" spans="2:10">
      <c r="B85" s="8"/>
      <c r="C85" s="8"/>
      <c r="D85" s="8"/>
      <c r="E85" s="8"/>
    </row>
    <row r="89" spans="2:10">
      <c r="F89" s="8"/>
      <c r="G89" s="8"/>
      <c r="H89" s="8"/>
    </row>
    <row r="92" spans="2:10">
      <c r="F92" s="8"/>
      <c r="G92" s="8"/>
      <c r="H92" s="8"/>
    </row>
    <row r="93" spans="2:10">
      <c r="F93" s="8"/>
      <c r="G93" s="8"/>
      <c r="H93" s="8"/>
    </row>
    <row r="94" spans="2:10">
      <c r="F94" s="8"/>
      <c r="G94" s="8"/>
      <c r="H94" s="8"/>
    </row>
    <row r="95" spans="2:10">
      <c r="F95" s="8"/>
      <c r="G95" s="8"/>
      <c r="H95" s="8"/>
    </row>
    <row r="96" spans="2:10">
      <c r="F96" s="8"/>
      <c r="G96" s="8"/>
      <c r="H96" s="8"/>
    </row>
    <row r="97" spans="6:8">
      <c r="F97" s="8"/>
      <c r="G97" s="8"/>
      <c r="H97" s="8"/>
    </row>
    <row r="98" spans="6:8">
      <c r="F98" s="8"/>
      <c r="G98" s="8"/>
      <c r="H9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selection activeCell="E12" sqref="E1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4</v>
      </c>
      <c r="F1" s="3" t="s">
        <v>3</v>
      </c>
      <c r="G1" s="4" t="s">
        <v>4</v>
      </c>
      <c r="H1" s="5" t="s">
        <v>5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6</v>
      </c>
      <c r="C2" s="7">
        <v>80</v>
      </c>
      <c r="D2" s="7">
        <v>80</v>
      </c>
      <c r="E2" s="7">
        <v>140</v>
      </c>
      <c r="F2" s="7"/>
      <c r="G2" s="7"/>
      <c r="L2" s="7"/>
      <c r="M2" s="7"/>
      <c r="N2" s="7"/>
      <c r="O2" s="7"/>
      <c r="P2" s="7"/>
    </row>
    <row r="3" spans="1:25">
      <c r="A3" t="s">
        <v>7</v>
      </c>
      <c r="C3" s="7">
        <v>0</v>
      </c>
      <c r="D3" s="7">
        <v>65</v>
      </c>
      <c r="E3" s="7">
        <v>140</v>
      </c>
      <c r="F3" s="7"/>
      <c r="G3" s="10"/>
      <c r="H3" t="s">
        <v>8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9</v>
      </c>
      <c r="C4" s="7"/>
      <c r="D4" s="7" t="s">
        <v>53</v>
      </c>
      <c r="E4" s="7" t="s">
        <v>55</v>
      </c>
      <c r="F4" s="7"/>
      <c r="G4" s="10"/>
      <c r="H4" t="s">
        <v>10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9</v>
      </c>
      <c r="C5" s="7"/>
      <c r="D5" s="7"/>
      <c r="E5" s="7"/>
      <c r="F5" s="7"/>
      <c r="G5" s="10"/>
      <c r="H5" t="s">
        <v>11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12</v>
      </c>
      <c r="C6" s="7">
        <v>0</v>
      </c>
      <c r="D6" s="7">
        <v>0</v>
      </c>
      <c r="E6" s="7">
        <v>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10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C8" s="7"/>
      <c r="D8" s="7"/>
      <c r="E8" s="7"/>
      <c r="F8" s="7"/>
      <c r="G8" s="7"/>
      <c r="J8" s="6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s="6" t="s">
        <v>13</v>
      </c>
      <c r="C9" s="7"/>
      <c r="D9" s="7"/>
      <c r="E9" s="7"/>
      <c r="F9" s="7"/>
      <c r="G9" s="7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14</v>
      </c>
      <c r="C10" s="1">
        <f>1/C2</f>
        <v>1.2500000000000001E-2</v>
      </c>
      <c r="D10" s="1">
        <f>1/D2</f>
        <v>1.2500000000000001E-2</v>
      </c>
      <c r="E10" s="1">
        <f>1/E2</f>
        <v>7.1428571428571426E-3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9</v>
      </c>
      <c r="C11" s="1">
        <v>0</v>
      </c>
      <c r="D11" s="1">
        <f>1/D3</f>
        <v>1.5384615384615385E-2</v>
      </c>
      <c r="E11" s="1">
        <f>1/E3</f>
        <v>7.1428571428571426E-3</v>
      </c>
      <c r="F11" s="1"/>
      <c r="G11" s="1"/>
      <c r="L11" s="1"/>
      <c r="M11" s="1"/>
      <c r="N11" s="1"/>
      <c r="O11" s="1"/>
      <c r="P11" s="1"/>
      <c r="U11" s="1"/>
      <c r="V11" s="1"/>
      <c r="W11" s="1"/>
      <c r="X11" s="1"/>
      <c r="Y11" s="1"/>
    </row>
    <row r="12" spans="1:25">
      <c r="A12" s="6" t="s">
        <v>15</v>
      </c>
      <c r="D12" s="1"/>
      <c r="E12" s="1"/>
      <c r="F12" s="1"/>
      <c r="G12" s="1"/>
      <c r="H12" s="1"/>
      <c r="J12" s="6"/>
      <c r="L12" s="1"/>
      <c r="M12" s="1"/>
      <c r="N12" s="1"/>
      <c r="O12" s="1"/>
      <c r="P12" s="1"/>
      <c r="U12" s="1"/>
      <c r="V12" s="1"/>
      <c r="W12" s="1"/>
      <c r="X12" s="1"/>
      <c r="Y12" s="1"/>
    </row>
    <row r="13" spans="1:25">
      <c r="A13" t="s">
        <v>16</v>
      </c>
      <c r="C13" s="1">
        <f>C10+C11</f>
        <v>1.2500000000000001E-2</v>
      </c>
      <c r="D13" s="1">
        <f>D10+D11</f>
        <v>2.7884615384615386E-2</v>
      </c>
      <c r="E13" s="1">
        <f>E10+E11</f>
        <v>1.4285714285714285E-2</v>
      </c>
      <c r="F13" s="1"/>
      <c r="G13" s="1"/>
      <c r="H13" s="1">
        <f>SUM(C13:G13)</f>
        <v>5.467032967032967E-2</v>
      </c>
      <c r="L13" s="1"/>
      <c r="M13" s="1"/>
      <c r="N13" s="1"/>
      <c r="O13" s="1"/>
      <c r="P13" s="1"/>
      <c r="S13" s="6"/>
      <c r="U13" s="1"/>
      <c r="V13" s="1"/>
      <c r="W13" s="1"/>
      <c r="X13" s="1"/>
      <c r="Y13" s="1"/>
    </row>
    <row r="14" spans="1:25">
      <c r="D14" s="1"/>
      <c r="E14" s="1"/>
      <c r="F14" s="1"/>
      <c r="G14" s="1"/>
      <c r="L14" s="1"/>
      <c r="M14" s="1"/>
      <c r="N14" s="1"/>
      <c r="O14" s="1"/>
      <c r="P14" s="1"/>
      <c r="U14" s="1"/>
      <c r="V14" s="1"/>
      <c r="W14" s="1"/>
      <c r="X14" s="1"/>
      <c r="Y14" s="1"/>
    </row>
    <row r="15" spans="1:25">
      <c r="A15" s="6" t="s">
        <v>67</v>
      </c>
      <c r="D15" s="1"/>
      <c r="E15" s="1"/>
      <c r="F15" s="1"/>
      <c r="G15" s="1"/>
      <c r="L15" s="1"/>
      <c r="M15" s="1"/>
      <c r="N15" s="1"/>
      <c r="O15" s="1"/>
      <c r="P15" s="1"/>
      <c r="U15" s="1"/>
      <c r="V15" s="1"/>
      <c r="W15" s="1"/>
      <c r="X15" s="1"/>
      <c r="Y15" s="1"/>
    </row>
    <row r="16" spans="1:25">
      <c r="A16" t="s">
        <v>18</v>
      </c>
      <c r="C16">
        <f>C10/C13</f>
        <v>1</v>
      </c>
      <c r="D16">
        <f>D10/D13</f>
        <v>0.44827586206896552</v>
      </c>
      <c r="E16">
        <f>E10/E13</f>
        <v>0.5</v>
      </c>
      <c r="F16" s="1"/>
      <c r="G16" s="1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</v>
      </c>
      <c r="C17">
        <f>C11/C13</f>
        <v>0</v>
      </c>
      <c r="D17">
        <f>D11/D13</f>
        <v>0.55172413793103448</v>
      </c>
      <c r="E17">
        <f>E11/E13</f>
        <v>0.5</v>
      </c>
      <c r="F17" s="1"/>
      <c r="G17" s="1"/>
      <c r="L17" s="1"/>
      <c r="M17" s="1"/>
      <c r="N17" s="1"/>
      <c r="O17" s="1"/>
      <c r="P17" s="1"/>
      <c r="U17" s="1"/>
      <c r="V17" s="1"/>
      <c r="W17" s="1"/>
      <c r="X17" s="1"/>
      <c r="Y17" s="1"/>
    </row>
    <row r="18" spans="1:25">
      <c r="A18" t="s">
        <v>4</v>
      </c>
      <c r="D18" s="1"/>
      <c r="E18" s="1"/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11"/>
      <c r="J20" s="6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s="6" t="s">
        <v>19</v>
      </c>
      <c r="C21">
        <f>C13/$H$13</f>
        <v>0.22864321608040203</v>
      </c>
      <c r="D21">
        <f>D13/$H$13</f>
        <v>0.51005025125628145</v>
      </c>
      <c r="E21">
        <f>E13/$H$13</f>
        <v>0.26130653266331655</v>
      </c>
      <c r="H21">
        <f>SUM(C21:G21)</f>
        <v>1</v>
      </c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20</v>
      </c>
      <c r="C22">
        <f>C10/C13</f>
        <v>1</v>
      </c>
      <c r="D22">
        <f>D10/D13</f>
        <v>0.44827586206896552</v>
      </c>
      <c r="E22">
        <f>E10/E13</f>
        <v>0.5</v>
      </c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21</v>
      </c>
      <c r="C23">
        <f>C11/C13</f>
        <v>0</v>
      </c>
      <c r="D23">
        <f>D11/D13</f>
        <v>0.55172413793103448</v>
      </c>
      <c r="E23">
        <f>E11/E13</f>
        <v>0.5</v>
      </c>
      <c r="L23" s="1"/>
      <c r="M23" s="1"/>
      <c r="N23" s="1"/>
      <c r="O23" s="1"/>
      <c r="P23" s="1"/>
      <c r="Q23" s="7"/>
      <c r="U23" s="1"/>
      <c r="V23" s="1"/>
      <c r="W23" s="1"/>
      <c r="X23" s="1"/>
      <c r="Y23" s="1"/>
    </row>
    <row r="24" spans="1:25">
      <c r="C24" s="1"/>
      <c r="D24" s="1"/>
      <c r="E24" s="1"/>
      <c r="L24" s="1"/>
      <c r="M24" s="1"/>
      <c r="N24" s="1"/>
      <c r="O24" s="1"/>
      <c r="P24" s="1"/>
      <c r="Q24" s="7"/>
      <c r="U24" s="1"/>
      <c r="V24" s="1"/>
      <c r="W24" s="1"/>
      <c r="X24" s="1"/>
      <c r="Y24" s="1"/>
    </row>
    <row r="25" spans="1:25">
      <c r="I25" s="8"/>
    </row>
    <row r="26" spans="1:25">
      <c r="I26" s="8"/>
    </row>
    <row r="27" spans="1:25">
      <c r="A27" s="6" t="s">
        <v>22</v>
      </c>
      <c r="C27">
        <v>0.35</v>
      </c>
      <c r="D27">
        <v>0.5</v>
      </c>
      <c r="E27">
        <v>0.15</v>
      </c>
      <c r="H27">
        <f>SUM(C27:E27)</f>
        <v>1</v>
      </c>
    </row>
    <row r="29" spans="1:25">
      <c r="A29" s="6" t="s">
        <v>23</v>
      </c>
      <c r="C29">
        <f>C13*C27</f>
        <v>4.3749999999999995E-3</v>
      </c>
      <c r="D29">
        <f>D13*D27</f>
        <v>1.3942307692307693E-2</v>
      </c>
      <c r="E29">
        <f>E13*E27</f>
        <v>2.1428571428571425E-3</v>
      </c>
      <c r="H29">
        <f>SUM(C29:E29)</f>
        <v>2.0460164835164836E-2</v>
      </c>
      <c r="Q29" s="7"/>
    </row>
    <row r="30" spans="1:25">
      <c r="A30" t="s">
        <v>24</v>
      </c>
      <c r="C30">
        <f>C10*C27</f>
        <v>4.3749999999999995E-3</v>
      </c>
      <c r="D30">
        <f>D10*D27</f>
        <v>6.2500000000000003E-3</v>
      </c>
      <c r="E30">
        <f>E10*E27</f>
        <v>1.0714285714285713E-3</v>
      </c>
      <c r="H30">
        <f t="shared" ref="H30:H31" si="0">SUM(C30:E30)</f>
        <v>1.1696428571428569E-2</v>
      </c>
      <c r="Q30" s="7"/>
    </row>
    <row r="31" spans="1:25">
      <c r="A31" s="9" t="s">
        <v>25</v>
      </c>
      <c r="C31">
        <f>C11*C27</f>
        <v>0</v>
      </c>
      <c r="D31">
        <f>D11*D27</f>
        <v>7.6923076923076927E-3</v>
      </c>
      <c r="E31">
        <f>E11*E27</f>
        <v>1.0714285714285713E-3</v>
      </c>
      <c r="H31">
        <f t="shared" si="0"/>
        <v>8.7637362637362631E-3</v>
      </c>
    </row>
    <row r="34" spans="1:10">
      <c r="A34" s="6" t="s">
        <v>26</v>
      </c>
      <c r="B34" t="s">
        <v>27</v>
      </c>
      <c r="C34" t="s">
        <v>28</v>
      </c>
      <c r="D34" t="s">
        <v>29</v>
      </c>
      <c r="F34" t="s">
        <v>30</v>
      </c>
      <c r="H34" t="s">
        <v>31</v>
      </c>
      <c r="I34" t="s">
        <v>27</v>
      </c>
      <c r="J34" t="s">
        <v>32</v>
      </c>
    </row>
    <row r="35" spans="1:10">
      <c r="A35" t="s">
        <v>33</v>
      </c>
      <c r="B35" s="1">
        <f>1/C35</f>
        <v>333.33333333333331</v>
      </c>
      <c r="C35">
        <v>3.0000000000000001E-3</v>
      </c>
      <c r="D35">
        <f>C35/C40</f>
        <v>2.2656899025753342E-2</v>
      </c>
      <c r="F35">
        <f>F40*D35</f>
        <v>4.6356388872059896E-4</v>
      </c>
      <c r="H35">
        <f>H30</f>
        <v>1.1696428571428569E-2</v>
      </c>
      <c r="I35">
        <f>1/H35</f>
        <v>85.496183206106892</v>
      </c>
      <c r="J35">
        <f>H35/H40</f>
        <v>0.57166834508224229</v>
      </c>
    </row>
    <row r="36" spans="1:10">
      <c r="A36" t="s">
        <v>34</v>
      </c>
      <c r="B36" s="1">
        <f t="shared" ref="B36:B40" si="1">1/C36</f>
        <v>34.002040122407344</v>
      </c>
      <c r="C36">
        <v>2.9409999999999999E-2</v>
      </c>
      <c r="D36">
        <f>C36/C40</f>
        <v>0.22211313344913525</v>
      </c>
      <c r="F36">
        <f>F40*D36</f>
        <v>4.5444713224242718E-3</v>
      </c>
    </row>
    <row r="37" spans="1:10">
      <c r="A37" t="s">
        <v>35</v>
      </c>
      <c r="B37" s="1"/>
    </row>
    <row r="38" spans="1:10">
      <c r="A38" t="s">
        <v>36</v>
      </c>
      <c r="B38" s="1"/>
    </row>
    <row r="39" spans="1:10">
      <c r="A39" t="s">
        <v>37</v>
      </c>
      <c r="B39" s="1">
        <f t="shared" si="1"/>
        <v>10</v>
      </c>
      <c r="C39">
        <v>0.1</v>
      </c>
      <c r="D39">
        <f>C39/C40</f>
        <v>0.7552299675251114</v>
      </c>
      <c r="F39">
        <f>F40*D39</f>
        <v>1.5452129624019966E-2</v>
      </c>
      <c r="H39">
        <f>H31</f>
        <v>8.7637362637362631E-3</v>
      </c>
      <c r="I39">
        <f>1/H39</f>
        <v>114.10658307210032</v>
      </c>
      <c r="J39">
        <f>H39/H40</f>
        <v>0.42833165491775765</v>
      </c>
    </row>
    <row r="40" spans="1:10">
      <c r="A40" t="s">
        <v>38</v>
      </c>
      <c r="B40" s="1">
        <f t="shared" si="1"/>
        <v>7.5522996752511142</v>
      </c>
      <c r="C40">
        <v>0.13241</v>
      </c>
      <c r="D40">
        <f>D35+D36+D39</f>
        <v>1</v>
      </c>
      <c r="F40">
        <f>H29</f>
        <v>2.0460164835164836E-2</v>
      </c>
      <c r="H40">
        <f>H35+H39</f>
        <v>2.0460164835164833E-2</v>
      </c>
      <c r="I40">
        <f>1/H40</f>
        <v>48.87546156428332</v>
      </c>
    </row>
    <row r="41" spans="1:10">
      <c r="B41" s="8"/>
      <c r="C41" s="8"/>
      <c r="D41" s="8"/>
      <c r="E41" s="8"/>
    </row>
    <row r="44" spans="1:10">
      <c r="B44" s="8"/>
      <c r="C44" s="8"/>
      <c r="D44" s="8"/>
      <c r="E44" s="8"/>
    </row>
    <row r="45" spans="1:10">
      <c r="B45" s="8"/>
      <c r="C45" s="8"/>
      <c r="D45" s="8"/>
      <c r="E45" s="8"/>
    </row>
    <row r="46" spans="1:10">
      <c r="B46" s="8"/>
      <c r="C46" s="8"/>
      <c r="D46" s="8"/>
      <c r="E46" s="8"/>
    </row>
    <row r="47" spans="1:10">
      <c r="B47" s="8"/>
      <c r="C47" s="8"/>
      <c r="D47" s="8"/>
      <c r="E47" s="8"/>
      <c r="J47" t="s">
        <v>32</v>
      </c>
    </row>
    <row r="48" spans="1:10">
      <c r="B48" s="8"/>
      <c r="C48" s="8"/>
      <c r="D48" s="8"/>
      <c r="E48" s="8"/>
    </row>
    <row r="49" spans="2:8">
      <c r="B49" s="8"/>
      <c r="C49" s="8"/>
      <c r="D49" s="8"/>
      <c r="E49" s="8"/>
    </row>
    <row r="50" spans="2:8">
      <c r="B50" s="8"/>
      <c r="C50" s="8"/>
      <c r="D50" s="8"/>
      <c r="E50" s="8"/>
    </row>
    <row r="54" spans="2:8">
      <c r="F54" s="8"/>
      <c r="G54" s="8"/>
      <c r="H54" s="8"/>
    </row>
    <row r="57" spans="2:8">
      <c r="F57" s="8"/>
      <c r="G57" s="8"/>
      <c r="H57" s="8"/>
    </row>
    <row r="58" spans="2:8">
      <c r="F58" s="8"/>
      <c r="G58" s="8"/>
      <c r="H58" s="8"/>
    </row>
    <row r="59" spans="2:8">
      <c r="F59" s="8"/>
      <c r="G59" s="8"/>
      <c r="H59" s="8"/>
    </row>
    <row r="60" spans="2:8">
      <c r="F60" s="8"/>
      <c r="G60" s="8"/>
      <c r="H60" s="8"/>
    </row>
    <row r="61" spans="2:8">
      <c r="F61" s="8"/>
      <c r="G61" s="8"/>
      <c r="H61" s="8"/>
    </row>
    <row r="62" spans="2:8">
      <c r="F62" s="8"/>
      <c r="G62" s="8"/>
      <c r="H62" s="8"/>
    </row>
    <row r="63" spans="2:8">
      <c r="F63" s="8"/>
      <c r="G63" s="8"/>
      <c r="H6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12-7</vt:lpstr>
      <vt:lpstr>Wies</vt:lpstr>
      <vt:lpstr>modify 7-1</vt:lpstr>
      <vt:lpstr>reduce 8-29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2013-08-30T02:56:42Z</dcterms:modified>
</cp:coreProperties>
</file>