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ltz/Desktop/"/>
    </mc:Choice>
  </mc:AlternateContent>
  <xr:revisionPtr revIDLastSave="0" documentId="8_{1342E36D-D778-5940-867B-1ED8471040CF}" xr6:coauthVersionLast="36" xr6:coauthVersionMax="36" xr10:uidLastSave="{00000000-0000-0000-0000-000000000000}"/>
  <bookViews>
    <workbookView xWindow="34420" yWindow="4500" windowWidth="25600" windowHeight="14980" tabRatio="500" xr2:uid="{00000000-000D-0000-FFFF-FFFF00000000}"/>
  </bookViews>
  <sheets>
    <sheet name="Calculations" sheetId="2" r:id="rId1"/>
    <sheet name="Moisture" sheetId="1" r:id="rId2"/>
    <sheet name="w BD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2" i="2" l="1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I33" i="2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P51" i="2" s="1"/>
  <c r="Q51" i="2" s="1"/>
  <c r="R51" i="2" s="1"/>
  <c r="S51" i="2" s="1"/>
  <c r="G52" i="2"/>
  <c r="G53" i="2"/>
  <c r="G54" i="2"/>
  <c r="P25" i="2" l="1"/>
  <c r="P28" i="2"/>
  <c r="Q28" i="2" s="1"/>
  <c r="R28" i="2" s="1"/>
  <c r="S28" i="2" s="1"/>
  <c r="P24" i="2"/>
  <c r="Q24" i="2" s="1"/>
  <c r="R24" i="2" s="1"/>
  <c r="S24" i="2" s="1"/>
  <c r="P54" i="2"/>
  <c r="Q54" i="2" s="1"/>
  <c r="R54" i="2" s="1"/>
  <c r="S54" i="2" s="1"/>
  <c r="P30" i="2"/>
  <c r="Q30" i="2" s="1"/>
  <c r="R30" i="2" s="1"/>
  <c r="S30" i="2" s="1"/>
  <c r="P26" i="2"/>
  <c r="Q26" i="2" s="1"/>
  <c r="R26" i="2" s="1"/>
  <c r="S26" i="2" s="1"/>
  <c r="P22" i="2"/>
  <c r="Q22" i="2" s="1"/>
  <c r="Q25" i="2"/>
  <c r="R25" i="2" s="1"/>
  <c r="S25" i="2" s="1"/>
  <c r="P53" i="2"/>
  <c r="Q53" i="2" s="1"/>
  <c r="R53" i="2" s="1"/>
  <c r="S53" i="2" s="1"/>
  <c r="P52" i="2"/>
  <c r="Q52" i="2" s="1"/>
  <c r="R52" i="2" s="1"/>
  <c r="S52" i="2" s="1"/>
  <c r="P29" i="2"/>
  <c r="Q29" i="2" s="1"/>
  <c r="R29" i="2" s="1"/>
  <c r="S29" i="2" s="1"/>
  <c r="P47" i="2"/>
  <c r="Q47" i="2" s="1"/>
  <c r="R47" i="2" s="1"/>
  <c r="S47" i="2" s="1"/>
  <c r="P43" i="2"/>
  <c r="Q43" i="2" s="1"/>
  <c r="R43" i="2" s="1"/>
  <c r="S43" i="2" s="1"/>
  <c r="P39" i="2"/>
  <c r="Q39" i="2" s="1"/>
  <c r="R39" i="2" s="1"/>
  <c r="S39" i="2" s="1"/>
  <c r="P35" i="2"/>
  <c r="Q35" i="2" s="1"/>
  <c r="R35" i="2" s="1"/>
  <c r="S35" i="2" s="1"/>
  <c r="P31" i="2"/>
  <c r="Q31" i="2" s="1"/>
  <c r="R31" i="2" s="1"/>
  <c r="S31" i="2" s="1"/>
  <c r="P27" i="2"/>
  <c r="Q27" i="2" s="1"/>
  <c r="R27" i="2" s="1"/>
  <c r="S27" i="2" s="1"/>
  <c r="P23" i="2"/>
  <c r="Q23" i="2" s="1"/>
  <c r="R23" i="2" s="1"/>
  <c r="S23" i="2" s="1"/>
  <c r="P50" i="2"/>
  <c r="Q50" i="2" s="1"/>
  <c r="R50" i="2" s="1"/>
  <c r="S50" i="2" s="1"/>
  <c r="P46" i="2"/>
  <c r="Q46" i="2" s="1"/>
  <c r="R46" i="2" s="1"/>
  <c r="S46" i="2" s="1"/>
  <c r="P42" i="2"/>
  <c r="Q42" i="2" s="1"/>
  <c r="R42" i="2" s="1"/>
  <c r="S42" i="2" s="1"/>
  <c r="P38" i="2"/>
  <c r="Q38" i="2" s="1"/>
  <c r="R38" i="2" s="1"/>
  <c r="S38" i="2" s="1"/>
  <c r="P34" i="2"/>
  <c r="Q34" i="2" s="1"/>
  <c r="R34" i="2" s="1"/>
  <c r="S34" i="2" s="1"/>
  <c r="P49" i="2"/>
  <c r="Q49" i="2" s="1"/>
  <c r="R49" i="2" s="1"/>
  <c r="S49" i="2" s="1"/>
  <c r="P45" i="2"/>
  <c r="Q45" i="2" s="1"/>
  <c r="R45" i="2" s="1"/>
  <c r="S45" i="2" s="1"/>
  <c r="P41" i="2"/>
  <c r="Q41" i="2" s="1"/>
  <c r="R41" i="2" s="1"/>
  <c r="S41" i="2" s="1"/>
  <c r="P37" i="2"/>
  <c r="Q37" i="2" s="1"/>
  <c r="R37" i="2" s="1"/>
  <c r="S37" i="2" s="1"/>
  <c r="P33" i="2"/>
  <c r="Q33" i="2" s="1"/>
  <c r="R33" i="2" s="1"/>
  <c r="S33" i="2" s="1"/>
  <c r="P48" i="2"/>
  <c r="Q48" i="2" s="1"/>
  <c r="R48" i="2" s="1"/>
  <c r="S48" i="2" s="1"/>
  <c r="P44" i="2"/>
  <c r="Q44" i="2" s="1"/>
  <c r="R44" i="2" s="1"/>
  <c r="S44" i="2" s="1"/>
  <c r="P40" i="2"/>
  <c r="Q40" i="2" s="1"/>
  <c r="R40" i="2" s="1"/>
  <c r="S40" i="2" s="1"/>
  <c r="P36" i="2"/>
  <c r="Q36" i="2" s="1"/>
  <c r="R36" i="2" s="1"/>
  <c r="S36" i="2" s="1"/>
  <c r="P32" i="2"/>
  <c r="Q32" i="2" s="1"/>
  <c r="R32" i="2" s="1"/>
  <c r="S32" i="2" s="1"/>
  <c r="O13" i="2"/>
  <c r="G11" i="2"/>
  <c r="H11" i="2"/>
  <c r="I11" i="2" s="1"/>
  <c r="O11" i="2"/>
  <c r="G10" i="2"/>
  <c r="H10" i="2"/>
  <c r="I10" i="2" s="1"/>
  <c r="O10" i="2"/>
  <c r="G13" i="2"/>
  <c r="H13" i="2"/>
  <c r="I13" i="2" s="1"/>
  <c r="G14" i="2"/>
  <c r="H14" i="2"/>
  <c r="I14" i="2" s="1"/>
  <c r="O14" i="2"/>
  <c r="G15" i="2"/>
  <c r="H15" i="2"/>
  <c r="I15" i="2" s="1"/>
  <c r="O15" i="2"/>
  <c r="G18" i="2"/>
  <c r="H18" i="2"/>
  <c r="I18" i="2" s="1"/>
  <c r="O18" i="2"/>
  <c r="G17" i="2"/>
  <c r="P17" i="2" s="1"/>
  <c r="H17" i="2"/>
  <c r="I17" i="2" s="1"/>
  <c r="O17" i="2"/>
  <c r="G16" i="2"/>
  <c r="H16" i="2"/>
  <c r="I16" i="2" s="1"/>
  <c r="O16" i="2"/>
  <c r="G19" i="2"/>
  <c r="H19" i="2"/>
  <c r="I19" i="2" s="1"/>
  <c r="O19" i="2"/>
  <c r="G20" i="2"/>
  <c r="H20" i="2"/>
  <c r="I20" i="2" s="1"/>
  <c r="O20" i="2"/>
  <c r="G21" i="2"/>
  <c r="P21" i="2" s="1"/>
  <c r="H21" i="2"/>
  <c r="I21" i="2" s="1"/>
  <c r="O21" i="2"/>
  <c r="G6" i="2"/>
  <c r="H6" i="2"/>
  <c r="I6" i="2" s="1"/>
  <c r="O6" i="2"/>
  <c r="G4" i="2"/>
  <c r="H4" i="2"/>
  <c r="I4" i="2" s="1"/>
  <c r="O4" i="2"/>
  <c r="G3" i="2"/>
  <c r="H3" i="2"/>
  <c r="I3" i="2" s="1"/>
  <c r="O3" i="2"/>
  <c r="G7" i="2"/>
  <c r="P7" i="2" s="1"/>
  <c r="H7" i="2"/>
  <c r="I7" i="2" s="1"/>
  <c r="O7" i="2"/>
  <c r="G8" i="2"/>
  <c r="H8" i="2"/>
  <c r="I8" i="2" s="1"/>
  <c r="O8" i="2"/>
  <c r="G9" i="2"/>
  <c r="H9" i="2"/>
  <c r="I9" i="2" s="1"/>
  <c r="O9" i="2"/>
  <c r="G12" i="2"/>
  <c r="H12" i="2"/>
  <c r="I12" i="2" s="1"/>
  <c r="O12" i="2"/>
  <c r="F72" i="3"/>
  <c r="J72" i="3" s="1"/>
  <c r="F73" i="3"/>
  <c r="F74" i="3"/>
  <c r="I72" i="3"/>
  <c r="F69" i="3"/>
  <c r="F70" i="3"/>
  <c r="I69" i="3" s="1"/>
  <c r="F71" i="3"/>
  <c r="J69" i="3"/>
  <c r="F66" i="3"/>
  <c r="F67" i="3"/>
  <c r="I66" i="3" s="1"/>
  <c r="F68" i="3"/>
  <c r="J66" i="3"/>
  <c r="F63" i="3"/>
  <c r="F64" i="3"/>
  <c r="I63" i="3" s="1"/>
  <c r="F65" i="3"/>
  <c r="J63" i="3" s="1"/>
  <c r="F60" i="3"/>
  <c r="J60" i="3" s="1"/>
  <c r="F61" i="3"/>
  <c r="I60" i="3" s="1"/>
  <c r="F62" i="3"/>
  <c r="F57" i="3"/>
  <c r="J57" i="3" s="1"/>
  <c r="F58" i="3"/>
  <c r="F59" i="3"/>
  <c r="I57" i="3"/>
  <c r="F54" i="3"/>
  <c r="F55" i="3"/>
  <c r="F56" i="3"/>
  <c r="J54" i="3"/>
  <c r="I54" i="3"/>
  <c r="F51" i="3"/>
  <c r="F52" i="3"/>
  <c r="I51" i="3" s="1"/>
  <c r="F53" i="3"/>
  <c r="J51" i="3" s="1"/>
  <c r="F48" i="3"/>
  <c r="J48" i="3" s="1"/>
  <c r="F49" i="3"/>
  <c r="I48" i="3" s="1"/>
  <c r="F50" i="3"/>
  <c r="F45" i="3"/>
  <c r="J45" i="3" s="1"/>
  <c r="F46" i="3"/>
  <c r="F47" i="3"/>
  <c r="I45" i="3"/>
  <c r="F42" i="3"/>
  <c r="F43" i="3"/>
  <c r="F44" i="3"/>
  <c r="J42" i="3"/>
  <c r="I42" i="3"/>
  <c r="F39" i="3"/>
  <c r="F40" i="3"/>
  <c r="I39" i="3" s="1"/>
  <c r="F41" i="3"/>
  <c r="J39" i="3" s="1"/>
  <c r="F35" i="3"/>
  <c r="J35" i="3" s="1"/>
  <c r="F36" i="3"/>
  <c r="I35" i="3" s="1"/>
  <c r="F37" i="3"/>
  <c r="F32" i="3"/>
  <c r="J32" i="3" s="1"/>
  <c r="F33" i="3"/>
  <c r="F34" i="3"/>
  <c r="I32" i="3"/>
  <c r="F29" i="3"/>
  <c r="F30" i="3"/>
  <c r="F31" i="3"/>
  <c r="J29" i="3"/>
  <c r="I29" i="3"/>
  <c r="F26" i="3"/>
  <c r="F27" i="3"/>
  <c r="I26" i="3" s="1"/>
  <c r="F28" i="3"/>
  <c r="J26" i="3" s="1"/>
  <c r="F23" i="3"/>
  <c r="J23" i="3" s="1"/>
  <c r="F24" i="3"/>
  <c r="I23" i="3" s="1"/>
  <c r="F25" i="3"/>
  <c r="F20" i="3"/>
  <c r="J20" i="3" s="1"/>
  <c r="F21" i="3"/>
  <c r="F22" i="3"/>
  <c r="I20" i="3"/>
  <c r="F17" i="3"/>
  <c r="F18" i="3"/>
  <c r="F19" i="3"/>
  <c r="J17" i="3"/>
  <c r="I17" i="3"/>
  <c r="F14" i="3"/>
  <c r="F15" i="3"/>
  <c r="I14" i="3" s="1"/>
  <c r="F16" i="3"/>
  <c r="J14" i="3" s="1"/>
  <c r="F11" i="3"/>
  <c r="J11" i="3" s="1"/>
  <c r="F12" i="3"/>
  <c r="I11" i="3" s="1"/>
  <c r="F13" i="3"/>
  <c r="F8" i="3"/>
  <c r="J8" i="3" s="1"/>
  <c r="F9" i="3"/>
  <c r="F10" i="3"/>
  <c r="I8" i="3"/>
  <c r="F5" i="3"/>
  <c r="F6" i="3"/>
  <c r="F7" i="3"/>
  <c r="J5" i="3"/>
  <c r="I5" i="3"/>
  <c r="F2" i="3"/>
  <c r="F3" i="3"/>
  <c r="I2" i="3" s="1"/>
  <c r="F4" i="3"/>
  <c r="J2" i="3" s="1"/>
  <c r="R22" i="2"/>
  <c r="S22" i="2" s="1"/>
  <c r="G3" i="1"/>
  <c r="G4" i="1"/>
  <c r="G5" i="1"/>
  <c r="G6" i="1"/>
  <c r="G7" i="1"/>
  <c r="G8" i="1"/>
  <c r="G9" i="1"/>
  <c r="G10" i="1"/>
  <c r="G11" i="1"/>
  <c r="G12" i="1"/>
  <c r="G13" i="1"/>
  <c r="G2" i="1"/>
  <c r="B3" i="1"/>
  <c r="B4" i="1"/>
  <c r="B5" i="1"/>
  <c r="B6" i="1"/>
  <c r="B7" i="1"/>
  <c r="B8" i="1"/>
  <c r="B9" i="1"/>
  <c r="B10" i="1"/>
  <c r="B11" i="1"/>
  <c r="B12" i="1"/>
  <c r="B13" i="1"/>
  <c r="B2" i="1"/>
  <c r="P15" i="2" l="1"/>
  <c r="Q15" i="2" s="1"/>
  <c r="R15" i="2" s="1"/>
  <c r="S15" i="2" s="1"/>
  <c r="P9" i="2"/>
  <c r="Q9" i="2" s="1"/>
  <c r="R9" i="2" s="1"/>
  <c r="S9" i="2" s="1"/>
  <c r="P4" i="2"/>
  <c r="Q4" i="2" s="1"/>
  <c r="R4" i="2" s="1"/>
  <c r="S4" i="2" s="1"/>
  <c r="P19" i="2"/>
  <c r="Q19" i="2" s="1"/>
  <c r="R19" i="2" s="1"/>
  <c r="S19" i="2" s="1"/>
  <c r="Q7" i="2"/>
  <c r="R7" i="2" s="1"/>
  <c r="S7" i="2" s="1"/>
  <c r="Q21" i="2"/>
  <c r="R21" i="2" s="1"/>
  <c r="S21" i="2" s="1"/>
  <c r="Q17" i="2"/>
  <c r="R17" i="2" s="1"/>
  <c r="S17" i="2" s="1"/>
  <c r="P13" i="2"/>
  <c r="Q13" i="2" s="1"/>
  <c r="R13" i="2" s="1"/>
  <c r="S13" i="2" s="1"/>
  <c r="P10" i="2"/>
  <c r="Q10" i="2" s="1"/>
  <c r="R10" i="2" s="1"/>
  <c r="S10" i="2" s="1"/>
  <c r="P11" i="2"/>
  <c r="Q11" i="2" s="1"/>
  <c r="R11" i="2" s="1"/>
  <c r="S11" i="2" s="1"/>
  <c r="P12" i="2"/>
  <c r="Q12" i="2" s="1"/>
  <c r="R12" i="2" s="1"/>
  <c r="S12" i="2" s="1"/>
  <c r="P3" i="2"/>
  <c r="Q3" i="2" s="1"/>
  <c r="R3" i="2" s="1"/>
  <c r="S3" i="2" s="1"/>
  <c r="P20" i="2"/>
  <c r="Q20" i="2" s="1"/>
  <c r="R20" i="2" s="1"/>
  <c r="S20" i="2" s="1"/>
  <c r="P18" i="2"/>
  <c r="Q18" i="2" s="1"/>
  <c r="R18" i="2" s="1"/>
  <c r="S18" i="2" s="1"/>
  <c r="P8" i="2"/>
  <c r="Q8" i="2" s="1"/>
  <c r="R8" i="2" s="1"/>
  <c r="S8" i="2" s="1"/>
  <c r="P6" i="2"/>
  <c r="Q6" i="2" s="1"/>
  <c r="R6" i="2" s="1"/>
  <c r="S6" i="2" s="1"/>
  <c r="P16" i="2"/>
  <c r="Q16" i="2" s="1"/>
  <c r="R16" i="2" s="1"/>
  <c r="S16" i="2" s="1"/>
  <c r="P14" i="2"/>
  <c r="Q14" i="2" s="1"/>
  <c r="R14" i="2" s="1"/>
  <c r="S14" i="2" s="1"/>
</calcChain>
</file>

<file path=xl/sharedStrings.xml><?xml version="1.0" encoding="utf-8"?>
<sst xmlns="http://schemas.openxmlformats.org/spreadsheetml/2006/main" count="196" uniqueCount="120">
  <si>
    <t>Hyphal Extraction Microscopy Calculations</t>
  </si>
  <si>
    <t>Site</t>
  </si>
  <si>
    <t>Number of Hyphal Intersections</t>
  </si>
  <si>
    <t>Fields of View</t>
  </si>
  <si>
    <t>sum intersections</t>
  </si>
  <si>
    <t>sum fields of view</t>
  </si>
  <si>
    <t># grid squares counted</t>
  </si>
  <si>
    <t>Diameter of Funnel (mm)</t>
  </si>
  <si>
    <t>Dilution</t>
  </si>
  <si>
    <t>Dilution multiplier</t>
  </si>
  <si>
    <t>soil fresh wt (g)</t>
  </si>
  <si>
    <t>% soil moisture</t>
  </si>
  <si>
    <t>Soil dry wt (g)</t>
  </si>
  <si>
    <t>hyphae (mm/ slide)</t>
  </si>
  <si>
    <t>hyphae (mm/ g dry wt soil)</t>
  </si>
  <si>
    <t>1:4</t>
  </si>
  <si>
    <t>Dry</t>
  </si>
  <si>
    <t>Extended</t>
  </si>
  <si>
    <t>Wet</t>
  </si>
  <si>
    <t>hyphae (cm/g dry wt soil)</t>
  </si>
  <si>
    <t>g/cm^3</t>
  </si>
  <si>
    <t>Elevation (m)</t>
    <phoneticPr fontId="0" type="noConversion"/>
  </si>
  <si>
    <t>Replicate</t>
    <phoneticPr fontId="0" type="noConversion"/>
  </si>
  <si>
    <t>Hyphae (cm/g dry soil)</t>
  </si>
  <si>
    <t>cm</t>
  </si>
  <si>
    <t>cm^2/m^2</t>
  </si>
  <si>
    <t>AVG</t>
  </si>
  <si>
    <t>STD DEV</t>
  </si>
  <si>
    <t>hyphae (M/g dry wt soil)</t>
  </si>
  <si>
    <t>DSB1</t>
  </si>
  <si>
    <t>Salvage</t>
  </si>
  <si>
    <t>HHRB1</t>
  </si>
  <si>
    <t>HHRB4</t>
  </si>
  <si>
    <t>DS</t>
  </si>
  <si>
    <t>HH</t>
  </si>
  <si>
    <t>PSRA5</t>
  </si>
  <si>
    <t>PSRA3</t>
  </si>
  <si>
    <t>WLRC1</t>
  </si>
  <si>
    <t>PS</t>
  </si>
  <si>
    <t>WL</t>
  </si>
  <si>
    <t>Year</t>
  </si>
  <si>
    <t>WLRC5</t>
  </si>
  <si>
    <t>DSA1</t>
  </si>
  <si>
    <t>DSA2</t>
  </si>
  <si>
    <t>HHT1</t>
  </si>
  <si>
    <t>HHS1</t>
  </si>
  <si>
    <t>HHC2</t>
  </si>
  <si>
    <t>HHD2</t>
  </si>
  <si>
    <t>HHD3</t>
  </si>
  <si>
    <t>PSC1</t>
  </si>
  <si>
    <t>PSD1</t>
  </si>
  <si>
    <t>PSF1</t>
  </si>
  <si>
    <t>PSS1</t>
  </si>
  <si>
    <t>PST1</t>
  </si>
  <si>
    <t>PSC2</t>
  </si>
  <si>
    <t>PSD2</t>
  </si>
  <si>
    <t>PSF2</t>
  </si>
  <si>
    <t>PSS2</t>
  </si>
  <si>
    <t>PST2</t>
  </si>
  <si>
    <t>PSC3</t>
  </si>
  <si>
    <t>PSD3</t>
  </si>
  <si>
    <t>PSF3</t>
  </si>
  <si>
    <t>PSS3</t>
  </si>
  <si>
    <t>PST3</t>
  </si>
  <si>
    <t>WLC1</t>
  </si>
  <si>
    <t>WLD1</t>
  </si>
  <si>
    <t>WLF1</t>
  </si>
  <si>
    <t>WLS1</t>
  </si>
  <si>
    <t>WLT1</t>
  </si>
  <si>
    <t>WLC2</t>
  </si>
  <si>
    <t>WLD2</t>
  </si>
  <si>
    <t>WLF2</t>
  </si>
  <si>
    <t>WLS2</t>
  </si>
  <si>
    <t>WLT2</t>
  </si>
  <si>
    <t>WLC3</t>
  </si>
  <si>
    <t>WLD3</t>
  </si>
  <si>
    <t>WLF3</t>
  </si>
  <si>
    <t>WLS3</t>
  </si>
  <si>
    <t>WLT3</t>
  </si>
  <si>
    <t>HHF1</t>
  </si>
  <si>
    <t>HHF2</t>
  </si>
  <si>
    <t>HHF3</t>
  </si>
  <si>
    <t>HHT2</t>
  </si>
  <si>
    <t>HHT3</t>
  </si>
  <si>
    <t>HHS3</t>
  </si>
  <si>
    <t>HHC1</t>
  </si>
  <si>
    <t>HHD1</t>
  </si>
  <si>
    <t>1:5</t>
  </si>
  <si>
    <t>1:6</t>
  </si>
  <si>
    <t>1:7</t>
  </si>
  <si>
    <t>1:8</t>
  </si>
  <si>
    <t>1:9</t>
  </si>
  <si>
    <t>1:10</t>
  </si>
  <si>
    <t>1:11</t>
  </si>
  <si>
    <t>1:12</t>
  </si>
  <si>
    <t>1:13</t>
  </si>
  <si>
    <t>1:14</t>
  </si>
  <si>
    <t>1:15</t>
  </si>
  <si>
    <t>1:16</t>
  </si>
  <si>
    <t>1:17</t>
  </si>
  <si>
    <t>1:18</t>
  </si>
  <si>
    <t>1:19</t>
  </si>
  <si>
    <t>1:20</t>
  </si>
  <si>
    <t>1:21</t>
  </si>
  <si>
    <t>1:22</t>
  </si>
  <si>
    <t>1:23</t>
  </si>
  <si>
    <t>1:24</t>
  </si>
  <si>
    <t>1:25</t>
  </si>
  <si>
    <t>1:26</t>
  </si>
  <si>
    <t>1:27</t>
  </si>
  <si>
    <t>1:28</t>
  </si>
  <si>
    <t>1:29</t>
  </si>
  <si>
    <t>1:30</t>
  </si>
  <si>
    <t>1:31</t>
  </si>
  <si>
    <t>1:32</t>
  </si>
  <si>
    <t>1:33</t>
  </si>
  <si>
    <t>1:36</t>
  </si>
  <si>
    <t>1:37</t>
  </si>
  <si>
    <t>1:38</t>
  </si>
  <si>
    <t>1:39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</si>
</sst>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Arial"/>
    </font>
    <font>
      <b/>
      <sz val="12"/>
      <name val="Arial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scheme val="minor"/>
    </font>
    <font>
      <b/>
      <sz val="10"/>
      <name val="Verdana"/>
    </font>
    <font>
      <sz val="10"/>
      <name val="Verdana"/>
    </font>
    <font>
      <sz val="12"/>
      <color rgb="FFFF0000"/>
      <name val="Arial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88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4" fillId="0" borderId="0" xfId="1" applyFont="1"/>
    <xf numFmtId="0" fontId="5" fillId="0" borderId="0" xfId="1" applyFont="1"/>
    <xf numFmtId="0" fontId="5" fillId="0" borderId="0" xfId="1" applyFont="1" applyAlignment="1">
      <alignment wrapText="1"/>
    </xf>
    <xf numFmtId="0" fontId="4" fillId="2" borderId="0" xfId="1" applyFont="1" applyFill="1"/>
    <xf numFmtId="49" fontId="4" fillId="2" borderId="0" xfId="1" applyNumberFormat="1" applyFont="1" applyFill="1" applyAlignment="1">
      <alignment horizontal="right"/>
    </xf>
    <xf numFmtId="0" fontId="4" fillId="2" borderId="0" xfId="1" applyNumberFormat="1" applyFont="1" applyFill="1" applyAlignment="1">
      <alignment horizontal="right"/>
    </xf>
    <xf numFmtId="0" fontId="4" fillId="2" borderId="1" xfId="1" applyFont="1" applyFill="1" applyBorder="1"/>
    <xf numFmtId="0" fontId="4" fillId="2" borderId="0" xfId="1" applyFont="1" applyFill="1" applyBorder="1"/>
    <xf numFmtId="0" fontId="4" fillId="2" borderId="3" xfId="1" applyFont="1" applyFill="1" applyBorder="1"/>
    <xf numFmtId="0" fontId="4" fillId="2" borderId="2" xfId="1" applyFont="1" applyFill="1" applyBorder="1"/>
    <xf numFmtId="49" fontId="4" fillId="2" borderId="2" xfId="1" applyNumberFormat="1" applyFont="1" applyFill="1" applyBorder="1" applyAlignment="1">
      <alignment horizontal="right"/>
    </xf>
    <xf numFmtId="0" fontId="4" fillId="2" borderId="2" xfId="1" applyNumberFormat="1" applyFont="1" applyFill="1" applyBorder="1" applyAlignment="1">
      <alignment horizontal="right"/>
    </xf>
    <xf numFmtId="14" fontId="4" fillId="2" borderId="2" xfId="1" applyNumberFormat="1" applyFont="1" applyFill="1" applyBorder="1"/>
    <xf numFmtId="49" fontId="4" fillId="2" borderId="0" xfId="1" applyNumberFormat="1" applyFont="1" applyFill="1" applyBorder="1" applyAlignment="1">
      <alignment horizontal="right"/>
    </xf>
    <xf numFmtId="0" fontId="4" fillId="2" borderId="0" xfId="1" applyNumberFormat="1" applyFont="1" applyFill="1" applyBorder="1" applyAlignment="1">
      <alignment horizontal="right"/>
    </xf>
    <xf numFmtId="0" fontId="5" fillId="2" borderId="0" xfId="1" applyFont="1" applyFill="1"/>
    <xf numFmtId="0" fontId="5" fillId="2" borderId="2" xfId="1" applyFont="1" applyFill="1" applyBorder="1"/>
    <xf numFmtId="0" fontId="5" fillId="2" borderId="0" xfId="1" applyFont="1" applyFill="1" applyBorder="1"/>
    <xf numFmtId="0" fontId="5" fillId="0" borderId="4" xfId="1" applyFont="1" applyBorder="1"/>
    <xf numFmtId="0" fontId="5" fillId="0" borderId="4" xfId="1" applyFont="1" applyBorder="1" applyAlignment="1">
      <alignment wrapText="1"/>
    </xf>
    <xf numFmtId="0" fontId="5" fillId="2" borderId="4" xfId="1" applyFont="1" applyFill="1" applyBorder="1"/>
    <xf numFmtId="0" fontId="5" fillId="2" borderId="5" xfId="1" applyFont="1" applyFill="1" applyBorder="1"/>
    <xf numFmtId="0" fontId="5" fillId="3" borderId="0" xfId="1" applyFont="1" applyFill="1"/>
    <xf numFmtId="0" fontId="5" fillId="3" borderId="4" xfId="1" applyFont="1" applyFill="1" applyBorder="1"/>
    <xf numFmtId="0" fontId="4" fillId="3" borderId="0" xfId="1" applyFont="1" applyFill="1" applyBorder="1"/>
    <xf numFmtId="0" fontId="4" fillId="3" borderId="0" xfId="1" applyFont="1" applyFill="1"/>
    <xf numFmtId="49" fontId="4" fillId="3" borderId="0" xfId="1" applyNumberFormat="1" applyFont="1" applyFill="1" applyAlignment="1">
      <alignment horizontal="right"/>
    </xf>
    <xf numFmtId="0" fontId="4" fillId="3" borderId="0" xfId="1" applyNumberFormat="1" applyFont="1" applyFill="1" applyAlignment="1">
      <alignment horizontal="right"/>
    </xf>
    <xf numFmtId="0" fontId="4" fillId="3" borderId="3" xfId="1" applyFont="1" applyFill="1" applyBorder="1"/>
    <xf numFmtId="0" fontId="5" fillId="3" borderId="2" xfId="1" applyFont="1" applyFill="1" applyBorder="1"/>
    <xf numFmtId="0" fontId="5" fillId="3" borderId="5" xfId="1" applyFont="1" applyFill="1" applyBorder="1"/>
    <xf numFmtId="0" fontId="4" fillId="3" borderId="2" xfId="1" applyFont="1" applyFill="1" applyBorder="1"/>
    <xf numFmtId="14" fontId="4" fillId="3" borderId="2" xfId="1" applyNumberFormat="1" applyFont="1" applyFill="1" applyBorder="1"/>
    <xf numFmtId="49" fontId="4" fillId="3" borderId="2" xfId="1" applyNumberFormat="1" applyFont="1" applyFill="1" applyBorder="1" applyAlignment="1">
      <alignment horizontal="right"/>
    </xf>
    <xf numFmtId="0" fontId="4" fillId="3" borderId="2" xfId="1" applyNumberFormat="1" applyFont="1" applyFill="1" applyBorder="1" applyAlignment="1">
      <alignment horizontal="right"/>
    </xf>
    <xf numFmtId="0" fontId="4" fillId="3" borderId="6" xfId="1" applyFont="1" applyFill="1" applyBorder="1"/>
    <xf numFmtId="0" fontId="8" fillId="0" borderId="0" xfId="0" applyFont="1"/>
    <xf numFmtId="0" fontId="9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10" fillId="4" borderId="0" xfId="0" applyFont="1" applyFill="1"/>
    <xf numFmtId="0" fontId="0" fillId="4" borderId="2" xfId="0" applyFill="1" applyBorder="1"/>
    <xf numFmtId="0" fontId="9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10" fillId="3" borderId="0" xfId="0" applyFont="1" applyFill="1"/>
    <xf numFmtId="0" fontId="0" fillId="3" borderId="2" xfId="0" applyFill="1" applyBorder="1"/>
    <xf numFmtId="0" fontId="0" fillId="4" borderId="1" xfId="0" applyFill="1" applyBorder="1"/>
    <xf numFmtId="0" fontId="7" fillId="4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0" fillId="4" borderId="0" xfId="0" applyFill="1" applyBorder="1"/>
    <xf numFmtId="0" fontId="0" fillId="3" borderId="0" xfId="0" applyFill="1" applyBorder="1"/>
    <xf numFmtId="0" fontId="0" fillId="3" borderId="1" xfId="0" applyFill="1" applyBorder="1"/>
    <xf numFmtId="0" fontId="4" fillId="3" borderId="1" xfId="1" applyFont="1" applyFill="1" applyBorder="1"/>
    <xf numFmtId="0" fontId="11" fillId="0" borderId="0" xfId="1" applyFont="1"/>
    <xf numFmtId="3" fontId="4" fillId="2" borderId="3" xfId="1" applyNumberFormat="1" applyFont="1" applyFill="1" applyBorder="1"/>
    <xf numFmtId="0" fontId="1" fillId="0" borderId="0" xfId="0" applyFont="1"/>
    <xf numFmtId="0" fontId="0" fillId="0" borderId="0" xfId="0" applyBorder="1"/>
    <xf numFmtId="0" fontId="12" fillId="0" borderId="0" xfId="0" applyFont="1"/>
  </cellXfs>
  <cellStyles count="8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Normal" xfId="0" builtinId="0"/>
    <cellStyle name="Normal 2" xfId="1" xr:uid="{00000000-0005-0000-0000-000057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8"/>
  <sheetViews>
    <sheetView tabSelected="1" zoomScaleNormal="125" zoomScalePageLayoutView="125" workbookViewId="0">
      <pane xSplit="3" topLeftCell="I1" activePane="topRight" state="frozen"/>
      <selection pane="topRight" activeCell="N13" sqref="N13"/>
    </sheetView>
  </sheetViews>
  <sheetFormatPr baseColWidth="10" defaultColWidth="8.83203125" defaultRowHeight="16" x14ac:dyDescent="0.2"/>
  <cols>
    <col min="1" max="1" width="8.83203125" style="1"/>
    <col min="2" max="2" width="14.5" style="2" customWidth="1"/>
    <col min="3" max="3" width="11.83203125" style="19" customWidth="1"/>
    <col min="4" max="4" width="8.5" style="1" customWidth="1"/>
    <col min="5" max="5" width="17.83203125" style="1" customWidth="1"/>
    <col min="6" max="6" width="12.1640625" style="1" customWidth="1"/>
    <col min="7" max="7" width="17.83203125" style="1" customWidth="1"/>
    <col min="8" max="8" width="9.6640625" style="1" customWidth="1"/>
    <col min="9" max="9" width="14.1640625" style="1" customWidth="1"/>
    <col min="10" max="10" width="12.83203125" style="1" customWidth="1"/>
    <col min="11" max="11" width="10.1640625" style="1" customWidth="1"/>
    <col min="12" max="12" width="12.5" style="1" customWidth="1"/>
    <col min="13" max="13" width="8.5" style="1" customWidth="1"/>
    <col min="14" max="14" width="11.6640625" style="1" customWidth="1"/>
    <col min="15" max="15" width="8.5" style="1" customWidth="1"/>
    <col min="16" max="16" width="11" style="1" customWidth="1"/>
    <col min="17" max="17" width="12.5" style="1" customWidth="1"/>
    <col min="18" max="18" width="12" style="1" customWidth="1"/>
    <col min="19" max="16384" width="8.83203125" style="1"/>
  </cols>
  <sheetData>
    <row r="1" spans="1:29" x14ac:dyDescent="0.2">
      <c r="C1" s="19" t="s">
        <v>0</v>
      </c>
      <c r="K1" s="53"/>
    </row>
    <row r="2" spans="1:29" s="3" customFormat="1" ht="51" x14ac:dyDescent="0.2">
      <c r="A2" s="16" t="s">
        <v>30</v>
      </c>
      <c r="B2" s="16" t="s">
        <v>40</v>
      </c>
      <c r="C2" s="20" t="s">
        <v>1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19</v>
      </c>
      <c r="S2" s="3" t="s">
        <v>28</v>
      </c>
      <c r="V2" s="3" t="s">
        <v>20</v>
      </c>
    </row>
    <row r="3" spans="1:29" s="4" customFormat="1" x14ac:dyDescent="0.2">
      <c r="B3" s="16">
        <v>2015</v>
      </c>
      <c r="C3" s="57" t="s">
        <v>29</v>
      </c>
      <c r="D3" s="4" t="s">
        <v>33</v>
      </c>
      <c r="E3">
        <v>417</v>
      </c>
      <c r="F3" s="4">
        <v>50</v>
      </c>
      <c r="G3" s="4">
        <f t="shared" ref="G3:H8" si="0">SUM(E3:E3)</f>
        <v>417</v>
      </c>
      <c r="H3" s="4">
        <f t="shared" si="0"/>
        <v>50</v>
      </c>
      <c r="I3" s="4">
        <f t="shared" ref="I3:I54" si="1">100*H3</f>
        <v>5000</v>
      </c>
      <c r="J3" s="4">
        <v>17</v>
      </c>
      <c r="K3" s="5" t="s">
        <v>15</v>
      </c>
      <c r="L3" s="6">
        <v>5</v>
      </c>
      <c r="M3" s="7">
        <v>4.0553999999999997</v>
      </c>
      <c r="N3">
        <v>1.3574660633484417E-2</v>
      </c>
      <c r="O3" s="4">
        <f t="shared" ref="O3:O54" si="2">M3*N3</f>
        <v>5.5050678733032696E-2</v>
      </c>
      <c r="P3" s="4">
        <f t="shared" ref="P3:P11" si="3">((G3*(11/14)*0.05)*(PI()*(J3/2)^2))/((I3/100)*(0.5)^2)</f>
        <v>297.47359357733814</v>
      </c>
      <c r="Q3" s="4">
        <f t="shared" ref="Q3:Q11" si="4">(P3*L3*(500/10))/(O3)</f>
        <v>1350907.9289463947</v>
      </c>
      <c r="R3" s="4">
        <f t="shared" ref="R3:S21" si="5">Q3/100</f>
        <v>13509.079289463947</v>
      </c>
      <c r="S3" s="4">
        <f t="shared" si="5"/>
        <v>135.09079289463946</v>
      </c>
      <c r="AA3" s="4">
        <v>713.08623201977059</v>
      </c>
    </row>
    <row r="4" spans="1:29" s="4" customFormat="1" x14ac:dyDescent="0.2">
      <c r="B4" s="16">
        <v>2015</v>
      </c>
      <c r="C4" s="57" t="s">
        <v>42</v>
      </c>
      <c r="D4" s="4" t="s">
        <v>33</v>
      </c>
      <c r="E4" s="8">
        <v>419</v>
      </c>
      <c r="F4" s="8">
        <v>50</v>
      </c>
      <c r="G4" s="8">
        <f t="shared" si="0"/>
        <v>419</v>
      </c>
      <c r="H4" s="8">
        <f t="shared" si="0"/>
        <v>50</v>
      </c>
      <c r="I4" s="8">
        <f t="shared" si="1"/>
        <v>5000</v>
      </c>
      <c r="J4" s="8">
        <v>17</v>
      </c>
      <c r="K4" s="14" t="s">
        <v>15</v>
      </c>
      <c r="L4" s="15">
        <v>5</v>
      </c>
      <c r="M4" s="54">
        <v>3978</v>
      </c>
      <c r="N4">
        <v>7.3702019667970686E-2</v>
      </c>
      <c r="O4" s="4">
        <f t="shared" si="2"/>
        <v>293.18663423918741</v>
      </c>
      <c r="P4" s="8">
        <f t="shared" si="3"/>
        <v>298.90032544101842</v>
      </c>
      <c r="Q4" s="8">
        <f t="shared" si="4"/>
        <v>254.87205975185216</v>
      </c>
      <c r="R4" s="4">
        <f t="shared" si="5"/>
        <v>2.5487205975185216</v>
      </c>
      <c r="S4" s="4">
        <f t="shared" si="5"/>
        <v>2.5487205975185216E-2</v>
      </c>
      <c r="T4" s="8"/>
      <c r="U4" s="8"/>
      <c r="V4" s="8"/>
      <c r="W4" s="8"/>
      <c r="X4" s="8"/>
      <c r="Y4" s="8"/>
      <c r="Z4" s="8"/>
      <c r="AA4" s="4">
        <v>711.61124112746302</v>
      </c>
      <c r="AB4" s="8"/>
      <c r="AC4" s="8"/>
    </row>
    <row r="5" spans="1:29" s="4" customFormat="1" x14ac:dyDescent="0.2">
      <c r="B5" s="16">
        <v>2015</v>
      </c>
      <c r="C5" t="s">
        <v>43</v>
      </c>
      <c r="D5" s="4" t="s">
        <v>33</v>
      </c>
      <c r="E5" s="8">
        <v>182</v>
      </c>
      <c r="F5" s="8"/>
      <c r="G5" s="8"/>
      <c r="H5" s="8"/>
      <c r="I5" s="8"/>
      <c r="J5" s="8"/>
      <c r="K5" s="14"/>
      <c r="L5" s="15"/>
      <c r="M5" s="54"/>
      <c r="N5"/>
      <c r="P5" s="8"/>
      <c r="Q5" s="8"/>
      <c r="T5" s="8"/>
      <c r="U5" s="8"/>
      <c r="V5" s="8"/>
      <c r="W5" s="8"/>
      <c r="X5" s="8"/>
      <c r="Y5" s="8"/>
      <c r="Z5" s="8"/>
      <c r="AB5" s="8"/>
      <c r="AC5" s="8"/>
    </row>
    <row r="6" spans="1:29" s="4" customFormat="1" x14ac:dyDescent="0.2">
      <c r="B6" s="18">
        <v>2015</v>
      </c>
      <c r="C6" t="s">
        <v>31</v>
      </c>
      <c r="D6" s="8" t="s">
        <v>34</v>
      </c>
      <c r="E6">
        <v>417</v>
      </c>
      <c r="F6" s="4">
        <v>50</v>
      </c>
      <c r="G6" s="4">
        <f t="shared" si="0"/>
        <v>417</v>
      </c>
      <c r="H6" s="4">
        <f t="shared" si="0"/>
        <v>50</v>
      </c>
      <c r="I6" s="4">
        <f t="shared" si="1"/>
        <v>5000</v>
      </c>
      <c r="J6" s="4">
        <v>17</v>
      </c>
      <c r="K6" s="5" t="s">
        <v>15</v>
      </c>
      <c r="L6" s="6">
        <v>5</v>
      </c>
      <c r="M6" s="9">
        <v>4.0605000000000002</v>
      </c>
      <c r="N6">
        <v>5.6849953401677485E-2</v>
      </c>
      <c r="O6" s="4">
        <f t="shared" si="2"/>
        <v>0.23083923578751145</v>
      </c>
      <c r="P6" s="4">
        <f t="shared" si="3"/>
        <v>297.47359357733814</v>
      </c>
      <c r="Q6" s="4">
        <f t="shared" si="4"/>
        <v>322165.32921981678</v>
      </c>
      <c r="R6" s="4">
        <f t="shared" si="5"/>
        <v>3221.6532921981679</v>
      </c>
      <c r="S6" s="4">
        <f t="shared" si="5"/>
        <v>32.216532921981681</v>
      </c>
      <c r="AA6" s="4">
        <v>654.56225677290081</v>
      </c>
    </row>
    <row r="7" spans="1:29" s="4" customFormat="1" x14ac:dyDescent="0.2">
      <c r="B7" s="16">
        <v>2015</v>
      </c>
      <c r="C7" s="57" t="s">
        <v>32</v>
      </c>
      <c r="D7" s="4" t="s">
        <v>34</v>
      </c>
      <c r="E7" s="8">
        <v>76</v>
      </c>
      <c r="F7" s="8">
        <v>50</v>
      </c>
      <c r="G7" s="8">
        <f t="shared" si="0"/>
        <v>76</v>
      </c>
      <c r="H7" s="8">
        <f t="shared" si="0"/>
        <v>50</v>
      </c>
      <c r="I7" s="8">
        <f t="shared" si="1"/>
        <v>5000</v>
      </c>
      <c r="J7" s="8">
        <v>17</v>
      </c>
      <c r="K7" s="14" t="s">
        <v>15</v>
      </c>
      <c r="L7" s="15">
        <v>5</v>
      </c>
      <c r="M7" s="9">
        <v>4.0838000000000001</v>
      </c>
      <c r="N7">
        <v>7.5091685204112316E-2</v>
      </c>
      <c r="O7" s="4">
        <f t="shared" si="2"/>
        <v>0.30665942403655388</v>
      </c>
      <c r="P7" s="8">
        <f t="shared" si="3"/>
        <v>54.215810819850596</v>
      </c>
      <c r="Q7" s="8">
        <f t="shared" si="4"/>
        <v>44198.715717104504</v>
      </c>
      <c r="R7" s="4">
        <f t="shared" si="5"/>
        <v>441.98715717104506</v>
      </c>
      <c r="S7" s="4">
        <f t="shared" si="5"/>
        <v>4.4198715717104502</v>
      </c>
      <c r="T7" s="8"/>
      <c r="U7" s="8"/>
      <c r="V7" s="8"/>
      <c r="W7" s="8"/>
      <c r="X7" s="8"/>
      <c r="Y7" s="8"/>
      <c r="Z7" s="8"/>
      <c r="AA7" s="4">
        <v>625.29072520735974</v>
      </c>
      <c r="AB7" s="8"/>
      <c r="AC7" s="8"/>
    </row>
    <row r="8" spans="1:29" s="4" customFormat="1" x14ac:dyDescent="0.2">
      <c r="B8" s="18">
        <v>2015</v>
      </c>
      <c r="C8" t="s">
        <v>35</v>
      </c>
      <c r="D8" s="8" t="s">
        <v>38</v>
      </c>
      <c r="E8" s="4">
        <v>178</v>
      </c>
      <c r="F8" s="4">
        <v>50</v>
      </c>
      <c r="G8" s="4">
        <f t="shared" si="0"/>
        <v>178</v>
      </c>
      <c r="H8" s="4">
        <f t="shared" si="0"/>
        <v>50</v>
      </c>
      <c r="I8" s="4">
        <f t="shared" si="1"/>
        <v>5000</v>
      </c>
      <c r="J8" s="4">
        <v>17</v>
      </c>
      <c r="K8" s="5" t="s">
        <v>15</v>
      </c>
      <c r="L8" s="6">
        <v>5</v>
      </c>
      <c r="M8" s="9">
        <v>4.0842999999999998</v>
      </c>
      <c r="N8" s="4">
        <v>2.87245878426216E-2</v>
      </c>
      <c r="O8" s="4">
        <f t="shared" si="2"/>
        <v>0.1173198341256194</v>
      </c>
      <c r="P8" s="4">
        <f t="shared" si="3"/>
        <v>126.97913586754484</v>
      </c>
      <c r="Q8" s="4">
        <f t="shared" si="4"/>
        <v>270583.26670404</v>
      </c>
      <c r="R8" s="4">
        <f t="shared" si="5"/>
        <v>2705.8326670403999</v>
      </c>
      <c r="S8" s="4">
        <f t="shared" si="5"/>
        <v>27.058326670404</v>
      </c>
      <c r="AA8" s="4">
        <v>809.33097458494706</v>
      </c>
    </row>
    <row r="9" spans="1:29" s="4" customFormat="1" x14ac:dyDescent="0.2">
      <c r="B9" s="16">
        <v>2015</v>
      </c>
      <c r="C9" s="57" t="s">
        <v>36</v>
      </c>
      <c r="D9" s="4" t="s">
        <v>38</v>
      </c>
      <c r="E9" s="8">
        <v>123</v>
      </c>
      <c r="F9" s="8">
        <v>50</v>
      </c>
      <c r="G9" s="8">
        <f>SUM(E9:E10)</f>
        <v>195</v>
      </c>
      <c r="H9" s="8">
        <f>SUM(F9:F10)</f>
        <v>100</v>
      </c>
      <c r="I9" s="8">
        <f t="shared" si="1"/>
        <v>10000</v>
      </c>
      <c r="J9" s="8">
        <v>17</v>
      </c>
      <c r="K9" s="14" t="s">
        <v>15</v>
      </c>
      <c r="L9" s="15">
        <v>5</v>
      </c>
      <c r="M9" s="9">
        <v>4.0275999999999996</v>
      </c>
      <c r="N9">
        <v>4.8795060744875003E-2</v>
      </c>
      <c r="O9" s="4">
        <f t="shared" si="2"/>
        <v>0.19652698665605856</v>
      </c>
      <c r="P9" s="8">
        <f t="shared" si="3"/>
        <v>69.553178354413603</v>
      </c>
      <c r="Q9" s="8">
        <f t="shared" si="4"/>
        <v>88477.897536965829</v>
      </c>
      <c r="R9" s="4">
        <f t="shared" si="5"/>
        <v>884.77897536965827</v>
      </c>
      <c r="S9" s="4">
        <f t="shared" si="5"/>
        <v>8.847789753696583</v>
      </c>
      <c r="T9" s="8"/>
      <c r="U9" s="8"/>
      <c r="V9" s="8"/>
      <c r="W9" s="8"/>
      <c r="X9" s="8"/>
      <c r="Y9" s="8"/>
      <c r="Z9" s="8"/>
      <c r="AA9" s="4">
        <v>965.52321916375581</v>
      </c>
      <c r="AB9" s="8"/>
      <c r="AC9" s="8"/>
    </row>
    <row r="10" spans="1:29" s="4" customFormat="1" x14ac:dyDescent="0.2">
      <c r="B10" s="18">
        <v>2015</v>
      </c>
      <c r="C10" s="57" t="s">
        <v>37</v>
      </c>
      <c r="D10" s="8" t="s">
        <v>39</v>
      </c>
      <c r="E10" s="4">
        <v>72</v>
      </c>
      <c r="F10" s="4">
        <v>50</v>
      </c>
      <c r="G10" s="4">
        <f t="shared" ref="G10:G54" si="6">SUM(E10:E10)</f>
        <v>72</v>
      </c>
      <c r="H10" s="4">
        <f t="shared" ref="H10:H54" si="7">SUM(F10:F10)</f>
        <v>50</v>
      </c>
      <c r="I10" s="4">
        <f t="shared" si="1"/>
        <v>5000</v>
      </c>
      <c r="J10" s="4">
        <v>17</v>
      </c>
      <c r="K10" s="5" t="s">
        <v>15</v>
      </c>
      <c r="L10" s="6">
        <v>5</v>
      </c>
      <c r="M10" s="9">
        <v>4.0270999999999999</v>
      </c>
      <c r="N10">
        <v>2.2561863173216939E-2</v>
      </c>
      <c r="O10" s="4">
        <f t="shared" si="2"/>
        <v>9.0858879184861935E-2</v>
      </c>
      <c r="P10" s="4">
        <f t="shared" si="3"/>
        <v>51.362347092490047</v>
      </c>
      <c r="Q10" s="4">
        <f t="shared" si="4"/>
        <v>141324.512126074</v>
      </c>
      <c r="R10" s="4">
        <f t="shared" si="5"/>
        <v>1413.24512126074</v>
      </c>
      <c r="S10" s="4">
        <f t="shared" si="5"/>
        <v>14.1324512126074</v>
      </c>
      <c r="AA10" s="4">
        <v>344.78346126234561</v>
      </c>
    </row>
    <row r="11" spans="1:29" s="4" customFormat="1" x14ac:dyDescent="0.2">
      <c r="B11" s="18">
        <v>2015</v>
      </c>
      <c r="C11" t="s">
        <v>41</v>
      </c>
      <c r="D11" s="8" t="s">
        <v>39</v>
      </c>
      <c r="E11" s="8">
        <v>173</v>
      </c>
      <c r="F11" s="8">
        <v>50</v>
      </c>
      <c r="G11" s="8">
        <f t="shared" si="6"/>
        <v>173</v>
      </c>
      <c r="H11" s="8">
        <f t="shared" si="7"/>
        <v>50</v>
      </c>
      <c r="I11" s="8">
        <f t="shared" si="1"/>
        <v>5000</v>
      </c>
      <c r="J11" s="8">
        <v>17</v>
      </c>
      <c r="K11" s="14" t="s">
        <v>15</v>
      </c>
      <c r="L11" s="15">
        <v>5</v>
      </c>
      <c r="M11" s="9">
        <v>4.0000999999999998</v>
      </c>
      <c r="N11" s="56">
        <v>8.2386037432541026E-2</v>
      </c>
      <c r="O11" s="4">
        <f t="shared" si="2"/>
        <v>0.32955238833390732</v>
      </c>
      <c r="P11" s="8">
        <f t="shared" si="3"/>
        <v>123.41230620834411</v>
      </c>
      <c r="Q11" s="8">
        <f t="shared" si="4"/>
        <v>93621.159015316356</v>
      </c>
      <c r="R11" s="4">
        <f t="shared" si="5"/>
        <v>936.21159015316357</v>
      </c>
      <c r="S11" s="4">
        <f t="shared" si="5"/>
        <v>9.3621159015316362</v>
      </c>
      <c r="T11" s="8"/>
      <c r="U11" s="8"/>
      <c r="V11" s="8"/>
      <c r="W11" s="8"/>
      <c r="X11" s="8"/>
      <c r="Y11" s="8"/>
      <c r="Z11" s="8"/>
      <c r="AA11" s="4">
        <v>181.21604527829521</v>
      </c>
      <c r="AB11" s="8"/>
      <c r="AC11" s="8"/>
    </row>
    <row r="12" spans="1:29" s="4" customFormat="1" x14ac:dyDescent="0.2">
      <c r="B12" s="4">
        <v>2017</v>
      </c>
      <c r="C12" t="s">
        <v>44</v>
      </c>
      <c r="D12" s="4" t="s">
        <v>34</v>
      </c>
      <c r="E12" s="4">
        <v>103</v>
      </c>
      <c r="F12" s="4">
        <v>50</v>
      </c>
      <c r="G12" s="4">
        <f t="shared" si="6"/>
        <v>103</v>
      </c>
      <c r="H12" s="4">
        <f t="shared" si="7"/>
        <v>50</v>
      </c>
      <c r="I12" s="4">
        <f t="shared" si="1"/>
        <v>5000</v>
      </c>
      <c r="J12" s="4">
        <v>17</v>
      </c>
      <c r="K12" s="5" t="s">
        <v>15</v>
      </c>
      <c r="L12" s="6">
        <v>5</v>
      </c>
      <c r="M12" s="9">
        <v>4.0199999999999996</v>
      </c>
      <c r="N12" s="4">
        <v>4.4529187444998584E-2</v>
      </c>
      <c r="O12" s="4">
        <f t="shared" si="2"/>
        <v>0.17900733352889428</v>
      </c>
      <c r="P12" s="4">
        <f>((G12*(11/14)*0.05)*(PI()*((J12/2)^2))/((I12/100)*(0.5)^2))</f>
        <v>73.476690979534368</v>
      </c>
      <c r="Q12" s="4">
        <f>(P12*((L12*500/10)/(O12)))</f>
        <v>102616.8726317492</v>
      </c>
      <c r="R12" s="4">
        <f t="shared" si="5"/>
        <v>1026.168726317492</v>
      </c>
      <c r="S12" s="4">
        <f t="shared" si="5"/>
        <v>10.26168726317492</v>
      </c>
      <c r="AA12" s="4">
        <v>223.62592338956634</v>
      </c>
    </row>
    <row r="13" spans="1:29" s="4" customFormat="1" x14ac:dyDescent="0.2">
      <c r="B13" s="4">
        <v>2017</v>
      </c>
      <c r="C13" t="s">
        <v>45</v>
      </c>
      <c r="D13" s="4" t="s">
        <v>34</v>
      </c>
      <c r="E13" s="8">
        <v>207</v>
      </c>
      <c r="F13" s="8">
        <v>50</v>
      </c>
      <c r="G13" s="8">
        <f t="shared" si="6"/>
        <v>207</v>
      </c>
      <c r="H13" s="8">
        <f t="shared" si="7"/>
        <v>50</v>
      </c>
      <c r="I13" s="8">
        <f t="shared" si="1"/>
        <v>5000</v>
      </c>
      <c r="J13" s="8">
        <v>17</v>
      </c>
      <c r="K13" s="14" t="s">
        <v>15</v>
      </c>
      <c r="L13" s="15">
        <v>5</v>
      </c>
      <c r="M13" s="9">
        <v>4.0720999999999998</v>
      </c>
      <c r="N13" s="56">
        <v>5.7839450136168924E-2</v>
      </c>
      <c r="O13" s="4">
        <f t="shared" si="2"/>
        <v>0.23552802489949345</v>
      </c>
      <c r="P13" s="8">
        <f t="shared" ref="P13:P54" si="8">((G13*(11/14)*0.05)*(PI()*(J13/2)^2))/((I13/100)*(0.5)^2)</f>
        <v>147.66674789090888</v>
      </c>
      <c r="Q13" s="8">
        <f t="shared" ref="Q13:Q54" si="9">(P13*L13*(500/10))/(O13)</f>
        <v>156740.10338464234</v>
      </c>
      <c r="R13" s="4">
        <f t="shared" si="5"/>
        <v>1567.4010338464234</v>
      </c>
      <c r="S13" s="4">
        <f t="shared" si="5"/>
        <v>15.674010338464234</v>
      </c>
      <c r="T13" s="8"/>
      <c r="U13" s="8"/>
      <c r="V13" s="8"/>
      <c r="W13" s="8"/>
      <c r="X13" s="8"/>
      <c r="Y13" s="8"/>
      <c r="Z13" s="8"/>
      <c r="AA13" s="4">
        <v>415.32350509054601</v>
      </c>
      <c r="AB13" s="8"/>
      <c r="AC13" s="8"/>
    </row>
    <row r="14" spans="1:29" s="4" customFormat="1" x14ac:dyDescent="0.2">
      <c r="B14" s="4">
        <v>2017</v>
      </c>
      <c r="C14" t="s">
        <v>46</v>
      </c>
      <c r="D14" s="4" t="s">
        <v>34</v>
      </c>
      <c r="E14" s="4">
        <v>208</v>
      </c>
      <c r="F14" s="4">
        <v>50</v>
      </c>
      <c r="G14" s="4">
        <f t="shared" si="6"/>
        <v>208</v>
      </c>
      <c r="H14" s="4">
        <f t="shared" si="7"/>
        <v>50</v>
      </c>
      <c r="I14" s="4">
        <f t="shared" si="1"/>
        <v>5000</v>
      </c>
      <c r="J14" s="4">
        <v>17</v>
      </c>
      <c r="K14" s="5" t="s">
        <v>15</v>
      </c>
      <c r="L14" s="6">
        <v>5</v>
      </c>
      <c r="M14" s="9">
        <v>3.9786999999999999</v>
      </c>
      <c r="N14">
        <v>1.5805037218313295E-2</v>
      </c>
      <c r="O14" s="4">
        <f t="shared" si="2"/>
        <v>6.2883501580503112E-2</v>
      </c>
      <c r="P14" s="4">
        <f t="shared" si="8"/>
        <v>148.380113822749</v>
      </c>
      <c r="Q14" s="4">
        <f t="shared" si="9"/>
        <v>589900.80900947284</v>
      </c>
      <c r="R14" s="4">
        <f t="shared" si="5"/>
        <v>5899.0080900947287</v>
      </c>
      <c r="S14" s="4">
        <f t="shared" si="5"/>
        <v>58.990080900947284</v>
      </c>
      <c r="AA14" s="4">
        <v>396.35389176696594</v>
      </c>
    </row>
    <row r="15" spans="1:29" s="4" customFormat="1" x14ac:dyDescent="0.2">
      <c r="B15" s="4">
        <v>2017</v>
      </c>
      <c r="C15" t="s">
        <v>47</v>
      </c>
      <c r="D15" s="4" t="s">
        <v>34</v>
      </c>
      <c r="E15" s="8">
        <v>162</v>
      </c>
      <c r="F15" s="8">
        <v>50</v>
      </c>
      <c r="G15" s="8">
        <f t="shared" si="6"/>
        <v>162</v>
      </c>
      <c r="H15" s="8">
        <f t="shared" si="7"/>
        <v>50</v>
      </c>
      <c r="I15" s="8">
        <f t="shared" si="1"/>
        <v>5000</v>
      </c>
      <c r="J15" s="8">
        <v>17</v>
      </c>
      <c r="K15" s="14" t="s">
        <v>15</v>
      </c>
      <c r="L15" s="15">
        <v>5</v>
      </c>
      <c r="M15" s="9">
        <v>4.0364000000000004</v>
      </c>
      <c r="N15" s="56">
        <v>4.1357841683960922E-2</v>
      </c>
      <c r="O15" s="4">
        <f t="shared" si="2"/>
        <v>0.16693679217313989</v>
      </c>
      <c r="P15" s="8">
        <f t="shared" si="8"/>
        <v>115.56528095810258</v>
      </c>
      <c r="Q15" s="8">
        <f t="shared" si="9"/>
        <v>173067.42188720609</v>
      </c>
      <c r="R15" s="4">
        <f t="shared" si="5"/>
        <v>1730.6742188720609</v>
      </c>
      <c r="S15" s="4">
        <f t="shared" si="5"/>
        <v>17.306742188720609</v>
      </c>
      <c r="T15" s="8"/>
      <c r="U15" s="8"/>
      <c r="V15" s="8"/>
      <c r="W15" s="8"/>
      <c r="X15" s="8"/>
      <c r="Y15" s="8"/>
      <c r="Z15" s="8"/>
      <c r="AA15" s="4">
        <v>396.48308772294024</v>
      </c>
      <c r="AB15" s="8"/>
      <c r="AC15" s="8"/>
    </row>
    <row r="16" spans="1:29" s="4" customFormat="1" x14ac:dyDescent="0.2">
      <c r="B16" s="4">
        <v>2017</v>
      </c>
      <c r="C16" t="s">
        <v>48</v>
      </c>
      <c r="D16" s="4" t="s">
        <v>34</v>
      </c>
      <c r="E16" s="4">
        <v>115</v>
      </c>
      <c r="F16" s="4">
        <v>50</v>
      </c>
      <c r="G16" s="4">
        <f t="shared" si="6"/>
        <v>115</v>
      </c>
      <c r="H16" s="4">
        <f t="shared" si="7"/>
        <v>50</v>
      </c>
      <c r="I16" s="4">
        <f t="shared" si="1"/>
        <v>5000</v>
      </c>
      <c r="J16" s="4">
        <v>17</v>
      </c>
      <c r="K16" s="5" t="s">
        <v>15</v>
      </c>
      <c r="L16" s="6">
        <v>5</v>
      </c>
      <c r="M16" s="9">
        <v>4.0755999999999997</v>
      </c>
      <c r="N16">
        <v>1.4379084967320238E-2</v>
      </c>
      <c r="O16" s="4">
        <f t="shared" si="2"/>
        <v>5.8603398692810359E-2</v>
      </c>
      <c r="P16" s="4">
        <f t="shared" si="8"/>
        <v>82.037082161616041</v>
      </c>
      <c r="Q16" s="4">
        <f t="shared" si="9"/>
        <v>349967.25442342216</v>
      </c>
      <c r="R16" s="4">
        <f t="shared" si="5"/>
        <v>3499.6725442342217</v>
      </c>
      <c r="S16" s="4">
        <f t="shared" si="5"/>
        <v>34.996725442342218</v>
      </c>
      <c r="AA16" s="4">
        <v>495.72317452150696</v>
      </c>
    </row>
    <row r="17" spans="2:29" s="4" customFormat="1" x14ac:dyDescent="0.2">
      <c r="B17" s="4">
        <v>2017</v>
      </c>
      <c r="C17" t="s">
        <v>49</v>
      </c>
      <c r="D17" s="4" t="s">
        <v>38</v>
      </c>
      <c r="E17" s="8">
        <v>340</v>
      </c>
      <c r="F17" s="8">
        <v>50</v>
      </c>
      <c r="G17" s="8">
        <f t="shared" si="6"/>
        <v>340</v>
      </c>
      <c r="H17" s="8">
        <f t="shared" si="7"/>
        <v>50</v>
      </c>
      <c r="I17" s="8">
        <f t="shared" si="1"/>
        <v>5000</v>
      </c>
      <c r="J17" s="8">
        <v>17</v>
      </c>
      <c r="K17" s="14" t="s">
        <v>15</v>
      </c>
      <c r="L17" s="15">
        <v>5</v>
      </c>
      <c r="M17" s="9">
        <v>4.0296000000000003</v>
      </c>
      <c r="N17" s="56">
        <v>5.3504329357947952E-2</v>
      </c>
      <c r="O17" s="4">
        <f t="shared" si="2"/>
        <v>0.21560104558078708</v>
      </c>
      <c r="P17" s="8">
        <f t="shared" si="8"/>
        <v>242.54441682564737</v>
      </c>
      <c r="Q17" s="8">
        <f t="shared" si="9"/>
        <v>281242.16208260972</v>
      </c>
      <c r="R17" s="4">
        <f t="shared" si="5"/>
        <v>2812.4216208260973</v>
      </c>
      <c r="S17" s="4">
        <f t="shared" si="5"/>
        <v>28.124216208260972</v>
      </c>
      <c r="T17" s="8"/>
      <c r="U17" s="8"/>
      <c r="V17" s="8"/>
      <c r="W17" s="8"/>
      <c r="X17" s="8"/>
      <c r="Y17" s="8"/>
      <c r="Z17" s="8"/>
      <c r="AA17" s="4">
        <v>455.77030669288564</v>
      </c>
      <c r="AB17" s="8"/>
      <c r="AC17" s="8"/>
    </row>
    <row r="18" spans="2:29" s="4" customFormat="1" x14ac:dyDescent="0.2">
      <c r="B18" s="4">
        <v>2017</v>
      </c>
      <c r="C18" t="s">
        <v>50</v>
      </c>
      <c r="D18" s="4" t="s">
        <v>38</v>
      </c>
      <c r="E18" s="4">
        <v>200</v>
      </c>
      <c r="F18" s="4">
        <v>50</v>
      </c>
      <c r="G18" s="4">
        <f t="shared" si="6"/>
        <v>200</v>
      </c>
      <c r="H18" s="4">
        <f t="shared" si="7"/>
        <v>50</v>
      </c>
      <c r="I18" s="4">
        <f t="shared" si="1"/>
        <v>5000</v>
      </c>
      <c r="J18" s="4">
        <v>17</v>
      </c>
      <c r="K18" s="5" t="s">
        <v>15</v>
      </c>
      <c r="L18" s="6">
        <v>5</v>
      </c>
      <c r="M18" s="9">
        <v>4.0000999999999998</v>
      </c>
      <c r="N18" s="55">
        <v>5.2189122094335377E-2</v>
      </c>
      <c r="O18" s="4">
        <f t="shared" si="2"/>
        <v>0.20876170728955093</v>
      </c>
      <c r="P18" s="4">
        <f t="shared" si="8"/>
        <v>142.6731863680279</v>
      </c>
      <c r="Q18" s="4">
        <f t="shared" si="9"/>
        <v>170856.5093431398</v>
      </c>
      <c r="R18" s="4">
        <f t="shared" si="5"/>
        <v>1708.5650934313981</v>
      </c>
      <c r="S18" s="4">
        <f t="shared" si="5"/>
        <v>17.085650934313982</v>
      </c>
      <c r="AA18" s="4">
        <v>392.87880029596607</v>
      </c>
    </row>
    <row r="19" spans="2:29" s="4" customFormat="1" x14ac:dyDescent="0.2">
      <c r="B19" s="4">
        <v>2017</v>
      </c>
      <c r="C19" t="s">
        <v>51</v>
      </c>
      <c r="D19" s="4" t="s">
        <v>38</v>
      </c>
      <c r="E19" s="8">
        <v>289</v>
      </c>
      <c r="F19" s="8">
        <v>50</v>
      </c>
      <c r="G19" s="8">
        <f t="shared" si="6"/>
        <v>289</v>
      </c>
      <c r="H19" s="8">
        <f t="shared" si="7"/>
        <v>50</v>
      </c>
      <c r="I19" s="8">
        <f t="shared" si="1"/>
        <v>5000</v>
      </c>
      <c r="J19" s="8">
        <v>17</v>
      </c>
      <c r="K19" s="14" t="s">
        <v>15</v>
      </c>
      <c r="L19" s="15">
        <v>5</v>
      </c>
      <c r="M19" s="9">
        <v>4.0212000000000003</v>
      </c>
      <c r="N19" s="56">
        <v>6.3706786911781749E-2</v>
      </c>
      <c r="O19" s="4">
        <f t="shared" si="2"/>
        <v>0.25617773152965678</v>
      </c>
      <c r="P19" s="8">
        <f t="shared" si="8"/>
        <v>206.16275430180028</v>
      </c>
      <c r="Q19" s="8">
        <f t="shared" si="9"/>
        <v>201191.13502839094</v>
      </c>
      <c r="R19" s="4">
        <f t="shared" si="5"/>
        <v>2011.9113502839093</v>
      </c>
      <c r="S19" s="4">
        <f t="shared" si="5"/>
        <v>20.119113502839092</v>
      </c>
      <c r="T19" s="8"/>
      <c r="U19" s="8"/>
      <c r="V19" s="8"/>
      <c r="W19" s="8"/>
      <c r="X19" s="8"/>
      <c r="Y19" s="8"/>
      <c r="Z19" s="8"/>
      <c r="AA19" s="4">
        <v>457.98634491148664</v>
      </c>
      <c r="AB19" s="8"/>
      <c r="AC19" s="8"/>
    </row>
    <row r="20" spans="2:29" s="4" customFormat="1" x14ac:dyDescent="0.2">
      <c r="B20" s="4">
        <v>2017</v>
      </c>
      <c r="C20" t="s">
        <v>52</v>
      </c>
      <c r="D20" s="4" t="s">
        <v>38</v>
      </c>
      <c r="E20" s="4">
        <v>201</v>
      </c>
      <c r="F20" s="4">
        <v>50</v>
      </c>
      <c r="G20" s="4">
        <f t="shared" si="6"/>
        <v>201</v>
      </c>
      <c r="H20" s="4">
        <f t="shared" si="7"/>
        <v>50</v>
      </c>
      <c r="I20" s="4">
        <f t="shared" si="1"/>
        <v>5000</v>
      </c>
      <c r="J20" s="4">
        <v>17</v>
      </c>
      <c r="K20" s="5" t="s">
        <v>15</v>
      </c>
      <c r="L20" s="6">
        <v>5</v>
      </c>
      <c r="M20" s="9">
        <v>4.0964</v>
      </c>
      <c r="N20">
        <v>2.7664444223305849E-2</v>
      </c>
      <c r="O20" s="4">
        <f t="shared" si="2"/>
        <v>0.11332462931635008</v>
      </c>
      <c r="P20" s="4">
        <f t="shared" si="8"/>
        <v>143.38655229986804</v>
      </c>
      <c r="Q20" s="4">
        <f t="shared" si="9"/>
        <v>316318.15864934126</v>
      </c>
      <c r="R20" s="4">
        <f t="shared" si="5"/>
        <v>3163.1815864934124</v>
      </c>
      <c r="S20" s="4">
        <f t="shared" si="5"/>
        <v>31.631815864934126</v>
      </c>
      <c r="AA20" s="4">
        <v>589.21096427274404</v>
      </c>
    </row>
    <row r="21" spans="2:29" s="8" customFormat="1" x14ac:dyDescent="0.2">
      <c r="B21" s="4">
        <v>2017</v>
      </c>
      <c r="C21" t="s">
        <v>53</v>
      </c>
      <c r="D21" s="4" t="s">
        <v>38</v>
      </c>
      <c r="E21" s="4">
        <v>237</v>
      </c>
      <c r="F21" s="4">
        <v>50</v>
      </c>
      <c r="G21" s="4">
        <f t="shared" si="6"/>
        <v>237</v>
      </c>
      <c r="H21" s="4">
        <f t="shared" si="7"/>
        <v>50</v>
      </c>
      <c r="I21" s="4">
        <f t="shared" si="1"/>
        <v>5000</v>
      </c>
      <c r="J21" s="4">
        <v>17</v>
      </c>
      <c r="K21" s="5" t="s">
        <v>15</v>
      </c>
      <c r="L21" s="6">
        <v>5</v>
      </c>
      <c r="M21" s="8">
        <v>4.0167999999999999</v>
      </c>
      <c r="N21">
        <v>4.0460053399055007E-2</v>
      </c>
      <c r="O21" s="4">
        <f t="shared" si="2"/>
        <v>0.16251994249332416</v>
      </c>
      <c r="P21" s="4">
        <f t="shared" si="8"/>
        <v>169.06772584611306</v>
      </c>
      <c r="Q21" s="4">
        <f t="shared" si="9"/>
        <v>260072.27675006384</v>
      </c>
      <c r="R21" s="4">
        <f t="shared" si="5"/>
        <v>2600.7227675006384</v>
      </c>
      <c r="S21" s="4">
        <f t="shared" si="5"/>
        <v>26.007227675006384</v>
      </c>
      <c r="T21" s="4"/>
      <c r="U21" s="4"/>
      <c r="V21" s="4"/>
      <c r="W21" s="4"/>
      <c r="X21" s="4"/>
      <c r="Y21" s="4"/>
      <c r="Z21" s="4"/>
      <c r="AA21" s="4">
        <v>631.29472126071153</v>
      </c>
      <c r="AB21" s="4"/>
      <c r="AC21" s="4"/>
    </row>
    <row r="22" spans="2:29" s="10" customFormat="1" x14ac:dyDescent="0.2">
      <c r="B22" s="4">
        <v>2017</v>
      </c>
      <c r="C22" t="s">
        <v>54</v>
      </c>
      <c r="D22" s="4" t="s">
        <v>38</v>
      </c>
      <c r="E22" s="10">
        <v>119</v>
      </c>
      <c r="F22" s="4">
        <v>50</v>
      </c>
      <c r="G22" s="4">
        <f t="shared" si="6"/>
        <v>119</v>
      </c>
      <c r="H22" s="4">
        <f t="shared" si="7"/>
        <v>50</v>
      </c>
      <c r="I22" s="4">
        <f t="shared" si="1"/>
        <v>5000</v>
      </c>
      <c r="J22" s="4">
        <v>17</v>
      </c>
      <c r="K22" s="5" t="s">
        <v>87</v>
      </c>
      <c r="L22" s="6">
        <v>5</v>
      </c>
      <c r="M22" s="8">
        <v>4.0167999999999999</v>
      </c>
      <c r="N22">
        <v>4.0460053399055007E-2</v>
      </c>
      <c r="O22" s="4">
        <f t="shared" si="2"/>
        <v>0.16251994249332416</v>
      </c>
      <c r="P22" s="4">
        <f t="shared" si="8"/>
        <v>84.89054588897659</v>
      </c>
      <c r="Q22" s="4">
        <f t="shared" si="9"/>
        <v>130584.81406437804</v>
      </c>
      <c r="R22" s="4">
        <f t="shared" ref="R22:S54" si="10">Q22/100</f>
        <v>1305.8481406437804</v>
      </c>
      <c r="S22" s="4">
        <f t="shared" si="10"/>
        <v>13.058481406437805</v>
      </c>
      <c r="Z22" s="10">
        <v>0</v>
      </c>
      <c r="AA22" s="4">
        <v>811.38780124865286</v>
      </c>
      <c r="AC22" s="10">
        <v>0</v>
      </c>
    </row>
    <row r="23" spans="2:29" s="4" customFormat="1" x14ac:dyDescent="0.2">
      <c r="B23" s="4">
        <v>2017</v>
      </c>
      <c r="C23" t="s">
        <v>55</v>
      </c>
      <c r="D23" s="4" t="s">
        <v>38</v>
      </c>
      <c r="E23" s="4">
        <v>177</v>
      </c>
      <c r="F23" s="4">
        <v>50</v>
      </c>
      <c r="G23" s="4">
        <f t="shared" si="6"/>
        <v>177</v>
      </c>
      <c r="H23" s="4">
        <f t="shared" si="7"/>
        <v>50</v>
      </c>
      <c r="I23" s="4">
        <f t="shared" si="1"/>
        <v>5000</v>
      </c>
      <c r="J23" s="4">
        <v>17</v>
      </c>
      <c r="K23" s="5" t="s">
        <v>88</v>
      </c>
      <c r="L23" s="6">
        <v>5</v>
      </c>
      <c r="M23" s="8">
        <v>4.0167999999999999</v>
      </c>
      <c r="N23">
        <v>4.0460053399055007E-2</v>
      </c>
      <c r="O23" s="4">
        <f t="shared" si="2"/>
        <v>0.16251994249332416</v>
      </c>
      <c r="P23" s="4">
        <f t="shared" si="8"/>
        <v>126.26576993570468</v>
      </c>
      <c r="Q23" s="4">
        <f t="shared" si="9"/>
        <v>194231.1940285287</v>
      </c>
      <c r="R23" s="4">
        <f t="shared" si="10"/>
        <v>1942.3119402852869</v>
      </c>
      <c r="S23" s="4">
        <f t="shared" si="10"/>
        <v>19.423119402852869</v>
      </c>
    </row>
    <row r="24" spans="2:29" s="10" customFormat="1" x14ac:dyDescent="0.2">
      <c r="B24" s="4">
        <v>2017</v>
      </c>
      <c r="C24" t="s">
        <v>56</v>
      </c>
      <c r="D24" s="4" t="s">
        <v>38</v>
      </c>
      <c r="E24" s="10">
        <v>187</v>
      </c>
      <c r="F24" s="4">
        <v>50</v>
      </c>
      <c r="G24" s="4">
        <f t="shared" si="6"/>
        <v>187</v>
      </c>
      <c r="H24" s="4">
        <f t="shared" si="7"/>
        <v>50</v>
      </c>
      <c r="I24" s="4">
        <f t="shared" si="1"/>
        <v>5000</v>
      </c>
      <c r="J24" s="4">
        <v>17</v>
      </c>
      <c r="K24" s="5" t="s">
        <v>89</v>
      </c>
      <c r="L24" s="6">
        <v>5</v>
      </c>
      <c r="M24" s="8">
        <v>4.0167999999999999</v>
      </c>
      <c r="N24">
        <v>4.0460053399055007E-2</v>
      </c>
      <c r="O24" s="4">
        <f t="shared" si="2"/>
        <v>0.16251994249332416</v>
      </c>
      <c r="P24" s="4">
        <f t="shared" si="8"/>
        <v>133.39942925410608</v>
      </c>
      <c r="Q24" s="4">
        <f t="shared" si="9"/>
        <v>205204.7078154512</v>
      </c>
      <c r="R24" s="4">
        <f t="shared" si="10"/>
        <v>2052.0470781545118</v>
      </c>
      <c r="S24" s="4">
        <f t="shared" si="10"/>
        <v>20.520470781545118</v>
      </c>
    </row>
    <row r="25" spans="2:29" s="4" customFormat="1" x14ac:dyDescent="0.2">
      <c r="B25" s="4">
        <v>2017</v>
      </c>
      <c r="C25" t="s">
        <v>57</v>
      </c>
      <c r="D25" s="4" t="s">
        <v>38</v>
      </c>
      <c r="E25" s="4">
        <v>260</v>
      </c>
      <c r="F25" s="4">
        <v>50</v>
      </c>
      <c r="G25" s="4">
        <f t="shared" si="6"/>
        <v>260</v>
      </c>
      <c r="H25" s="4">
        <f t="shared" si="7"/>
        <v>50</v>
      </c>
      <c r="I25" s="4">
        <f t="shared" si="1"/>
        <v>5000</v>
      </c>
      <c r="J25" s="4">
        <v>17</v>
      </c>
      <c r="K25" s="5" t="s">
        <v>90</v>
      </c>
      <c r="L25" s="6">
        <v>5</v>
      </c>
      <c r="M25" s="8">
        <v>4.0167999999999999</v>
      </c>
      <c r="N25">
        <v>4.0460053399055007E-2</v>
      </c>
      <c r="O25" s="4">
        <f t="shared" si="2"/>
        <v>0.16251994249332416</v>
      </c>
      <c r="P25" s="4">
        <f t="shared" si="8"/>
        <v>185.47514227843629</v>
      </c>
      <c r="Q25" s="4">
        <f t="shared" si="9"/>
        <v>285311.35845998576</v>
      </c>
      <c r="R25" s="4">
        <f t="shared" si="10"/>
        <v>2853.1135845998574</v>
      </c>
      <c r="S25" s="4">
        <f t="shared" si="10"/>
        <v>28.531135845998573</v>
      </c>
    </row>
    <row r="26" spans="2:29" s="10" customFormat="1" x14ac:dyDescent="0.2">
      <c r="B26" s="4">
        <v>2017</v>
      </c>
      <c r="C26" t="s">
        <v>58</v>
      </c>
      <c r="D26" s="4" t="s">
        <v>38</v>
      </c>
      <c r="E26" s="10">
        <v>279</v>
      </c>
      <c r="F26" s="4">
        <v>50</v>
      </c>
      <c r="G26" s="4">
        <f t="shared" si="6"/>
        <v>279</v>
      </c>
      <c r="H26" s="4">
        <f t="shared" si="7"/>
        <v>50</v>
      </c>
      <c r="I26" s="4">
        <f t="shared" si="1"/>
        <v>5000</v>
      </c>
      <c r="J26" s="4">
        <v>17</v>
      </c>
      <c r="K26" s="5" t="s">
        <v>91</v>
      </c>
      <c r="L26" s="6">
        <v>5</v>
      </c>
      <c r="M26" s="8">
        <v>4.0167999999999999</v>
      </c>
      <c r="N26">
        <v>4.0460053399055007E-2</v>
      </c>
      <c r="O26" s="4">
        <f t="shared" si="2"/>
        <v>0.16251994249332416</v>
      </c>
      <c r="P26" s="4">
        <f t="shared" si="8"/>
        <v>199.02909498339895</v>
      </c>
      <c r="Q26" s="4">
        <f t="shared" si="9"/>
        <v>306161.0346551385</v>
      </c>
      <c r="R26" s="4">
        <f t="shared" si="10"/>
        <v>3061.6103465513852</v>
      </c>
      <c r="S26" s="4">
        <f t="shared" si="10"/>
        <v>30.616103465513852</v>
      </c>
    </row>
    <row r="27" spans="2:29" s="4" customFormat="1" x14ac:dyDescent="0.2">
      <c r="B27" s="4">
        <v>2017</v>
      </c>
      <c r="C27" t="s">
        <v>59</v>
      </c>
      <c r="D27" s="4" t="s">
        <v>38</v>
      </c>
      <c r="E27" s="4">
        <v>234</v>
      </c>
      <c r="F27" s="4">
        <v>50</v>
      </c>
      <c r="G27" s="4">
        <f t="shared" si="6"/>
        <v>234</v>
      </c>
      <c r="H27" s="4">
        <f t="shared" si="7"/>
        <v>50</v>
      </c>
      <c r="I27" s="4">
        <f t="shared" si="1"/>
        <v>5000</v>
      </c>
      <c r="J27" s="4">
        <v>17</v>
      </c>
      <c r="K27" s="5" t="s">
        <v>92</v>
      </c>
      <c r="L27" s="6">
        <v>5</v>
      </c>
      <c r="M27" s="8">
        <v>4.0167999999999999</v>
      </c>
      <c r="N27">
        <v>4.0460053399055007E-2</v>
      </c>
      <c r="O27" s="4">
        <f t="shared" si="2"/>
        <v>0.16251994249332416</v>
      </c>
      <c r="P27" s="4">
        <f t="shared" si="8"/>
        <v>166.92762805059266</v>
      </c>
      <c r="Q27" s="4">
        <f t="shared" si="9"/>
        <v>256780.22261398711</v>
      </c>
      <c r="R27" s="4">
        <f t="shared" si="10"/>
        <v>2567.802226139871</v>
      </c>
      <c r="S27" s="4">
        <f t="shared" si="10"/>
        <v>25.678022261398709</v>
      </c>
    </row>
    <row r="28" spans="2:29" s="10" customFormat="1" x14ac:dyDescent="0.2">
      <c r="B28" s="4">
        <v>2017</v>
      </c>
      <c r="C28" t="s">
        <v>60</v>
      </c>
      <c r="D28" s="4" t="s">
        <v>38</v>
      </c>
      <c r="E28" s="10">
        <v>151</v>
      </c>
      <c r="F28" s="4">
        <v>50</v>
      </c>
      <c r="G28" s="4">
        <f t="shared" si="6"/>
        <v>151</v>
      </c>
      <c r="H28" s="4">
        <f t="shared" si="7"/>
        <v>50</v>
      </c>
      <c r="I28" s="4">
        <f t="shared" si="1"/>
        <v>5000</v>
      </c>
      <c r="J28" s="4">
        <v>17</v>
      </c>
      <c r="K28" s="5" t="s">
        <v>93</v>
      </c>
      <c r="L28" s="6">
        <v>5</v>
      </c>
      <c r="M28" s="8">
        <v>4.0167999999999999</v>
      </c>
      <c r="N28">
        <v>4.0460053399055007E-2</v>
      </c>
      <c r="O28" s="4">
        <f t="shared" si="2"/>
        <v>0.16251994249332416</v>
      </c>
      <c r="P28" s="4">
        <f t="shared" si="8"/>
        <v>107.71825570786105</v>
      </c>
      <c r="Q28" s="4">
        <f t="shared" si="9"/>
        <v>165700.05818253011</v>
      </c>
      <c r="R28" s="4">
        <f t="shared" si="10"/>
        <v>1657.000581825301</v>
      </c>
      <c r="S28" s="4">
        <f t="shared" si="10"/>
        <v>16.570005818253009</v>
      </c>
    </row>
    <row r="29" spans="2:29" s="4" customFormat="1" x14ac:dyDescent="0.2">
      <c r="B29" s="4">
        <v>2017</v>
      </c>
      <c r="C29" t="s">
        <v>61</v>
      </c>
      <c r="D29" s="4" t="s">
        <v>38</v>
      </c>
      <c r="E29" s="4">
        <v>109</v>
      </c>
      <c r="F29" s="4">
        <v>50</v>
      </c>
      <c r="G29" s="4">
        <f t="shared" si="6"/>
        <v>109</v>
      </c>
      <c r="H29" s="4">
        <f t="shared" si="7"/>
        <v>50</v>
      </c>
      <c r="I29" s="4">
        <f t="shared" si="1"/>
        <v>5000</v>
      </c>
      <c r="J29" s="4">
        <v>17</v>
      </c>
      <c r="K29" s="5" t="s">
        <v>94</v>
      </c>
      <c r="L29" s="6">
        <v>5</v>
      </c>
      <c r="M29" s="8">
        <v>4.0167999999999999</v>
      </c>
      <c r="N29">
        <v>4.0460053399055007E-2</v>
      </c>
      <c r="O29" s="4">
        <f t="shared" si="2"/>
        <v>0.16251994249332416</v>
      </c>
      <c r="P29" s="4">
        <f t="shared" si="8"/>
        <v>77.756886570575205</v>
      </c>
      <c r="Q29" s="4">
        <f t="shared" si="9"/>
        <v>119611.30027745554</v>
      </c>
      <c r="R29" s="4">
        <f t="shared" si="10"/>
        <v>1196.1130027745553</v>
      </c>
      <c r="S29" s="4">
        <f t="shared" si="10"/>
        <v>11.961130027745552</v>
      </c>
    </row>
    <row r="30" spans="2:29" s="10" customFormat="1" x14ac:dyDescent="0.2">
      <c r="B30" s="4">
        <v>2017</v>
      </c>
      <c r="C30" t="s">
        <v>62</v>
      </c>
      <c r="D30" s="4" t="s">
        <v>38</v>
      </c>
      <c r="E30" s="10">
        <v>218</v>
      </c>
      <c r="F30" s="4">
        <v>50</v>
      </c>
      <c r="G30" s="4">
        <f t="shared" si="6"/>
        <v>218</v>
      </c>
      <c r="H30" s="4">
        <f t="shared" si="7"/>
        <v>50</v>
      </c>
      <c r="I30" s="4">
        <f t="shared" si="1"/>
        <v>5000</v>
      </c>
      <c r="J30" s="4">
        <v>17</v>
      </c>
      <c r="K30" s="5" t="s">
        <v>95</v>
      </c>
      <c r="L30" s="6">
        <v>5</v>
      </c>
      <c r="M30" s="8">
        <v>4.0167999999999999</v>
      </c>
      <c r="N30">
        <v>4.0460053399055007E-2</v>
      </c>
      <c r="O30" s="4">
        <f t="shared" si="2"/>
        <v>0.16251994249332416</v>
      </c>
      <c r="P30" s="4">
        <f t="shared" si="8"/>
        <v>155.51377314115041</v>
      </c>
      <c r="Q30" s="4">
        <f t="shared" si="9"/>
        <v>239222.60055491107</v>
      </c>
      <c r="R30" s="4">
        <f t="shared" si="10"/>
        <v>2392.2260055491106</v>
      </c>
      <c r="S30" s="4">
        <f t="shared" si="10"/>
        <v>23.922260055491105</v>
      </c>
    </row>
    <row r="31" spans="2:29" s="4" customFormat="1" x14ac:dyDescent="0.2">
      <c r="B31" s="4">
        <v>2017</v>
      </c>
      <c r="C31" t="s">
        <v>63</v>
      </c>
      <c r="D31" s="4" t="s">
        <v>38</v>
      </c>
      <c r="E31" s="4">
        <v>108</v>
      </c>
      <c r="F31" s="4">
        <v>50</v>
      </c>
      <c r="G31" s="4">
        <f t="shared" si="6"/>
        <v>108</v>
      </c>
      <c r="H31" s="4">
        <f t="shared" si="7"/>
        <v>50</v>
      </c>
      <c r="I31" s="4">
        <f t="shared" si="1"/>
        <v>5000</v>
      </c>
      <c r="J31" s="4">
        <v>17</v>
      </c>
      <c r="K31" s="5" t="s">
        <v>96</v>
      </c>
      <c r="L31" s="6">
        <v>5</v>
      </c>
      <c r="M31" s="8">
        <v>4.0167999999999999</v>
      </c>
      <c r="N31">
        <v>4.0460053399055007E-2</v>
      </c>
      <c r="O31" s="4">
        <f t="shared" si="2"/>
        <v>0.16251994249332416</v>
      </c>
      <c r="P31" s="4">
        <f t="shared" si="8"/>
        <v>77.04352063873506</v>
      </c>
      <c r="Q31" s="4">
        <f t="shared" si="9"/>
        <v>118513.94889876328</v>
      </c>
      <c r="R31" s="4">
        <f t="shared" si="10"/>
        <v>1185.1394889876328</v>
      </c>
      <c r="S31" s="4">
        <f t="shared" si="10"/>
        <v>11.851394889876328</v>
      </c>
    </row>
    <row r="32" spans="2:29" s="10" customFormat="1" x14ac:dyDescent="0.2">
      <c r="B32" s="4">
        <v>2017</v>
      </c>
      <c r="C32" t="s">
        <v>64</v>
      </c>
      <c r="D32" s="8" t="s">
        <v>39</v>
      </c>
      <c r="E32" s="10">
        <v>139</v>
      </c>
      <c r="F32" s="4">
        <v>50</v>
      </c>
      <c r="G32" s="4">
        <f t="shared" si="6"/>
        <v>139</v>
      </c>
      <c r="H32" s="4">
        <f t="shared" si="7"/>
        <v>50</v>
      </c>
      <c r="I32" s="4">
        <f t="shared" si="1"/>
        <v>5000</v>
      </c>
      <c r="J32" s="4">
        <v>17</v>
      </c>
      <c r="K32" s="5" t="s">
        <v>97</v>
      </c>
      <c r="L32" s="6">
        <v>5</v>
      </c>
      <c r="M32" s="8">
        <v>4.0167999999999999</v>
      </c>
      <c r="N32">
        <v>4.0460053399055007E-2</v>
      </c>
      <c r="O32" s="4">
        <f t="shared" si="2"/>
        <v>0.16251994249332416</v>
      </c>
      <c r="P32" s="4">
        <f t="shared" si="8"/>
        <v>99.157864525779374</v>
      </c>
      <c r="Q32" s="4">
        <f t="shared" si="9"/>
        <v>152531.84163822306</v>
      </c>
      <c r="R32" s="4">
        <f t="shared" si="10"/>
        <v>1525.3184163822307</v>
      </c>
      <c r="S32" s="4">
        <f t="shared" si="10"/>
        <v>15.253184163822306</v>
      </c>
    </row>
    <row r="33" spans="2:19" s="4" customFormat="1" x14ac:dyDescent="0.2">
      <c r="B33" s="4">
        <v>2017</v>
      </c>
      <c r="C33" t="s">
        <v>65</v>
      </c>
      <c r="D33" s="8" t="s">
        <v>39</v>
      </c>
      <c r="E33" s="4">
        <v>121</v>
      </c>
      <c r="F33" s="4">
        <v>50</v>
      </c>
      <c r="G33" s="4">
        <f t="shared" si="6"/>
        <v>121</v>
      </c>
      <c r="H33" s="4">
        <f t="shared" si="7"/>
        <v>50</v>
      </c>
      <c r="I33" s="4">
        <f t="shared" si="1"/>
        <v>5000</v>
      </c>
      <c r="J33" s="4">
        <v>17</v>
      </c>
      <c r="K33" s="5" t="s">
        <v>98</v>
      </c>
      <c r="L33" s="6">
        <v>5</v>
      </c>
      <c r="M33" s="8">
        <v>4.0167999999999999</v>
      </c>
      <c r="N33">
        <v>4.0460053399055007E-2</v>
      </c>
      <c r="O33" s="4">
        <f t="shared" si="2"/>
        <v>0.16251994249332416</v>
      </c>
      <c r="P33" s="4">
        <f t="shared" si="8"/>
        <v>86.317277752656878</v>
      </c>
      <c r="Q33" s="4">
        <f t="shared" si="9"/>
        <v>132779.51682176258</v>
      </c>
      <c r="R33" s="4">
        <f t="shared" si="10"/>
        <v>1327.7951682176258</v>
      </c>
      <c r="S33" s="4">
        <f t="shared" si="10"/>
        <v>13.277951682176258</v>
      </c>
    </row>
    <row r="34" spans="2:19" s="10" customFormat="1" x14ac:dyDescent="0.2">
      <c r="B34" s="4">
        <v>2017</v>
      </c>
      <c r="C34" t="s">
        <v>66</v>
      </c>
      <c r="D34" s="8" t="s">
        <v>39</v>
      </c>
      <c r="E34" s="10">
        <v>74</v>
      </c>
      <c r="F34" s="4">
        <v>50</v>
      </c>
      <c r="G34" s="4">
        <f t="shared" si="6"/>
        <v>74</v>
      </c>
      <c r="H34" s="4">
        <f t="shared" si="7"/>
        <v>50</v>
      </c>
      <c r="I34" s="4">
        <f t="shared" si="1"/>
        <v>5000</v>
      </c>
      <c r="J34" s="4">
        <v>17</v>
      </c>
      <c r="K34" s="5" t="s">
        <v>99</v>
      </c>
      <c r="L34" s="6">
        <v>5</v>
      </c>
      <c r="M34" s="8">
        <v>4.0167999999999999</v>
      </c>
      <c r="N34">
        <v>4.0460053399055007E-2</v>
      </c>
      <c r="O34" s="4">
        <f t="shared" si="2"/>
        <v>0.16251994249332416</v>
      </c>
      <c r="P34" s="4">
        <f t="shared" si="8"/>
        <v>52.789078956170314</v>
      </c>
      <c r="Q34" s="4">
        <f t="shared" si="9"/>
        <v>81204.002023226683</v>
      </c>
      <c r="R34" s="4">
        <f t="shared" si="10"/>
        <v>812.04002023226678</v>
      </c>
      <c r="S34" s="4">
        <f t="shared" si="10"/>
        <v>8.1204002023226671</v>
      </c>
    </row>
    <row r="35" spans="2:19" s="4" customFormat="1" x14ac:dyDescent="0.2">
      <c r="B35" s="4">
        <v>2017</v>
      </c>
      <c r="C35" t="s">
        <v>67</v>
      </c>
      <c r="D35" s="8" t="s">
        <v>39</v>
      </c>
      <c r="E35" s="4">
        <v>73</v>
      </c>
      <c r="F35" s="4">
        <v>50</v>
      </c>
      <c r="G35" s="4">
        <f t="shared" si="6"/>
        <v>73</v>
      </c>
      <c r="H35" s="4">
        <f t="shared" si="7"/>
        <v>50</v>
      </c>
      <c r="I35" s="4">
        <f t="shared" si="1"/>
        <v>5000</v>
      </c>
      <c r="J35" s="4">
        <v>17</v>
      </c>
      <c r="K35" s="5" t="s">
        <v>100</v>
      </c>
      <c r="L35" s="6">
        <v>5</v>
      </c>
      <c r="M35" s="8">
        <v>4.0167999999999999</v>
      </c>
      <c r="N35">
        <v>4.0460053399055007E-2</v>
      </c>
      <c r="O35" s="4">
        <f t="shared" si="2"/>
        <v>0.16251994249332416</v>
      </c>
      <c r="P35" s="4">
        <f t="shared" si="8"/>
        <v>52.075713024330177</v>
      </c>
      <c r="Q35" s="4">
        <f t="shared" si="9"/>
        <v>80106.650644534428</v>
      </c>
      <c r="R35" s="4">
        <f t="shared" si="10"/>
        <v>801.06650644534432</v>
      </c>
      <c r="S35" s="4">
        <f t="shared" si="10"/>
        <v>8.010665064453443</v>
      </c>
    </row>
    <row r="36" spans="2:19" s="10" customFormat="1" x14ac:dyDescent="0.2">
      <c r="B36" s="4">
        <v>2017</v>
      </c>
      <c r="C36" t="s">
        <v>68</v>
      </c>
      <c r="D36" s="8" t="s">
        <v>39</v>
      </c>
      <c r="E36" s="10">
        <v>112</v>
      </c>
      <c r="F36" s="4">
        <v>50</v>
      </c>
      <c r="G36" s="4">
        <f t="shared" si="6"/>
        <v>112</v>
      </c>
      <c r="H36" s="4">
        <f t="shared" si="7"/>
        <v>50</v>
      </c>
      <c r="I36" s="4">
        <f t="shared" si="1"/>
        <v>5000</v>
      </c>
      <c r="J36" s="4">
        <v>17</v>
      </c>
      <c r="K36" s="5" t="s">
        <v>101</v>
      </c>
      <c r="L36" s="6">
        <v>5</v>
      </c>
      <c r="M36" s="8">
        <v>4.0167999999999999</v>
      </c>
      <c r="N36">
        <v>4.0460053399055007E-2</v>
      </c>
      <c r="O36" s="4">
        <f t="shared" si="2"/>
        <v>0.16251994249332416</v>
      </c>
      <c r="P36" s="4">
        <f t="shared" si="8"/>
        <v>79.896984366095623</v>
      </c>
      <c r="Q36" s="4">
        <f t="shared" si="9"/>
        <v>122903.35441353229</v>
      </c>
      <c r="R36" s="4">
        <f t="shared" si="10"/>
        <v>1229.0335441353229</v>
      </c>
      <c r="S36" s="4">
        <f t="shared" si="10"/>
        <v>12.290335441353228</v>
      </c>
    </row>
    <row r="37" spans="2:19" s="4" customFormat="1" x14ac:dyDescent="0.2">
      <c r="B37" s="4">
        <v>2017</v>
      </c>
      <c r="C37" t="s">
        <v>69</v>
      </c>
      <c r="D37" s="8" t="s">
        <v>39</v>
      </c>
      <c r="E37" s="4">
        <v>134</v>
      </c>
      <c r="F37" s="4">
        <v>50</v>
      </c>
      <c r="G37" s="4">
        <f t="shared" si="6"/>
        <v>134</v>
      </c>
      <c r="H37" s="4">
        <f t="shared" si="7"/>
        <v>50</v>
      </c>
      <c r="I37" s="4">
        <f t="shared" si="1"/>
        <v>5000</v>
      </c>
      <c r="J37" s="4">
        <v>17</v>
      </c>
      <c r="K37" s="5" t="s">
        <v>102</v>
      </c>
      <c r="L37" s="6">
        <v>5</v>
      </c>
      <c r="M37" s="8">
        <v>4.0167999999999999</v>
      </c>
      <c r="N37">
        <v>4.0460053399055007E-2</v>
      </c>
      <c r="O37" s="4">
        <f t="shared" si="2"/>
        <v>0.16251994249332416</v>
      </c>
      <c r="P37" s="4">
        <f t="shared" si="8"/>
        <v>95.591034866578681</v>
      </c>
      <c r="Q37" s="4">
        <f t="shared" si="9"/>
        <v>147045.08474476184</v>
      </c>
      <c r="R37" s="4">
        <f t="shared" si="10"/>
        <v>1470.4508474476183</v>
      </c>
      <c r="S37" s="4">
        <f t="shared" si="10"/>
        <v>14.704508474476183</v>
      </c>
    </row>
    <row r="38" spans="2:19" s="10" customFormat="1" x14ac:dyDescent="0.2">
      <c r="B38" s="4">
        <v>2017</v>
      </c>
      <c r="C38" t="s">
        <v>70</v>
      </c>
      <c r="D38" s="8" t="s">
        <v>39</v>
      </c>
      <c r="E38" s="10">
        <v>204</v>
      </c>
      <c r="F38" s="4">
        <v>50</v>
      </c>
      <c r="G38" s="4">
        <f t="shared" si="6"/>
        <v>204</v>
      </c>
      <c r="H38" s="4">
        <f t="shared" si="7"/>
        <v>50</v>
      </c>
      <c r="I38" s="4">
        <f t="shared" si="1"/>
        <v>5000</v>
      </c>
      <c r="J38" s="4">
        <v>17</v>
      </c>
      <c r="K38" s="5" t="s">
        <v>103</v>
      </c>
      <c r="L38" s="6">
        <v>5</v>
      </c>
      <c r="M38" s="8">
        <v>4.0167999999999999</v>
      </c>
      <c r="N38">
        <v>4.0460053399055007E-2</v>
      </c>
      <c r="O38" s="4">
        <f t="shared" si="2"/>
        <v>0.16251994249332416</v>
      </c>
      <c r="P38" s="4">
        <f t="shared" si="8"/>
        <v>145.52665009538845</v>
      </c>
      <c r="Q38" s="4">
        <f t="shared" si="9"/>
        <v>223859.68125321955</v>
      </c>
      <c r="R38" s="4">
        <f t="shared" si="10"/>
        <v>2238.5968125321956</v>
      </c>
      <c r="S38" s="4">
        <f t="shared" si="10"/>
        <v>22.385968125321956</v>
      </c>
    </row>
    <row r="39" spans="2:19" s="4" customFormat="1" x14ac:dyDescent="0.2">
      <c r="B39" s="4">
        <v>2017</v>
      </c>
      <c r="C39" t="s">
        <v>71</v>
      </c>
      <c r="D39" s="8" t="s">
        <v>39</v>
      </c>
      <c r="E39" s="4">
        <v>126</v>
      </c>
      <c r="F39" s="4">
        <v>50</v>
      </c>
      <c r="G39" s="4">
        <f t="shared" si="6"/>
        <v>126</v>
      </c>
      <c r="H39" s="4">
        <f t="shared" si="7"/>
        <v>50</v>
      </c>
      <c r="I39" s="4">
        <f t="shared" si="1"/>
        <v>5000</v>
      </c>
      <c r="J39" s="4">
        <v>17</v>
      </c>
      <c r="K39" s="5" t="s">
        <v>104</v>
      </c>
      <c r="L39" s="6">
        <v>5</v>
      </c>
      <c r="M39" s="8">
        <v>4.0167999999999999</v>
      </c>
      <c r="N39">
        <v>4.0460053399055007E-2</v>
      </c>
      <c r="O39" s="4">
        <f t="shared" si="2"/>
        <v>0.16251994249332416</v>
      </c>
      <c r="P39" s="4">
        <f t="shared" si="8"/>
        <v>89.88410741185757</v>
      </c>
      <c r="Q39" s="4">
        <f t="shared" si="9"/>
        <v>138266.27371522383</v>
      </c>
      <c r="R39" s="4">
        <f t="shared" si="10"/>
        <v>1382.6627371522382</v>
      </c>
      <c r="S39" s="4">
        <f t="shared" si="10"/>
        <v>13.826627371522381</v>
      </c>
    </row>
    <row r="40" spans="2:19" s="10" customFormat="1" x14ac:dyDescent="0.2">
      <c r="B40" s="4">
        <v>2017</v>
      </c>
      <c r="C40" t="s">
        <v>72</v>
      </c>
      <c r="D40" s="8" t="s">
        <v>39</v>
      </c>
      <c r="E40" s="10">
        <v>86</v>
      </c>
      <c r="F40" s="4">
        <v>50</v>
      </c>
      <c r="G40" s="4">
        <f t="shared" si="6"/>
        <v>86</v>
      </c>
      <c r="H40" s="4">
        <f t="shared" si="7"/>
        <v>50</v>
      </c>
      <c r="I40" s="4">
        <f t="shared" si="1"/>
        <v>5000</v>
      </c>
      <c r="J40" s="4">
        <v>17</v>
      </c>
      <c r="K40" s="5" t="s">
        <v>105</v>
      </c>
      <c r="L40" s="6">
        <v>5</v>
      </c>
      <c r="M40" s="8">
        <v>4.0167999999999999</v>
      </c>
      <c r="N40">
        <v>4.0460053399055007E-2</v>
      </c>
      <c r="O40" s="4">
        <f t="shared" si="2"/>
        <v>0.16251994249332416</v>
      </c>
      <c r="P40" s="4">
        <f t="shared" si="8"/>
        <v>61.349470138251988</v>
      </c>
      <c r="Q40" s="4">
        <f t="shared" si="9"/>
        <v>94372.21856753371</v>
      </c>
      <c r="R40" s="4">
        <f t="shared" si="10"/>
        <v>943.72218567533707</v>
      </c>
      <c r="S40" s="4">
        <f t="shared" si="10"/>
        <v>9.4372218567533714</v>
      </c>
    </row>
    <row r="41" spans="2:19" s="4" customFormat="1" x14ac:dyDescent="0.2">
      <c r="B41" s="4">
        <v>2017</v>
      </c>
      <c r="C41" t="s">
        <v>73</v>
      </c>
      <c r="D41" s="8" t="s">
        <v>39</v>
      </c>
      <c r="E41" s="4">
        <v>117</v>
      </c>
      <c r="F41" s="4">
        <v>50</v>
      </c>
      <c r="G41" s="4">
        <f t="shared" si="6"/>
        <v>117</v>
      </c>
      <c r="H41" s="4">
        <f t="shared" si="7"/>
        <v>50</v>
      </c>
      <c r="I41" s="4">
        <f t="shared" si="1"/>
        <v>5000</v>
      </c>
      <c r="J41" s="4">
        <v>17</v>
      </c>
      <c r="K41" s="5" t="s">
        <v>106</v>
      </c>
      <c r="L41" s="6">
        <v>5</v>
      </c>
      <c r="M41" s="8">
        <v>4.0167999999999999</v>
      </c>
      <c r="N41">
        <v>4.0460053399055007E-2</v>
      </c>
      <c r="O41" s="4">
        <f t="shared" si="2"/>
        <v>0.16251994249332416</v>
      </c>
      <c r="P41" s="4">
        <f t="shared" si="8"/>
        <v>83.46381402529633</v>
      </c>
      <c r="Q41" s="4">
        <f t="shared" si="9"/>
        <v>128390.11130699355</v>
      </c>
      <c r="R41" s="4">
        <f t="shared" si="10"/>
        <v>1283.9011130699355</v>
      </c>
      <c r="S41" s="4">
        <f t="shared" si="10"/>
        <v>12.839011130699355</v>
      </c>
    </row>
    <row r="42" spans="2:19" s="10" customFormat="1" x14ac:dyDescent="0.2">
      <c r="B42" s="4">
        <v>2017</v>
      </c>
      <c r="C42" t="s">
        <v>74</v>
      </c>
      <c r="D42" s="8" t="s">
        <v>39</v>
      </c>
      <c r="E42" s="10">
        <v>114</v>
      </c>
      <c r="F42" s="4">
        <v>50</v>
      </c>
      <c r="G42" s="4">
        <f t="shared" si="6"/>
        <v>114</v>
      </c>
      <c r="H42" s="4">
        <f t="shared" si="7"/>
        <v>50</v>
      </c>
      <c r="I42" s="4">
        <f t="shared" si="1"/>
        <v>5000</v>
      </c>
      <c r="J42" s="4">
        <v>17</v>
      </c>
      <c r="K42" s="5" t="s">
        <v>107</v>
      </c>
      <c r="L42" s="6">
        <v>5</v>
      </c>
      <c r="M42" s="8">
        <v>4.0167999999999999</v>
      </c>
      <c r="N42">
        <v>4.0460053399055007E-2</v>
      </c>
      <c r="O42" s="4">
        <f t="shared" si="2"/>
        <v>0.16251994249332416</v>
      </c>
      <c r="P42" s="4">
        <f t="shared" si="8"/>
        <v>81.323716229775897</v>
      </c>
      <c r="Q42" s="4">
        <f t="shared" si="9"/>
        <v>125098.05717091679</v>
      </c>
      <c r="R42" s="4">
        <f t="shared" si="10"/>
        <v>1250.9805717091679</v>
      </c>
      <c r="S42" s="4">
        <f t="shared" si="10"/>
        <v>12.509805717091679</v>
      </c>
    </row>
    <row r="43" spans="2:19" s="4" customFormat="1" x14ac:dyDescent="0.2">
      <c r="B43" s="4">
        <v>2017</v>
      </c>
      <c r="C43" t="s">
        <v>75</v>
      </c>
      <c r="D43" s="8" t="s">
        <v>39</v>
      </c>
      <c r="E43" s="4">
        <v>248</v>
      </c>
      <c r="F43" s="4">
        <v>50</v>
      </c>
      <c r="G43" s="4">
        <f t="shared" si="6"/>
        <v>248</v>
      </c>
      <c r="H43" s="4">
        <f t="shared" si="7"/>
        <v>50</v>
      </c>
      <c r="I43" s="4">
        <f t="shared" si="1"/>
        <v>5000</v>
      </c>
      <c r="J43" s="4">
        <v>17</v>
      </c>
      <c r="K43" s="5" t="s">
        <v>108</v>
      </c>
      <c r="L43" s="6">
        <v>5</v>
      </c>
      <c r="M43" s="8">
        <v>4.0167999999999999</v>
      </c>
      <c r="N43">
        <v>4.0460053399055007E-2</v>
      </c>
      <c r="O43" s="4">
        <f t="shared" si="2"/>
        <v>0.16251994249332416</v>
      </c>
      <c r="P43" s="4">
        <f t="shared" si="8"/>
        <v>176.91475109635459</v>
      </c>
      <c r="Q43" s="4">
        <f t="shared" si="9"/>
        <v>272143.14191567863</v>
      </c>
      <c r="R43" s="4">
        <f t="shared" si="10"/>
        <v>2721.4314191567864</v>
      </c>
      <c r="S43" s="4">
        <f t="shared" si="10"/>
        <v>27.214314191567865</v>
      </c>
    </row>
    <row r="44" spans="2:19" s="10" customFormat="1" x14ac:dyDescent="0.2">
      <c r="B44" s="4">
        <v>2017</v>
      </c>
      <c r="C44" t="s">
        <v>76</v>
      </c>
      <c r="D44" s="8" t="s">
        <v>39</v>
      </c>
      <c r="E44" s="10">
        <v>190</v>
      </c>
      <c r="F44" s="4">
        <v>50</v>
      </c>
      <c r="G44" s="4">
        <f t="shared" si="6"/>
        <v>190</v>
      </c>
      <c r="H44" s="4">
        <f t="shared" si="7"/>
        <v>50</v>
      </c>
      <c r="I44" s="4">
        <f t="shared" si="1"/>
        <v>5000</v>
      </c>
      <c r="J44" s="4">
        <v>17</v>
      </c>
      <c r="K44" s="5" t="s">
        <v>109</v>
      </c>
      <c r="L44" s="6">
        <v>5</v>
      </c>
      <c r="M44" s="8">
        <v>4.0167999999999999</v>
      </c>
      <c r="N44">
        <v>4.0460053399055007E-2</v>
      </c>
      <c r="O44" s="4">
        <f t="shared" si="2"/>
        <v>0.16251994249332416</v>
      </c>
      <c r="P44" s="4">
        <f t="shared" si="8"/>
        <v>135.53952704962651</v>
      </c>
      <c r="Q44" s="4">
        <f t="shared" si="9"/>
        <v>208496.76195152799</v>
      </c>
      <c r="R44" s="4">
        <f t="shared" si="10"/>
        <v>2084.9676195152801</v>
      </c>
      <c r="S44" s="4">
        <f t="shared" si="10"/>
        <v>20.849676195152803</v>
      </c>
    </row>
    <row r="45" spans="2:19" s="4" customFormat="1" x14ac:dyDescent="0.2">
      <c r="B45" s="4">
        <v>2017</v>
      </c>
      <c r="C45" t="s">
        <v>77</v>
      </c>
      <c r="D45" s="8" t="s">
        <v>39</v>
      </c>
      <c r="E45" s="4">
        <v>321</v>
      </c>
      <c r="F45" s="4">
        <v>50</v>
      </c>
      <c r="G45" s="4">
        <f t="shared" si="6"/>
        <v>321</v>
      </c>
      <c r="H45" s="4">
        <f t="shared" si="7"/>
        <v>50</v>
      </c>
      <c r="I45" s="4">
        <f t="shared" si="1"/>
        <v>5000</v>
      </c>
      <c r="J45" s="4">
        <v>17</v>
      </c>
      <c r="K45" s="5" t="s">
        <v>110</v>
      </c>
      <c r="L45" s="6">
        <v>5</v>
      </c>
      <c r="M45" s="8">
        <v>4.0167999999999999</v>
      </c>
      <c r="N45">
        <v>4.0460053399055007E-2</v>
      </c>
      <c r="O45" s="4">
        <f t="shared" si="2"/>
        <v>0.16251994249332416</v>
      </c>
      <c r="P45" s="4">
        <f t="shared" si="8"/>
        <v>228.99046412068481</v>
      </c>
      <c r="Q45" s="4">
        <f t="shared" si="9"/>
        <v>352249.79256021319</v>
      </c>
      <c r="R45" s="4">
        <f t="shared" si="10"/>
        <v>3522.497925602132</v>
      </c>
      <c r="S45" s="4">
        <f t="shared" si="10"/>
        <v>35.224979256021321</v>
      </c>
    </row>
    <row r="46" spans="2:19" s="10" customFormat="1" x14ac:dyDescent="0.2">
      <c r="B46" s="4">
        <v>2017</v>
      </c>
      <c r="C46" t="s">
        <v>78</v>
      </c>
      <c r="D46" s="8" t="s">
        <v>39</v>
      </c>
      <c r="E46" s="10">
        <v>168</v>
      </c>
      <c r="F46" s="4">
        <v>50</v>
      </c>
      <c r="G46" s="4">
        <f t="shared" si="6"/>
        <v>168</v>
      </c>
      <c r="H46" s="4">
        <f t="shared" si="7"/>
        <v>50</v>
      </c>
      <c r="I46" s="4">
        <f t="shared" si="1"/>
        <v>5000</v>
      </c>
      <c r="J46" s="4">
        <v>17</v>
      </c>
      <c r="K46" s="5" t="s">
        <v>111</v>
      </c>
      <c r="L46" s="6">
        <v>5</v>
      </c>
      <c r="M46" s="8">
        <v>4.0167999999999999</v>
      </c>
      <c r="N46">
        <v>4.0460053399055007E-2</v>
      </c>
      <c r="O46" s="4">
        <f t="shared" si="2"/>
        <v>0.16251994249332416</v>
      </c>
      <c r="P46" s="4">
        <f t="shared" si="8"/>
        <v>119.84547654914344</v>
      </c>
      <c r="Q46" s="4">
        <f t="shared" si="9"/>
        <v>184355.03162029845</v>
      </c>
      <c r="R46" s="4">
        <f t="shared" si="10"/>
        <v>1843.5503162029845</v>
      </c>
      <c r="S46" s="4">
        <f t="shared" si="10"/>
        <v>18.435503162029846</v>
      </c>
    </row>
    <row r="47" spans="2:19" s="4" customFormat="1" x14ac:dyDescent="0.2">
      <c r="B47" s="4">
        <v>2017</v>
      </c>
      <c r="C47" t="s">
        <v>79</v>
      </c>
      <c r="D47" s="4" t="s">
        <v>34</v>
      </c>
      <c r="E47" s="4">
        <v>157</v>
      </c>
      <c r="F47" s="4">
        <v>50</v>
      </c>
      <c r="G47" s="4">
        <f t="shared" si="6"/>
        <v>157</v>
      </c>
      <c r="H47" s="4">
        <f t="shared" si="7"/>
        <v>50</v>
      </c>
      <c r="I47" s="4">
        <f t="shared" si="1"/>
        <v>5000</v>
      </c>
      <c r="J47" s="4">
        <v>17</v>
      </c>
      <c r="K47" s="5" t="s">
        <v>112</v>
      </c>
      <c r="L47" s="6">
        <v>5</v>
      </c>
      <c r="M47" s="8">
        <v>4.0167999999999999</v>
      </c>
      <c r="N47">
        <v>4.0460053399055007E-2</v>
      </c>
      <c r="O47" s="4">
        <f t="shared" si="2"/>
        <v>0.16251994249332416</v>
      </c>
      <c r="P47" s="4">
        <f t="shared" si="8"/>
        <v>111.99845129890191</v>
      </c>
      <c r="Q47" s="4">
        <f t="shared" si="9"/>
        <v>172284.16645468367</v>
      </c>
      <c r="R47" s="4">
        <f t="shared" si="10"/>
        <v>1722.8416645468367</v>
      </c>
      <c r="S47" s="4">
        <f t="shared" si="10"/>
        <v>17.228416645468368</v>
      </c>
    </row>
    <row r="48" spans="2:19" s="10" customFormat="1" x14ac:dyDescent="0.2">
      <c r="B48" s="4">
        <v>2017</v>
      </c>
      <c r="C48" t="s">
        <v>80</v>
      </c>
      <c r="D48" s="4" t="s">
        <v>34</v>
      </c>
      <c r="E48" s="10">
        <v>199</v>
      </c>
      <c r="F48" s="4">
        <v>50</v>
      </c>
      <c r="G48" s="4">
        <f t="shared" si="6"/>
        <v>199</v>
      </c>
      <c r="H48" s="4">
        <f t="shared" si="7"/>
        <v>50</v>
      </c>
      <c r="I48" s="4">
        <f t="shared" si="1"/>
        <v>5000</v>
      </c>
      <c r="J48" s="4">
        <v>17</v>
      </c>
      <c r="K48" s="5" t="s">
        <v>113</v>
      </c>
      <c r="L48" s="6">
        <v>5</v>
      </c>
      <c r="M48" s="8">
        <v>4.0167999999999999</v>
      </c>
      <c r="N48">
        <v>4.0460053399055007E-2</v>
      </c>
      <c r="O48" s="4">
        <f t="shared" si="2"/>
        <v>0.16251994249332416</v>
      </c>
      <c r="P48" s="4">
        <f t="shared" si="8"/>
        <v>141.95982043618775</v>
      </c>
      <c r="Q48" s="4">
        <f t="shared" si="9"/>
        <v>218372.92435975827</v>
      </c>
      <c r="R48" s="4">
        <f t="shared" si="10"/>
        <v>2183.7292435975828</v>
      </c>
      <c r="S48" s="4">
        <f t="shared" si="10"/>
        <v>21.837292435975829</v>
      </c>
    </row>
    <row r="49" spans="1:28" s="4" customFormat="1" x14ac:dyDescent="0.2">
      <c r="B49" s="4">
        <v>2017</v>
      </c>
      <c r="C49" t="s">
        <v>81</v>
      </c>
      <c r="D49" s="4" t="s">
        <v>34</v>
      </c>
      <c r="E49" s="4">
        <v>168</v>
      </c>
      <c r="F49" s="4">
        <v>50</v>
      </c>
      <c r="G49" s="4">
        <f t="shared" si="6"/>
        <v>168</v>
      </c>
      <c r="H49" s="4">
        <f t="shared" si="7"/>
        <v>50</v>
      </c>
      <c r="I49" s="4">
        <f t="shared" si="1"/>
        <v>5000</v>
      </c>
      <c r="J49" s="4">
        <v>17</v>
      </c>
      <c r="K49" s="5" t="s">
        <v>114</v>
      </c>
      <c r="L49" s="6">
        <v>5</v>
      </c>
      <c r="M49" s="8">
        <v>4.0167999999999999</v>
      </c>
      <c r="N49">
        <v>4.0460053399055007E-2</v>
      </c>
      <c r="O49" s="4">
        <f t="shared" si="2"/>
        <v>0.16251994249332416</v>
      </c>
      <c r="P49" s="4">
        <f t="shared" si="8"/>
        <v>119.84547654914344</v>
      </c>
      <c r="Q49" s="4">
        <f t="shared" si="9"/>
        <v>184355.03162029845</v>
      </c>
      <c r="R49" s="4">
        <f t="shared" si="10"/>
        <v>1843.5503162029845</v>
      </c>
      <c r="S49" s="4">
        <f t="shared" si="10"/>
        <v>18.435503162029846</v>
      </c>
    </row>
    <row r="50" spans="1:28" s="10" customFormat="1" x14ac:dyDescent="0.2">
      <c r="B50" s="4">
        <v>2017</v>
      </c>
      <c r="C50" t="s">
        <v>82</v>
      </c>
      <c r="D50" s="4" t="s">
        <v>34</v>
      </c>
      <c r="E50" s="10">
        <v>175</v>
      </c>
      <c r="F50" s="4">
        <v>50</v>
      </c>
      <c r="G50" s="4">
        <f t="shared" si="6"/>
        <v>175</v>
      </c>
      <c r="H50" s="4">
        <f t="shared" si="7"/>
        <v>50</v>
      </c>
      <c r="I50" s="4">
        <f t="shared" si="1"/>
        <v>5000</v>
      </c>
      <c r="J50" s="4">
        <v>17</v>
      </c>
      <c r="K50" s="5" t="s">
        <v>115</v>
      </c>
      <c r="L50" s="6">
        <v>5</v>
      </c>
      <c r="M50" s="8">
        <v>4.0167999999999999</v>
      </c>
      <c r="N50">
        <v>4.0460053399055007E-2</v>
      </c>
      <c r="O50" s="4">
        <f t="shared" si="2"/>
        <v>0.16251994249332416</v>
      </c>
      <c r="P50" s="4">
        <f t="shared" si="8"/>
        <v>124.83903807202439</v>
      </c>
      <c r="Q50" s="4">
        <f t="shared" si="9"/>
        <v>192036.49127114416</v>
      </c>
      <c r="R50" s="4">
        <f t="shared" si="10"/>
        <v>1920.3649127114415</v>
      </c>
      <c r="S50" s="4">
        <f t="shared" si="10"/>
        <v>19.203649127114417</v>
      </c>
    </row>
    <row r="51" spans="1:28" s="4" customFormat="1" x14ac:dyDescent="0.2">
      <c r="B51" s="4">
        <v>2017</v>
      </c>
      <c r="C51" t="s">
        <v>83</v>
      </c>
      <c r="D51" s="4" t="s">
        <v>34</v>
      </c>
      <c r="E51" s="4">
        <v>203</v>
      </c>
      <c r="F51" s="4">
        <v>50</v>
      </c>
      <c r="G51" s="4">
        <f t="shared" si="6"/>
        <v>203</v>
      </c>
      <c r="H51" s="4">
        <f t="shared" si="7"/>
        <v>50</v>
      </c>
      <c r="I51" s="4">
        <f t="shared" si="1"/>
        <v>5000</v>
      </c>
      <c r="J51" s="4">
        <v>17</v>
      </c>
      <c r="K51" s="5" t="s">
        <v>116</v>
      </c>
      <c r="L51" s="6">
        <v>5</v>
      </c>
      <c r="M51" s="8">
        <v>4.0167999999999999</v>
      </c>
      <c r="N51">
        <v>4.0460053399055007E-2</v>
      </c>
      <c r="O51" s="4">
        <f t="shared" si="2"/>
        <v>0.16251994249332416</v>
      </c>
      <c r="P51" s="4">
        <f t="shared" si="8"/>
        <v>144.81328416354833</v>
      </c>
      <c r="Q51" s="4">
        <f t="shared" si="9"/>
        <v>222762.32987452732</v>
      </c>
      <c r="R51" s="4">
        <f t="shared" si="10"/>
        <v>2227.6232987452731</v>
      </c>
      <c r="S51" s="4">
        <f t="shared" si="10"/>
        <v>22.27623298745273</v>
      </c>
    </row>
    <row r="52" spans="1:28" s="10" customFormat="1" x14ac:dyDescent="0.2">
      <c r="B52" s="4">
        <v>2017</v>
      </c>
      <c r="C52" t="s">
        <v>84</v>
      </c>
      <c r="D52" s="4" t="s">
        <v>34</v>
      </c>
      <c r="E52" s="10">
        <v>62</v>
      </c>
      <c r="F52" s="4">
        <v>50</v>
      </c>
      <c r="G52" s="4">
        <f t="shared" si="6"/>
        <v>62</v>
      </c>
      <c r="H52" s="4">
        <f t="shared" si="7"/>
        <v>50</v>
      </c>
      <c r="I52" s="4">
        <f t="shared" si="1"/>
        <v>5000</v>
      </c>
      <c r="J52" s="4">
        <v>17</v>
      </c>
      <c r="K52" s="5" t="s">
        <v>117</v>
      </c>
      <c r="L52" s="6">
        <v>5</v>
      </c>
      <c r="M52" s="8">
        <v>4.0167999999999999</v>
      </c>
      <c r="N52">
        <v>4.0460053399055007E-2</v>
      </c>
      <c r="O52" s="4">
        <f t="shared" si="2"/>
        <v>0.16251994249332416</v>
      </c>
      <c r="P52" s="4">
        <f t="shared" si="8"/>
        <v>44.228687774088648</v>
      </c>
      <c r="Q52" s="4">
        <f t="shared" si="9"/>
        <v>68035.785478919657</v>
      </c>
      <c r="R52" s="4">
        <f t="shared" si="10"/>
        <v>680.35785478919661</v>
      </c>
      <c r="S52" s="4">
        <f t="shared" si="10"/>
        <v>6.8035785478919664</v>
      </c>
    </row>
    <row r="53" spans="1:28" s="4" customFormat="1" x14ac:dyDescent="0.2">
      <c r="B53" s="4">
        <v>2017</v>
      </c>
      <c r="C53" t="s">
        <v>85</v>
      </c>
      <c r="D53" s="4" t="s">
        <v>34</v>
      </c>
      <c r="E53" s="4">
        <v>219</v>
      </c>
      <c r="F53" s="4">
        <v>50</v>
      </c>
      <c r="G53" s="4">
        <f t="shared" si="6"/>
        <v>219</v>
      </c>
      <c r="H53" s="4">
        <f t="shared" si="7"/>
        <v>50</v>
      </c>
      <c r="I53" s="4">
        <f t="shared" si="1"/>
        <v>5000</v>
      </c>
      <c r="J53" s="4">
        <v>17</v>
      </c>
      <c r="K53" s="5" t="s">
        <v>118</v>
      </c>
      <c r="L53" s="6">
        <v>5</v>
      </c>
      <c r="M53" s="8">
        <v>4.0167999999999999</v>
      </c>
      <c r="N53">
        <v>4.0460053399055007E-2</v>
      </c>
      <c r="O53" s="4">
        <f t="shared" si="2"/>
        <v>0.16251994249332416</v>
      </c>
      <c r="P53" s="4">
        <f t="shared" si="8"/>
        <v>156.22713907299052</v>
      </c>
      <c r="Q53" s="4">
        <f t="shared" si="9"/>
        <v>240319.9519336033</v>
      </c>
      <c r="R53" s="4">
        <f t="shared" si="10"/>
        <v>2403.1995193360331</v>
      </c>
      <c r="S53" s="4">
        <f t="shared" si="10"/>
        <v>24.031995193360331</v>
      </c>
    </row>
    <row r="54" spans="1:28" s="10" customFormat="1" x14ac:dyDescent="0.2">
      <c r="B54" s="4">
        <v>2017</v>
      </c>
      <c r="C54" t="s">
        <v>86</v>
      </c>
      <c r="D54" s="4" t="s">
        <v>34</v>
      </c>
      <c r="E54" s="10">
        <v>190</v>
      </c>
      <c r="F54" s="4">
        <v>50</v>
      </c>
      <c r="G54" s="4">
        <f t="shared" si="6"/>
        <v>190</v>
      </c>
      <c r="H54" s="4">
        <f t="shared" si="7"/>
        <v>50</v>
      </c>
      <c r="I54" s="4">
        <f t="shared" si="1"/>
        <v>5000</v>
      </c>
      <c r="J54" s="4">
        <v>17</v>
      </c>
      <c r="K54" s="5" t="s">
        <v>119</v>
      </c>
      <c r="L54" s="6">
        <v>5</v>
      </c>
      <c r="M54" s="8">
        <v>4.0167999999999999</v>
      </c>
      <c r="N54">
        <v>4.0460053399055007E-2</v>
      </c>
      <c r="O54" s="4">
        <f t="shared" si="2"/>
        <v>0.16251994249332416</v>
      </c>
      <c r="P54" s="4">
        <f t="shared" si="8"/>
        <v>135.53952704962651</v>
      </c>
      <c r="Q54" s="4">
        <f t="shared" si="9"/>
        <v>208496.76195152799</v>
      </c>
      <c r="R54" s="4">
        <f t="shared" si="10"/>
        <v>2084.9676195152801</v>
      </c>
      <c r="S54" s="4">
        <f t="shared" si="10"/>
        <v>20.849676195152803</v>
      </c>
    </row>
    <row r="55" spans="1:28" s="4" customFormat="1" x14ac:dyDescent="0.2">
      <c r="B55" s="16"/>
      <c r="C55" s="21"/>
      <c r="K55" s="5"/>
      <c r="L55" s="6"/>
      <c r="M55" s="9"/>
    </row>
    <row r="56" spans="1:28" s="10" customFormat="1" x14ac:dyDescent="0.2">
      <c r="B56" s="17"/>
      <c r="C56" s="22"/>
      <c r="G56" s="13"/>
      <c r="K56" s="11"/>
      <c r="L56" s="12"/>
      <c r="M56" s="9"/>
      <c r="O56" s="4"/>
      <c r="R56" s="4"/>
    </row>
    <row r="57" spans="1:28" s="26" customFormat="1" x14ac:dyDescent="0.2">
      <c r="A57"/>
      <c r="B57" s="23"/>
      <c r="C57" s="24"/>
      <c r="D57" s="25"/>
      <c r="K57" s="27"/>
      <c r="L57" s="28"/>
      <c r="M57" s="29"/>
    </row>
    <row r="58" spans="1:28" s="32" customFormat="1" x14ac:dyDescent="0.2">
      <c r="A58"/>
      <c r="B58" s="30"/>
      <c r="C58" s="31"/>
      <c r="G58" s="33"/>
      <c r="K58" s="34"/>
      <c r="L58" s="35"/>
      <c r="M58" s="29"/>
      <c r="O58" s="26"/>
      <c r="R58" s="26"/>
      <c r="AB58" s="26"/>
    </row>
    <row r="59" spans="1:28" s="26" customFormat="1" x14ac:dyDescent="0.2">
      <c r="A59"/>
      <c r="B59" s="23"/>
      <c r="C59" s="24"/>
      <c r="K59" s="27"/>
      <c r="L59" s="28"/>
      <c r="M59" s="29"/>
    </row>
    <row r="60" spans="1:28" s="32" customFormat="1" x14ac:dyDescent="0.2">
      <c r="A60"/>
      <c r="B60" s="30"/>
      <c r="C60" s="31"/>
      <c r="G60" s="33"/>
      <c r="K60" s="34"/>
      <c r="L60" s="35"/>
      <c r="M60" s="29"/>
      <c r="O60" s="26"/>
      <c r="R60" s="26"/>
      <c r="AB60" s="26"/>
    </row>
    <row r="61" spans="1:28" s="26" customFormat="1" x14ac:dyDescent="0.2">
      <c r="B61" s="23"/>
      <c r="C61" s="24"/>
      <c r="K61" s="27"/>
      <c r="L61" s="28"/>
      <c r="M61" s="29"/>
    </row>
    <row r="62" spans="1:28" s="32" customFormat="1" x14ac:dyDescent="0.2">
      <c r="B62" s="30"/>
      <c r="C62" s="31"/>
      <c r="G62" s="33"/>
      <c r="K62" s="34"/>
      <c r="L62" s="35"/>
      <c r="M62" s="29"/>
      <c r="O62" s="26"/>
      <c r="R62" s="26"/>
      <c r="AB62" s="26"/>
    </row>
    <row r="63" spans="1:28" s="26" customFormat="1" x14ac:dyDescent="0.2">
      <c r="B63" s="23"/>
      <c r="C63" s="24"/>
      <c r="K63" s="27"/>
      <c r="L63" s="28"/>
      <c r="M63" s="29"/>
    </row>
    <row r="64" spans="1:28" s="32" customFormat="1" x14ac:dyDescent="0.2">
      <c r="B64" s="30"/>
      <c r="C64" s="31"/>
      <c r="K64" s="34"/>
      <c r="L64" s="35"/>
      <c r="M64" s="29"/>
      <c r="N64" s="34"/>
      <c r="O64" s="26"/>
      <c r="R64" s="26"/>
      <c r="AB64" s="26"/>
    </row>
    <row r="65" spans="2:28" s="26" customFormat="1" x14ac:dyDescent="0.2">
      <c r="B65" s="23"/>
      <c r="C65" s="24"/>
      <c r="K65" s="27"/>
      <c r="L65" s="28"/>
      <c r="M65" s="29"/>
    </row>
    <row r="66" spans="2:28" s="32" customFormat="1" x14ac:dyDescent="0.2">
      <c r="B66" s="30"/>
      <c r="C66" s="31"/>
      <c r="G66" s="33"/>
      <c r="K66" s="34"/>
      <c r="L66" s="35"/>
      <c r="M66" s="29"/>
      <c r="O66" s="26"/>
      <c r="R66" s="26"/>
      <c r="AB66" s="26"/>
    </row>
    <row r="67" spans="2:28" s="26" customFormat="1" ht="17" thickBot="1" x14ac:dyDescent="0.25">
      <c r="B67" s="23"/>
      <c r="C67" s="24"/>
      <c r="K67" s="27"/>
      <c r="L67" s="28"/>
      <c r="M67" s="36"/>
    </row>
    <row r="68" spans="2:28" s="32" customFormat="1" ht="18" thickTop="1" thickBot="1" x14ac:dyDescent="0.25">
      <c r="B68" s="30"/>
      <c r="C68" s="31"/>
      <c r="K68" s="34"/>
      <c r="L68" s="35"/>
      <c r="M68" s="36"/>
      <c r="O68" s="26"/>
      <c r="R68" s="26"/>
      <c r="AB68" s="26"/>
    </row>
    <row r="69" spans="2:28" s="26" customFormat="1" ht="17" thickTop="1" x14ac:dyDescent="0.2">
      <c r="B69" s="23"/>
      <c r="C69" s="24"/>
      <c r="K69" s="27"/>
      <c r="L69" s="28"/>
      <c r="M69" s="29"/>
    </row>
    <row r="70" spans="2:28" s="32" customFormat="1" x14ac:dyDescent="0.2">
      <c r="B70" s="30"/>
      <c r="C70" s="31"/>
      <c r="K70" s="34"/>
      <c r="L70" s="35"/>
      <c r="M70" s="29"/>
      <c r="O70" s="26"/>
      <c r="R70" s="26"/>
      <c r="AB70" s="26"/>
    </row>
    <row r="71" spans="2:28" s="26" customFormat="1" x14ac:dyDescent="0.2">
      <c r="B71" s="23"/>
      <c r="C71" s="24"/>
      <c r="K71" s="27"/>
      <c r="L71" s="28"/>
      <c r="M71" s="29"/>
    </row>
    <row r="72" spans="2:28" s="32" customFormat="1" x14ac:dyDescent="0.2">
      <c r="B72" s="30"/>
      <c r="C72" s="31"/>
      <c r="K72" s="34"/>
      <c r="L72" s="35"/>
      <c r="M72" s="29"/>
      <c r="O72" s="26"/>
      <c r="R72" s="26"/>
      <c r="AB72" s="26"/>
    </row>
    <row r="73" spans="2:28" s="26" customFormat="1" x14ac:dyDescent="0.2">
      <c r="B73" s="23"/>
      <c r="C73" s="24"/>
      <c r="K73" s="27"/>
      <c r="L73" s="28"/>
      <c r="M73" s="29"/>
    </row>
    <row r="74" spans="2:28" s="32" customFormat="1" x14ac:dyDescent="0.2">
      <c r="B74" s="30"/>
      <c r="C74" s="31"/>
      <c r="K74" s="34"/>
      <c r="L74" s="35"/>
      <c r="M74" s="29"/>
      <c r="N74" s="34"/>
      <c r="O74" s="26"/>
      <c r="R74" s="26"/>
      <c r="AB74" s="26"/>
    </row>
    <row r="75" spans="2:28" s="26" customFormat="1" x14ac:dyDescent="0.2">
      <c r="B75" s="23"/>
      <c r="C75" s="24"/>
      <c r="K75" s="27"/>
      <c r="L75" s="28"/>
      <c r="M75" s="29"/>
    </row>
    <row r="76" spans="2:28" s="32" customFormat="1" x14ac:dyDescent="0.2">
      <c r="B76" s="30"/>
      <c r="C76" s="31"/>
      <c r="K76" s="34"/>
      <c r="L76" s="35"/>
      <c r="M76" s="29"/>
      <c r="N76" s="34"/>
      <c r="O76" s="26"/>
      <c r="R76" s="26"/>
      <c r="AB76" s="26"/>
    </row>
    <row r="77" spans="2:28" s="26" customFormat="1" x14ac:dyDescent="0.2">
      <c r="B77" s="23"/>
      <c r="C77" s="24"/>
      <c r="K77" s="27"/>
      <c r="L77" s="28"/>
      <c r="M77" s="29"/>
    </row>
    <row r="78" spans="2:28" s="32" customFormat="1" x14ac:dyDescent="0.2">
      <c r="B78" s="30"/>
      <c r="C78" s="31"/>
      <c r="K78" s="34"/>
      <c r="L78" s="35"/>
      <c r="M78" s="29"/>
      <c r="N78" s="34"/>
      <c r="O78" s="26"/>
      <c r="R78" s="26"/>
      <c r="AB78" s="26"/>
    </row>
    <row r="79" spans="2:28" s="26" customFormat="1" x14ac:dyDescent="0.2">
      <c r="B79" s="23"/>
      <c r="C79" s="24"/>
      <c r="K79" s="27"/>
      <c r="L79" s="28"/>
      <c r="M79" s="29"/>
    </row>
    <row r="80" spans="2:28" s="32" customFormat="1" x14ac:dyDescent="0.2">
      <c r="B80" s="30"/>
      <c r="C80" s="31"/>
      <c r="K80" s="34"/>
      <c r="L80" s="35"/>
      <c r="M80" s="29"/>
      <c r="N80" s="34"/>
      <c r="O80" s="26"/>
      <c r="R80" s="26"/>
      <c r="AB80" s="26"/>
    </row>
    <row r="81" spans="2:28" s="26" customFormat="1" x14ac:dyDescent="0.2">
      <c r="B81" s="23"/>
      <c r="C81" s="24"/>
      <c r="D81" s="25"/>
      <c r="K81" s="27"/>
      <c r="L81" s="28"/>
      <c r="M81" s="29"/>
    </row>
    <row r="82" spans="2:28" s="32" customFormat="1" x14ac:dyDescent="0.2">
      <c r="B82" s="30"/>
      <c r="C82" s="31"/>
      <c r="G82" s="33"/>
      <c r="K82" s="34"/>
      <c r="L82" s="35"/>
      <c r="M82" s="29"/>
      <c r="O82" s="26"/>
      <c r="R82" s="26"/>
      <c r="AB82" s="26"/>
    </row>
    <row r="83" spans="2:28" s="26" customFormat="1" x14ac:dyDescent="0.2">
      <c r="B83" s="23"/>
      <c r="C83" s="24"/>
      <c r="D83" s="25"/>
      <c r="K83" s="27"/>
      <c r="L83" s="28"/>
      <c r="M83" s="29"/>
    </row>
    <row r="84" spans="2:28" s="32" customFormat="1" x14ac:dyDescent="0.2">
      <c r="B84" s="30"/>
      <c r="C84" s="31"/>
      <c r="G84" s="33"/>
      <c r="K84" s="34"/>
      <c r="L84" s="35"/>
      <c r="M84" s="29"/>
      <c r="O84" s="26"/>
      <c r="R84" s="26"/>
      <c r="AB84" s="26"/>
    </row>
    <row r="85" spans="2:28" s="26" customFormat="1" x14ac:dyDescent="0.2">
      <c r="B85" s="23"/>
      <c r="C85" s="24"/>
      <c r="D85" s="25"/>
      <c r="K85" s="27"/>
      <c r="L85" s="28"/>
      <c r="M85" s="29"/>
    </row>
    <row r="86" spans="2:28" s="32" customFormat="1" x14ac:dyDescent="0.2">
      <c r="B86" s="30"/>
      <c r="C86" s="31"/>
      <c r="G86" s="33"/>
      <c r="K86" s="34"/>
      <c r="L86" s="35"/>
      <c r="M86" s="29"/>
      <c r="O86" s="26"/>
      <c r="R86" s="26"/>
      <c r="AB86" s="26"/>
    </row>
    <row r="87" spans="2:28" s="26" customFormat="1" x14ac:dyDescent="0.2">
      <c r="B87" s="23"/>
      <c r="C87" s="24"/>
      <c r="D87" s="25"/>
      <c r="K87" s="27"/>
      <c r="L87" s="28"/>
      <c r="M87" s="29"/>
    </row>
    <row r="88" spans="2:28" s="32" customFormat="1" x14ac:dyDescent="0.2">
      <c r="B88" s="30"/>
      <c r="C88" s="31"/>
      <c r="G88" s="33"/>
      <c r="K88" s="34"/>
      <c r="L88" s="35"/>
      <c r="M88" s="29"/>
      <c r="O88" s="26"/>
      <c r="R88" s="26"/>
      <c r="AB88" s="26"/>
    </row>
    <row r="89" spans="2:28" s="26" customFormat="1" x14ac:dyDescent="0.2">
      <c r="B89" s="23"/>
      <c r="C89" s="24"/>
      <c r="K89" s="27"/>
      <c r="L89" s="28"/>
      <c r="M89" s="29"/>
    </row>
    <row r="90" spans="2:28" s="32" customFormat="1" x14ac:dyDescent="0.2">
      <c r="B90" s="30"/>
      <c r="C90" s="31"/>
      <c r="K90" s="34"/>
      <c r="L90" s="35"/>
      <c r="M90" s="29"/>
      <c r="N90" s="34"/>
      <c r="O90" s="26"/>
      <c r="R90" s="26"/>
      <c r="AB90" s="26"/>
    </row>
    <row r="91" spans="2:28" s="26" customFormat="1" x14ac:dyDescent="0.2">
      <c r="B91" s="23"/>
      <c r="C91" s="24"/>
      <c r="K91" s="27"/>
      <c r="L91" s="28"/>
      <c r="M91" s="29"/>
    </row>
    <row r="92" spans="2:28" s="32" customFormat="1" x14ac:dyDescent="0.2">
      <c r="B92" s="30"/>
      <c r="C92" s="31"/>
      <c r="K92" s="34"/>
      <c r="L92" s="35"/>
      <c r="M92" s="29"/>
      <c r="N92" s="34"/>
      <c r="O92" s="26"/>
      <c r="R92" s="26"/>
      <c r="AB92" s="26"/>
    </row>
    <row r="93" spans="2:28" s="26" customFormat="1" x14ac:dyDescent="0.2">
      <c r="B93" s="23"/>
      <c r="C93" s="24"/>
      <c r="D93" s="25"/>
      <c r="K93" s="27"/>
      <c r="L93" s="28"/>
      <c r="M93" s="29"/>
    </row>
    <row r="94" spans="2:28" s="32" customFormat="1" x14ac:dyDescent="0.2">
      <c r="B94" s="30"/>
      <c r="C94" s="31"/>
      <c r="G94" s="33"/>
      <c r="K94" s="34"/>
      <c r="L94" s="35"/>
      <c r="M94" s="29"/>
      <c r="O94" s="26"/>
      <c r="R94" s="26"/>
    </row>
    <row r="95" spans="2:28" s="26" customFormat="1" x14ac:dyDescent="0.2">
      <c r="B95" s="23"/>
      <c r="C95" s="24"/>
      <c r="D95" s="25"/>
      <c r="K95" s="27"/>
      <c r="L95" s="28"/>
      <c r="M95" s="29"/>
    </row>
    <row r="96" spans="2:28" s="32" customFormat="1" x14ac:dyDescent="0.2">
      <c r="B96" s="30"/>
      <c r="C96" s="31"/>
      <c r="G96" s="33"/>
      <c r="K96" s="34"/>
      <c r="L96" s="35"/>
      <c r="M96" s="29"/>
      <c r="O96" s="26"/>
      <c r="R96" s="26"/>
    </row>
    <row r="97" spans="2:18" s="26" customFormat="1" x14ac:dyDescent="0.2">
      <c r="B97" s="23"/>
      <c r="C97" s="24"/>
      <c r="K97" s="27"/>
      <c r="L97" s="28"/>
      <c r="M97" s="29"/>
    </row>
    <row r="98" spans="2:18" s="32" customFormat="1" x14ac:dyDescent="0.2">
      <c r="B98" s="30"/>
      <c r="C98" s="31"/>
      <c r="K98" s="34"/>
      <c r="L98" s="35"/>
      <c r="M98" s="29"/>
      <c r="N98" s="34"/>
      <c r="O98" s="26"/>
      <c r="R98" s="26"/>
    </row>
    <row r="99" spans="2:18" s="26" customFormat="1" x14ac:dyDescent="0.2">
      <c r="B99" s="23"/>
      <c r="C99" s="24"/>
      <c r="K99" s="27"/>
      <c r="L99" s="28"/>
      <c r="M99" s="29"/>
    </row>
    <row r="100" spans="2:18" s="32" customFormat="1" x14ac:dyDescent="0.2">
      <c r="B100" s="30"/>
      <c r="C100" s="31"/>
      <c r="K100" s="34"/>
      <c r="L100" s="35"/>
      <c r="M100" s="29"/>
      <c r="N100" s="34"/>
      <c r="O100" s="26"/>
      <c r="R100" s="26"/>
    </row>
    <row r="101" spans="2:18" s="26" customFormat="1" x14ac:dyDescent="0.2">
      <c r="B101" s="23"/>
      <c r="C101" s="24"/>
      <c r="K101" s="27"/>
      <c r="L101" s="28"/>
      <c r="M101" s="29"/>
    </row>
    <row r="102" spans="2:18" s="32" customFormat="1" x14ac:dyDescent="0.2">
      <c r="B102" s="30"/>
      <c r="C102" s="31"/>
      <c r="K102" s="34"/>
      <c r="L102" s="35"/>
      <c r="M102" s="29"/>
      <c r="N102" s="34"/>
      <c r="O102" s="26"/>
      <c r="R102" s="26"/>
    </row>
    <row r="103" spans="2:18" s="26" customFormat="1" x14ac:dyDescent="0.2">
      <c r="B103" s="23"/>
      <c r="C103" s="24"/>
      <c r="K103" s="27"/>
      <c r="L103" s="28"/>
      <c r="M103" s="29"/>
    </row>
    <row r="104" spans="2:18" s="32" customFormat="1" x14ac:dyDescent="0.2">
      <c r="B104" s="30"/>
      <c r="C104" s="31"/>
      <c r="G104" s="33"/>
      <c r="K104" s="34"/>
      <c r="L104" s="35"/>
      <c r="M104" s="29"/>
      <c r="O104" s="26"/>
      <c r="R104" s="26"/>
    </row>
    <row r="105" spans="2:18" s="26" customFormat="1" x14ac:dyDescent="0.2">
      <c r="B105" s="23"/>
      <c r="C105" s="24"/>
      <c r="K105" s="27"/>
      <c r="L105" s="28"/>
      <c r="M105" s="29"/>
    </row>
    <row r="106" spans="2:18" s="32" customFormat="1" x14ac:dyDescent="0.2">
      <c r="B106" s="30"/>
      <c r="C106" s="31"/>
      <c r="G106" s="33"/>
      <c r="K106" s="34"/>
      <c r="L106" s="35"/>
      <c r="M106" s="29"/>
      <c r="O106" s="26"/>
      <c r="R106" s="26"/>
    </row>
    <row r="107" spans="2:18" s="26" customFormat="1" x14ac:dyDescent="0.2">
      <c r="B107" s="23"/>
      <c r="C107" s="24"/>
      <c r="D107" s="25"/>
      <c r="K107" s="27"/>
      <c r="L107" s="28"/>
      <c r="M107" s="29"/>
    </row>
    <row r="108" spans="2:18" s="32" customFormat="1" x14ac:dyDescent="0.2">
      <c r="B108" s="30"/>
      <c r="C108" s="31"/>
      <c r="G108" s="33"/>
      <c r="K108" s="34"/>
      <c r="L108" s="35"/>
      <c r="M108" s="29"/>
      <c r="O108" s="26"/>
      <c r="R108" s="26"/>
    </row>
    <row r="109" spans="2:18" s="26" customFormat="1" x14ac:dyDescent="0.2">
      <c r="B109" s="23"/>
      <c r="C109" s="24"/>
      <c r="K109" s="27"/>
      <c r="L109" s="28"/>
      <c r="M109" s="29"/>
    </row>
    <row r="110" spans="2:18" s="32" customFormat="1" x14ac:dyDescent="0.2">
      <c r="B110" s="30"/>
      <c r="C110" s="31"/>
      <c r="K110" s="34"/>
      <c r="L110" s="35"/>
      <c r="M110" s="29"/>
      <c r="O110" s="26"/>
      <c r="R110" s="26"/>
    </row>
    <row r="111" spans="2:18" s="26" customFormat="1" x14ac:dyDescent="0.2">
      <c r="B111" s="23"/>
      <c r="C111" s="24"/>
      <c r="K111" s="27"/>
      <c r="L111" s="28"/>
      <c r="M111" s="29"/>
    </row>
    <row r="112" spans="2:18" s="32" customFormat="1" x14ac:dyDescent="0.2">
      <c r="B112" s="30"/>
      <c r="C112" s="31"/>
      <c r="K112" s="34"/>
      <c r="L112" s="35"/>
      <c r="M112" s="29"/>
      <c r="O112" s="26"/>
      <c r="R112" s="26"/>
    </row>
    <row r="113" spans="2:18" s="26" customFormat="1" x14ac:dyDescent="0.2">
      <c r="B113" s="23"/>
      <c r="C113" s="24"/>
      <c r="K113" s="27"/>
      <c r="L113" s="28"/>
      <c r="M113" s="29"/>
    </row>
    <row r="114" spans="2:18" s="32" customFormat="1" x14ac:dyDescent="0.2">
      <c r="B114" s="30"/>
      <c r="C114" s="31"/>
      <c r="G114" s="33"/>
      <c r="K114" s="34"/>
      <c r="L114" s="35"/>
      <c r="M114" s="29"/>
      <c r="O114" s="26"/>
      <c r="R114" s="26"/>
    </row>
    <row r="115" spans="2:18" s="26" customFormat="1" x14ac:dyDescent="0.2">
      <c r="B115" s="23"/>
      <c r="C115" s="24"/>
      <c r="K115" s="27"/>
      <c r="L115" s="28"/>
      <c r="M115" s="29"/>
    </row>
    <row r="116" spans="2:18" s="32" customFormat="1" x14ac:dyDescent="0.2">
      <c r="B116" s="30"/>
      <c r="C116" s="31"/>
      <c r="K116" s="34"/>
      <c r="L116" s="35"/>
      <c r="M116" s="29"/>
      <c r="O116" s="26"/>
      <c r="R116" s="26"/>
    </row>
    <row r="117" spans="2:18" s="26" customFormat="1" x14ac:dyDescent="0.2">
      <c r="B117" s="23"/>
      <c r="C117" s="24"/>
      <c r="D117" s="25"/>
      <c r="K117" s="27"/>
      <c r="L117" s="28"/>
      <c r="M117" s="29"/>
    </row>
    <row r="118" spans="2:18" s="32" customFormat="1" x14ac:dyDescent="0.2">
      <c r="B118" s="30"/>
      <c r="C118" s="31"/>
      <c r="K118" s="34"/>
      <c r="L118" s="35"/>
      <c r="M118" s="29"/>
      <c r="O118" s="26"/>
      <c r="R118" s="26"/>
    </row>
    <row r="119" spans="2:18" s="26" customFormat="1" x14ac:dyDescent="0.2">
      <c r="B119" s="23"/>
      <c r="C119" s="24"/>
      <c r="D119" s="25"/>
      <c r="K119" s="27"/>
      <c r="L119" s="28"/>
      <c r="M119" s="29"/>
    </row>
    <row r="120" spans="2:18" s="32" customFormat="1" x14ac:dyDescent="0.2">
      <c r="B120" s="30"/>
      <c r="C120" s="31"/>
      <c r="G120" s="33"/>
      <c r="K120" s="34"/>
      <c r="L120" s="35"/>
      <c r="M120" s="29"/>
      <c r="O120" s="26"/>
      <c r="R120" s="26"/>
    </row>
    <row r="121" spans="2:18" s="26" customFormat="1" x14ac:dyDescent="0.2">
      <c r="B121" s="23"/>
      <c r="C121" s="24"/>
      <c r="D121" s="25"/>
      <c r="K121" s="27"/>
      <c r="L121" s="28"/>
      <c r="M121" s="29"/>
    </row>
    <row r="122" spans="2:18" s="32" customFormat="1" x14ac:dyDescent="0.2">
      <c r="B122" s="30"/>
      <c r="C122" s="31"/>
      <c r="G122" s="33"/>
      <c r="K122" s="34"/>
      <c r="L122" s="35"/>
      <c r="M122" s="29"/>
      <c r="O122" s="26"/>
      <c r="R122" s="26"/>
    </row>
    <row r="123" spans="2:18" s="26" customFormat="1" x14ac:dyDescent="0.2">
      <c r="B123" s="23"/>
      <c r="C123" s="24"/>
      <c r="K123" s="27"/>
      <c r="L123" s="28"/>
      <c r="M123" s="29"/>
    </row>
    <row r="124" spans="2:18" s="32" customFormat="1" x14ac:dyDescent="0.2">
      <c r="B124" s="30"/>
      <c r="C124" s="31"/>
      <c r="K124" s="34"/>
      <c r="L124" s="35"/>
      <c r="M124" s="29"/>
      <c r="N124" s="34"/>
      <c r="O124" s="26"/>
      <c r="R124" s="26"/>
    </row>
    <row r="125" spans="2:18" s="26" customFormat="1" x14ac:dyDescent="0.2">
      <c r="B125" s="23"/>
      <c r="C125" s="24"/>
      <c r="K125" s="27"/>
      <c r="L125" s="28"/>
      <c r="M125" s="29"/>
    </row>
    <row r="126" spans="2:18" s="32" customFormat="1" x14ac:dyDescent="0.2">
      <c r="B126" s="30"/>
      <c r="C126" s="31"/>
      <c r="G126" s="33"/>
      <c r="K126" s="34"/>
      <c r="L126" s="35"/>
      <c r="M126" s="29"/>
      <c r="O126" s="26"/>
      <c r="R126" s="26"/>
    </row>
    <row r="127" spans="2:18" s="26" customFormat="1" x14ac:dyDescent="0.2">
      <c r="B127" s="23"/>
      <c r="C127" s="24"/>
      <c r="D127" s="25"/>
      <c r="K127" s="27"/>
      <c r="L127" s="28"/>
      <c r="M127" s="29"/>
    </row>
    <row r="128" spans="2:18" s="32" customFormat="1" x14ac:dyDescent="0.2">
      <c r="B128" s="30"/>
      <c r="C128" s="31"/>
      <c r="G128" s="33"/>
      <c r="K128" s="34"/>
      <c r="L128" s="35"/>
      <c r="M128" s="29"/>
      <c r="O128" s="26"/>
      <c r="R128" s="33"/>
    </row>
  </sheetData>
  <sortState ref="B3:AC21">
    <sortCondition ref="D3:D21"/>
    <sortCondition ref="C3:C21"/>
  </sortState>
  <phoneticPr fontId="6" type="noConversion"/>
  <pageMargins left="0.75" right="0.75" top="1" bottom="1" header="0.5" footer="0.5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3"/>
  <sheetViews>
    <sheetView workbookViewId="0">
      <selection activeCell="I2" sqref="I2:I73"/>
    </sheetView>
  </sheetViews>
  <sheetFormatPr baseColWidth="10" defaultRowHeight="16" x14ac:dyDescent="0.2"/>
  <sheetData>
    <row r="1" spans="1:9" x14ac:dyDescent="0.2">
      <c r="A1" t="s">
        <v>16</v>
      </c>
      <c r="D1" t="s">
        <v>17</v>
      </c>
      <c r="F1" t="s">
        <v>18</v>
      </c>
      <c r="I1" t="s">
        <v>17</v>
      </c>
    </row>
    <row r="2" spans="1:9" ht="19" x14ac:dyDescent="0.25">
      <c r="A2" s="37">
        <v>31.71160325</v>
      </c>
      <c r="B2">
        <f>A2/100</f>
        <v>0.31711603249999998</v>
      </c>
      <c r="D2">
        <v>0.31711603249999998</v>
      </c>
      <c r="F2" s="37">
        <v>49.623027860000001</v>
      </c>
      <c r="G2">
        <f>F2/100</f>
        <v>0.49623027860000002</v>
      </c>
      <c r="I2">
        <v>0.49623027860000002</v>
      </c>
    </row>
    <row r="3" spans="1:9" ht="19" x14ac:dyDescent="0.25">
      <c r="A3" s="37">
        <v>54.952555650000001</v>
      </c>
      <c r="B3">
        <f t="shared" ref="B3:B13" si="0">A3/100</f>
        <v>0.54952555650000001</v>
      </c>
      <c r="D3">
        <v>0.31711603249999998</v>
      </c>
      <c r="F3" s="37">
        <v>65.118635729999994</v>
      </c>
      <c r="G3">
        <f t="shared" ref="G3:G13" si="1">F3/100</f>
        <v>0.65118635729999996</v>
      </c>
      <c r="I3">
        <v>0.49623027860000002</v>
      </c>
    </row>
    <row r="4" spans="1:9" ht="19" x14ac:dyDescent="0.25">
      <c r="A4" s="37">
        <v>20.790230359999999</v>
      </c>
      <c r="B4">
        <f t="shared" si="0"/>
        <v>0.20790230359999998</v>
      </c>
      <c r="D4">
        <v>0.31711603249999998</v>
      </c>
      <c r="F4" s="37">
        <v>58.60610595</v>
      </c>
      <c r="G4">
        <f t="shared" si="1"/>
        <v>0.58606105949999998</v>
      </c>
      <c r="I4">
        <v>0.49623027860000002</v>
      </c>
    </row>
    <row r="5" spans="1:9" ht="19" x14ac:dyDescent="0.25">
      <c r="A5" s="37">
        <v>33.077161590000003</v>
      </c>
      <c r="B5">
        <f t="shared" si="0"/>
        <v>0.33077161590000004</v>
      </c>
      <c r="D5">
        <v>0.31711603249999998</v>
      </c>
      <c r="F5" s="37">
        <v>63.970340780000001</v>
      </c>
      <c r="G5">
        <f t="shared" si="1"/>
        <v>0.63970340780000001</v>
      </c>
      <c r="I5">
        <v>0.49623027860000002</v>
      </c>
    </row>
    <row r="6" spans="1:9" ht="19" x14ac:dyDescent="0.25">
      <c r="A6" s="37">
        <v>41.198771149999999</v>
      </c>
      <c r="B6">
        <f t="shared" si="0"/>
        <v>0.41198771149999996</v>
      </c>
      <c r="D6">
        <v>0.31711603249999998</v>
      </c>
      <c r="F6" s="37">
        <v>68.699427229999998</v>
      </c>
      <c r="G6">
        <f t="shared" si="1"/>
        <v>0.68699427229999999</v>
      </c>
      <c r="I6">
        <v>0.49623027860000002</v>
      </c>
    </row>
    <row r="7" spans="1:9" ht="19" x14ac:dyDescent="0.25">
      <c r="A7" s="37">
        <v>48.866196639999998</v>
      </c>
      <c r="B7">
        <f t="shared" si="0"/>
        <v>0.48866196639999998</v>
      </c>
      <c r="D7">
        <v>0.31711603249999998</v>
      </c>
      <c r="F7" s="37">
        <v>55.150701570000003</v>
      </c>
      <c r="G7">
        <f t="shared" si="1"/>
        <v>0.55150701570000005</v>
      </c>
      <c r="I7">
        <v>0.49623027860000002</v>
      </c>
    </row>
    <row r="8" spans="1:9" ht="19" x14ac:dyDescent="0.25">
      <c r="A8" s="37">
        <v>31.92747662</v>
      </c>
      <c r="B8">
        <f t="shared" si="0"/>
        <v>0.3192747662</v>
      </c>
      <c r="D8">
        <v>0.54952555650000001</v>
      </c>
      <c r="F8" s="37">
        <v>55.34238139</v>
      </c>
      <c r="G8">
        <f t="shared" si="1"/>
        <v>0.55342381389999995</v>
      </c>
      <c r="I8">
        <v>0.65118635729999996</v>
      </c>
    </row>
    <row r="9" spans="1:9" ht="19" x14ac:dyDescent="0.25">
      <c r="A9" s="37">
        <v>32.709339100000001</v>
      </c>
      <c r="B9">
        <f t="shared" si="0"/>
        <v>0.32709339100000001</v>
      </c>
      <c r="D9">
        <v>0.54952555650000001</v>
      </c>
      <c r="F9" s="37">
        <v>54.779720730000001</v>
      </c>
      <c r="G9">
        <f t="shared" si="1"/>
        <v>0.54779720730000003</v>
      </c>
      <c r="I9">
        <v>0.65118635729999996</v>
      </c>
    </row>
    <row r="10" spans="1:9" ht="19" x14ac:dyDescent="0.25">
      <c r="A10" s="37">
        <v>40.666068379999999</v>
      </c>
      <c r="B10">
        <f t="shared" si="0"/>
        <v>0.40666068379999998</v>
      </c>
      <c r="D10">
        <v>0.54952555650000001</v>
      </c>
      <c r="F10" s="37">
        <v>60.814096229999997</v>
      </c>
      <c r="G10">
        <f t="shared" si="1"/>
        <v>0.60814096229999992</v>
      </c>
      <c r="I10">
        <v>0.65118635729999996</v>
      </c>
    </row>
    <row r="11" spans="1:9" ht="19" x14ac:dyDescent="0.25">
      <c r="A11" s="37">
        <v>46.185756019999999</v>
      </c>
      <c r="B11">
        <f t="shared" si="0"/>
        <v>0.46185756020000002</v>
      </c>
      <c r="D11">
        <v>0.54952555650000001</v>
      </c>
      <c r="F11" s="37">
        <v>60.555227330000001</v>
      </c>
      <c r="G11">
        <f t="shared" si="1"/>
        <v>0.60555227330000005</v>
      </c>
      <c r="I11">
        <v>0.65118635729999996</v>
      </c>
    </row>
    <row r="12" spans="1:9" ht="19" x14ac:dyDescent="0.25">
      <c r="A12" s="37">
        <v>54.48691436</v>
      </c>
      <c r="B12">
        <f t="shared" si="0"/>
        <v>0.54486914360000005</v>
      </c>
      <c r="D12">
        <v>0.54952555650000001</v>
      </c>
      <c r="F12" s="37">
        <v>70.809823140000006</v>
      </c>
      <c r="G12">
        <f t="shared" si="1"/>
        <v>0.70809823140000006</v>
      </c>
      <c r="I12">
        <v>0.65118635729999996</v>
      </c>
    </row>
    <row r="13" spans="1:9" ht="19" x14ac:dyDescent="0.25">
      <c r="A13" s="37">
        <v>56.986751269999999</v>
      </c>
      <c r="B13">
        <f t="shared" si="0"/>
        <v>0.56986751270000002</v>
      </c>
      <c r="D13">
        <v>0.54952555650000001</v>
      </c>
      <c r="F13" s="37">
        <v>74.424857529999997</v>
      </c>
      <c r="G13">
        <f t="shared" si="1"/>
        <v>0.74424857529999999</v>
      </c>
      <c r="I13">
        <v>0.65118635729999996</v>
      </c>
    </row>
    <row r="14" spans="1:9" x14ac:dyDescent="0.2">
      <c r="D14">
        <v>0.20790230359999998</v>
      </c>
      <c r="I14">
        <v>0.58606105949999998</v>
      </c>
    </row>
    <row r="15" spans="1:9" x14ac:dyDescent="0.2">
      <c r="D15">
        <v>0.20790230359999998</v>
      </c>
      <c r="I15">
        <v>0.58606105949999998</v>
      </c>
    </row>
    <row r="16" spans="1:9" x14ac:dyDescent="0.2">
      <c r="D16">
        <v>0.20790230359999998</v>
      </c>
      <c r="I16">
        <v>0.58606105949999998</v>
      </c>
    </row>
    <row r="17" spans="4:9" x14ac:dyDescent="0.2">
      <c r="D17">
        <v>0.20790230359999998</v>
      </c>
      <c r="I17">
        <v>0.58606105949999998</v>
      </c>
    </row>
    <row r="18" spans="4:9" x14ac:dyDescent="0.2">
      <c r="D18">
        <v>0.20790230359999998</v>
      </c>
      <c r="I18">
        <v>0.58606105949999998</v>
      </c>
    </row>
    <row r="19" spans="4:9" x14ac:dyDescent="0.2">
      <c r="D19">
        <v>0.20790230359999998</v>
      </c>
      <c r="I19">
        <v>0.58606105949999998</v>
      </c>
    </row>
    <row r="20" spans="4:9" x14ac:dyDescent="0.2">
      <c r="D20">
        <v>0.33077161590000004</v>
      </c>
      <c r="I20">
        <v>0.63970340780000001</v>
      </c>
    </row>
    <row r="21" spans="4:9" x14ac:dyDescent="0.2">
      <c r="D21">
        <v>0.33077161590000004</v>
      </c>
      <c r="I21">
        <v>0.63970340780000001</v>
      </c>
    </row>
    <row r="22" spans="4:9" x14ac:dyDescent="0.2">
      <c r="D22">
        <v>0.33077161590000004</v>
      </c>
      <c r="I22">
        <v>0.63970340780000001</v>
      </c>
    </row>
    <row r="23" spans="4:9" x14ac:dyDescent="0.2">
      <c r="D23">
        <v>0.33077161590000004</v>
      </c>
      <c r="I23">
        <v>0.63970340780000001</v>
      </c>
    </row>
    <row r="24" spans="4:9" x14ac:dyDescent="0.2">
      <c r="D24">
        <v>0.33077161590000004</v>
      </c>
      <c r="I24">
        <v>0.63970340780000001</v>
      </c>
    </row>
    <row r="25" spans="4:9" x14ac:dyDescent="0.2">
      <c r="D25">
        <v>0.33077161590000004</v>
      </c>
      <c r="I25">
        <v>0.63970340780000001</v>
      </c>
    </row>
    <row r="26" spans="4:9" x14ac:dyDescent="0.2">
      <c r="D26">
        <v>0.41198771149999996</v>
      </c>
      <c r="I26">
        <v>0.68699427229999999</v>
      </c>
    </row>
    <row r="27" spans="4:9" x14ac:dyDescent="0.2">
      <c r="D27">
        <v>0.41198771149999996</v>
      </c>
      <c r="I27">
        <v>0.68699427229999999</v>
      </c>
    </row>
    <row r="28" spans="4:9" x14ac:dyDescent="0.2">
      <c r="D28">
        <v>0.41198771149999996</v>
      </c>
      <c r="I28">
        <v>0.68699427229999999</v>
      </c>
    </row>
    <row r="29" spans="4:9" x14ac:dyDescent="0.2">
      <c r="D29">
        <v>0.41198771149999996</v>
      </c>
      <c r="I29">
        <v>0.68699427229999999</v>
      </c>
    </row>
    <row r="30" spans="4:9" x14ac:dyDescent="0.2">
      <c r="D30">
        <v>0.41198771149999996</v>
      </c>
      <c r="I30">
        <v>0.68699427229999999</v>
      </c>
    </row>
    <row r="31" spans="4:9" x14ac:dyDescent="0.2">
      <c r="D31">
        <v>0.41198771149999996</v>
      </c>
      <c r="I31">
        <v>0.68699427229999999</v>
      </c>
    </row>
    <row r="32" spans="4:9" x14ac:dyDescent="0.2">
      <c r="D32">
        <v>0.48866196639999998</v>
      </c>
      <c r="I32">
        <v>0.55150701570000005</v>
      </c>
    </row>
    <row r="33" spans="4:9" x14ac:dyDescent="0.2">
      <c r="D33">
        <v>0.48866196639999998</v>
      </c>
      <c r="I33">
        <v>0.55150701570000005</v>
      </c>
    </row>
    <row r="34" spans="4:9" x14ac:dyDescent="0.2">
      <c r="D34">
        <v>0.48866196639999998</v>
      </c>
      <c r="I34">
        <v>0.55150701570000005</v>
      </c>
    </row>
    <row r="35" spans="4:9" x14ac:dyDescent="0.2">
      <c r="D35">
        <v>0.48866196639999998</v>
      </c>
      <c r="I35">
        <v>0.55150701570000005</v>
      </c>
    </row>
    <row r="36" spans="4:9" x14ac:dyDescent="0.2">
      <c r="D36">
        <v>0.48866196639999998</v>
      </c>
      <c r="I36">
        <v>0.55150701570000005</v>
      </c>
    </row>
    <row r="37" spans="4:9" x14ac:dyDescent="0.2">
      <c r="D37">
        <v>0.48866196639999998</v>
      </c>
      <c r="I37">
        <v>0.55150701570000005</v>
      </c>
    </row>
    <row r="38" spans="4:9" x14ac:dyDescent="0.2">
      <c r="D38">
        <v>0.3192747662</v>
      </c>
      <c r="I38">
        <v>0.55342381389999995</v>
      </c>
    </row>
    <row r="39" spans="4:9" x14ac:dyDescent="0.2">
      <c r="D39">
        <v>0.3192747662</v>
      </c>
      <c r="I39">
        <v>0.55342381389999995</v>
      </c>
    </row>
    <row r="40" spans="4:9" x14ac:dyDescent="0.2">
      <c r="D40">
        <v>0.3192747662</v>
      </c>
      <c r="I40">
        <v>0.55342381389999995</v>
      </c>
    </row>
    <row r="41" spans="4:9" x14ac:dyDescent="0.2">
      <c r="D41">
        <v>0.3192747662</v>
      </c>
      <c r="I41">
        <v>0.55342381389999995</v>
      </c>
    </row>
    <row r="42" spans="4:9" x14ac:dyDescent="0.2">
      <c r="D42">
        <v>0.3192747662</v>
      </c>
      <c r="I42">
        <v>0.55342381389999995</v>
      </c>
    </row>
    <row r="43" spans="4:9" x14ac:dyDescent="0.2">
      <c r="D43">
        <v>0.3192747662</v>
      </c>
      <c r="I43">
        <v>0.55342381389999995</v>
      </c>
    </row>
    <row r="44" spans="4:9" x14ac:dyDescent="0.2">
      <c r="D44">
        <v>0.32709339100000001</v>
      </c>
      <c r="I44">
        <v>0.54779720730000003</v>
      </c>
    </row>
    <row r="45" spans="4:9" x14ac:dyDescent="0.2">
      <c r="D45">
        <v>0.32709339100000001</v>
      </c>
      <c r="I45">
        <v>0.54779720730000003</v>
      </c>
    </row>
    <row r="46" spans="4:9" x14ac:dyDescent="0.2">
      <c r="D46">
        <v>0.32709339100000001</v>
      </c>
      <c r="I46">
        <v>0.54779720730000003</v>
      </c>
    </row>
    <row r="47" spans="4:9" x14ac:dyDescent="0.2">
      <c r="D47">
        <v>0.32709339100000001</v>
      </c>
      <c r="I47">
        <v>0.54779720730000003</v>
      </c>
    </row>
    <row r="48" spans="4:9" x14ac:dyDescent="0.2">
      <c r="D48">
        <v>0.32709339100000001</v>
      </c>
      <c r="I48">
        <v>0.54779720730000003</v>
      </c>
    </row>
    <row r="49" spans="4:9" x14ac:dyDescent="0.2">
      <c r="D49">
        <v>0.32709339100000001</v>
      </c>
      <c r="I49">
        <v>0.54779720730000003</v>
      </c>
    </row>
    <row r="50" spans="4:9" x14ac:dyDescent="0.2">
      <c r="D50">
        <v>0.40666068379999998</v>
      </c>
      <c r="I50">
        <v>0.60814096229999992</v>
      </c>
    </row>
    <row r="51" spans="4:9" x14ac:dyDescent="0.2">
      <c r="D51">
        <v>0.40666068379999998</v>
      </c>
      <c r="I51">
        <v>0.60814096229999992</v>
      </c>
    </row>
    <row r="52" spans="4:9" x14ac:dyDescent="0.2">
      <c r="D52">
        <v>0.40666068379999998</v>
      </c>
      <c r="I52">
        <v>0.60814096229999992</v>
      </c>
    </row>
    <row r="53" spans="4:9" x14ac:dyDescent="0.2">
      <c r="D53">
        <v>0.40666068379999998</v>
      </c>
      <c r="I53">
        <v>0.60814096229999992</v>
      </c>
    </row>
    <row r="54" spans="4:9" x14ac:dyDescent="0.2">
      <c r="D54">
        <v>0.40666068379999998</v>
      </c>
      <c r="I54">
        <v>0.60814096229999992</v>
      </c>
    </row>
    <row r="55" spans="4:9" x14ac:dyDescent="0.2">
      <c r="D55">
        <v>0.40666068379999998</v>
      </c>
      <c r="I55">
        <v>0.60814096229999992</v>
      </c>
    </row>
    <row r="56" spans="4:9" x14ac:dyDescent="0.2">
      <c r="D56">
        <v>0.46185756020000002</v>
      </c>
      <c r="I56">
        <v>0.60555227330000005</v>
      </c>
    </row>
    <row r="57" spans="4:9" x14ac:dyDescent="0.2">
      <c r="D57">
        <v>0.46185756020000002</v>
      </c>
      <c r="I57">
        <v>0.60555227330000005</v>
      </c>
    </row>
    <row r="58" spans="4:9" x14ac:dyDescent="0.2">
      <c r="D58">
        <v>0.46185756020000002</v>
      </c>
      <c r="I58">
        <v>0.60555227330000005</v>
      </c>
    </row>
    <row r="59" spans="4:9" x14ac:dyDescent="0.2">
      <c r="D59">
        <v>0.46185756020000002</v>
      </c>
      <c r="I59">
        <v>0.60555227330000005</v>
      </c>
    </row>
    <row r="60" spans="4:9" x14ac:dyDescent="0.2">
      <c r="D60">
        <v>0.46185756020000002</v>
      </c>
      <c r="I60">
        <v>0.60555227330000005</v>
      </c>
    </row>
    <row r="61" spans="4:9" x14ac:dyDescent="0.2">
      <c r="D61">
        <v>0.46185756020000002</v>
      </c>
      <c r="I61">
        <v>0.60555227330000005</v>
      </c>
    </row>
    <row r="62" spans="4:9" x14ac:dyDescent="0.2">
      <c r="D62">
        <v>0.54486914360000005</v>
      </c>
      <c r="I62">
        <v>0.70809823140000006</v>
      </c>
    </row>
    <row r="63" spans="4:9" x14ac:dyDescent="0.2">
      <c r="D63">
        <v>0.54486914360000005</v>
      </c>
      <c r="I63">
        <v>0.70809823140000006</v>
      </c>
    </row>
    <row r="64" spans="4:9" x14ac:dyDescent="0.2">
      <c r="D64">
        <v>0.54486914360000005</v>
      </c>
      <c r="I64">
        <v>0.70809823140000006</v>
      </c>
    </row>
    <row r="65" spans="4:9" x14ac:dyDescent="0.2">
      <c r="D65">
        <v>0.54486914360000005</v>
      </c>
      <c r="I65">
        <v>0.70809823140000006</v>
      </c>
    </row>
    <row r="66" spans="4:9" x14ac:dyDescent="0.2">
      <c r="D66">
        <v>0.54486914360000005</v>
      </c>
      <c r="I66">
        <v>0.70809823140000006</v>
      </c>
    </row>
    <row r="67" spans="4:9" x14ac:dyDescent="0.2">
      <c r="D67">
        <v>0.54486914360000005</v>
      </c>
      <c r="I67">
        <v>0.70809823140000006</v>
      </c>
    </row>
    <row r="68" spans="4:9" x14ac:dyDescent="0.2">
      <c r="D68">
        <v>0.56986751270000002</v>
      </c>
      <c r="I68">
        <v>0.74424857529999999</v>
      </c>
    </row>
    <row r="69" spans="4:9" x14ac:dyDescent="0.2">
      <c r="D69">
        <v>0.56986751270000002</v>
      </c>
      <c r="I69">
        <v>0.74424857529999999</v>
      </c>
    </row>
    <row r="70" spans="4:9" x14ac:dyDescent="0.2">
      <c r="D70">
        <v>0.56986751270000002</v>
      </c>
      <c r="I70">
        <v>0.74424857529999999</v>
      </c>
    </row>
    <row r="71" spans="4:9" x14ac:dyDescent="0.2">
      <c r="D71">
        <v>0.56986751270000002</v>
      </c>
      <c r="I71">
        <v>0.74424857529999999</v>
      </c>
    </row>
    <row r="72" spans="4:9" x14ac:dyDescent="0.2">
      <c r="D72">
        <v>0.56986751270000002</v>
      </c>
      <c r="I72">
        <v>0.74424857529999999</v>
      </c>
    </row>
    <row r="73" spans="4:9" x14ac:dyDescent="0.2">
      <c r="D73">
        <v>0.56986751270000002</v>
      </c>
      <c r="I73">
        <v>0.74424857529999999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4"/>
  <sheetViews>
    <sheetView workbookViewId="0">
      <selection activeCell="I39" sqref="I39:J72"/>
    </sheetView>
  </sheetViews>
  <sheetFormatPr baseColWidth="10" defaultRowHeight="16" x14ac:dyDescent="0.2"/>
  <sheetData>
    <row r="1" spans="1:27" s="47" customFormat="1" ht="51" x14ac:dyDescent="0.2">
      <c r="A1" s="38" t="s">
        <v>21</v>
      </c>
      <c r="B1" s="38" t="s">
        <v>22</v>
      </c>
      <c r="C1" s="47" t="s">
        <v>23</v>
      </c>
      <c r="D1" s="47" t="s">
        <v>20</v>
      </c>
      <c r="E1" s="47" t="s">
        <v>24</v>
      </c>
      <c r="F1" s="47" t="s">
        <v>25</v>
      </c>
      <c r="I1" s="47" t="s">
        <v>26</v>
      </c>
      <c r="J1" s="47" t="s">
        <v>27</v>
      </c>
    </row>
    <row r="2" spans="1:27" s="39" customFormat="1" x14ac:dyDescent="0.2">
      <c r="A2" s="40">
        <v>1300</v>
      </c>
      <c r="B2" s="49">
        <v>1</v>
      </c>
      <c r="C2" s="46">
        <v>223.62592338956634</v>
      </c>
      <c r="D2" s="46">
        <v>9.3133226465868125E-3</v>
      </c>
      <c r="E2" s="46">
        <v>10</v>
      </c>
      <c r="F2" s="46">
        <f>C2*D2*E2</f>
        <v>20.827003766679361</v>
      </c>
      <c r="G2" s="46"/>
      <c r="H2" s="46"/>
      <c r="I2" s="46">
        <f>AVERAGE(F2:F4)</f>
        <v>18.165545297194907</v>
      </c>
      <c r="J2" s="46">
        <f>STDEV(F2:F4)</f>
        <v>2.3052809489324662</v>
      </c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</row>
    <row r="3" spans="1:27" s="39" customFormat="1" x14ac:dyDescent="0.2">
      <c r="A3" s="40"/>
      <c r="B3" s="49">
        <v>2</v>
      </c>
      <c r="C3" s="46">
        <v>180.30511534899983</v>
      </c>
      <c r="D3" s="46">
        <v>9.3133226465868125E-3</v>
      </c>
      <c r="E3" s="46">
        <v>10</v>
      </c>
      <c r="F3" s="46">
        <f t="shared" ref="F3:F37" si="0">C3*D3*E3</f>
        <v>16.792397140752875</v>
      </c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s="39" customFormat="1" x14ac:dyDescent="0.2">
      <c r="A4" s="41"/>
      <c r="B4" s="41">
        <v>3</v>
      </c>
      <c r="C4" s="46">
        <v>181.21604527829521</v>
      </c>
      <c r="D4" s="46">
        <v>9.3133226465868125E-3</v>
      </c>
      <c r="E4" s="46">
        <v>10</v>
      </c>
      <c r="F4" s="46">
        <f t="shared" si="0"/>
        <v>16.87723498415248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</row>
    <row r="5" spans="1:27" s="39" customFormat="1" x14ac:dyDescent="0.2">
      <c r="A5" s="40">
        <v>1350</v>
      </c>
      <c r="B5" s="49">
        <v>1</v>
      </c>
      <c r="C5" s="46">
        <v>330.11149056710775</v>
      </c>
      <c r="D5" s="46">
        <v>1.1257539032457062E-2</v>
      </c>
      <c r="E5" s="46">
        <v>10</v>
      </c>
      <c r="F5" s="46">
        <f t="shared" si="0"/>
        <v>37.162429901217969</v>
      </c>
      <c r="G5" s="46"/>
      <c r="H5" s="46"/>
      <c r="I5" s="46">
        <f>AVERAGE(F5:F7)</f>
        <v>43.928309420652745</v>
      </c>
      <c r="J5" s="46">
        <f>STDEV(F5:F7)</f>
        <v>10.321522767531452</v>
      </c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</row>
    <row r="6" spans="1:27" s="39" customFormat="1" x14ac:dyDescent="0.2">
      <c r="A6" s="40"/>
      <c r="B6" s="49">
        <v>2</v>
      </c>
      <c r="C6" s="46">
        <v>344.78346126234561</v>
      </c>
      <c r="D6" s="46">
        <v>1.1257539032457062E-2</v>
      </c>
      <c r="E6" s="46">
        <v>10</v>
      </c>
      <c r="F6" s="46">
        <f t="shared" si="0"/>
        <v>38.81413272906503</v>
      </c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</row>
    <row r="7" spans="1:27" s="39" customFormat="1" x14ac:dyDescent="0.2">
      <c r="A7" s="41"/>
      <c r="B7" s="41">
        <v>3</v>
      </c>
      <c r="C7" s="46">
        <v>495.74214640315171</v>
      </c>
      <c r="D7" s="46">
        <v>1.1257539032457062E-2</v>
      </c>
      <c r="E7" s="46">
        <v>10</v>
      </c>
      <c r="F7" s="46">
        <f t="shared" si="0"/>
        <v>55.808365631675237</v>
      </c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</row>
    <row r="8" spans="1:27" s="39" customFormat="1" x14ac:dyDescent="0.2">
      <c r="A8" s="40">
        <v>1400</v>
      </c>
      <c r="B8" s="49">
        <v>1</v>
      </c>
      <c r="C8" s="46">
        <v>415.32350509054601</v>
      </c>
      <c r="D8" s="46">
        <v>1.0023591619210173E-2</v>
      </c>
      <c r="E8" s="46">
        <v>10</v>
      </c>
      <c r="F8" s="46">
        <f t="shared" si="0"/>
        <v>41.63033204886591</v>
      </c>
      <c r="G8" s="46"/>
      <c r="H8" s="46"/>
      <c r="I8" s="46">
        <f>AVERAGE(F8:F10)</f>
        <v>40.19653322902019</v>
      </c>
      <c r="J8" s="46">
        <f>STDEV(F8:F10)</f>
        <v>1.2664776611635371</v>
      </c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</row>
    <row r="9" spans="1:27" s="39" customFormat="1" x14ac:dyDescent="0.2">
      <c r="A9" s="40"/>
      <c r="B9" s="49">
        <v>2</v>
      </c>
      <c r="C9" s="46">
        <v>391.38039188909943</v>
      </c>
      <c r="D9" s="46">
        <v>1.0023591619210173E-2</v>
      </c>
      <c r="E9" s="46">
        <v>10</v>
      </c>
      <c r="F9" s="46">
        <f t="shared" si="0"/>
        <v>39.230372160627702</v>
      </c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</row>
    <row r="10" spans="1:27" s="39" customFormat="1" x14ac:dyDescent="0.2">
      <c r="A10" s="41"/>
      <c r="B10" s="41">
        <v>3</v>
      </c>
      <c r="C10" s="46">
        <v>396.35389176696594</v>
      </c>
      <c r="D10" s="46">
        <v>1.0023591619210173E-2</v>
      </c>
      <c r="E10" s="46">
        <v>10</v>
      </c>
      <c r="F10" s="46">
        <f t="shared" si="0"/>
        <v>39.728895477566958</v>
      </c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</row>
    <row r="11" spans="1:27" s="39" customFormat="1" x14ac:dyDescent="0.2">
      <c r="A11" s="40">
        <v>1450</v>
      </c>
      <c r="B11" s="49">
        <v>1</v>
      </c>
      <c r="C11" s="46">
        <v>424.80707814181631</v>
      </c>
      <c r="D11" s="46">
        <v>1.1532247148460642E-2</v>
      </c>
      <c r="E11" s="46">
        <v>10</v>
      </c>
      <c r="F11" s="46">
        <f t="shared" si="0"/>
        <v>48.989802155468581</v>
      </c>
      <c r="G11" s="46"/>
      <c r="H11" s="46"/>
      <c r="I11" s="46">
        <f>AVERAGE(F11:F13)</f>
        <v>55.730897956973422</v>
      </c>
      <c r="J11" s="46">
        <f>STDEV(F11:F13)</f>
        <v>14.596356879506738</v>
      </c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</row>
    <row r="12" spans="1:27" s="39" customFormat="1" x14ac:dyDescent="0.2">
      <c r="A12" s="40"/>
      <c r="B12" s="49">
        <v>2</v>
      </c>
      <c r="C12" s="46">
        <v>396.48308772294024</v>
      </c>
      <c r="D12" s="46">
        <v>1.1532247148460642E-2</v>
      </c>
      <c r="E12" s="46">
        <v>10</v>
      </c>
      <c r="F12" s="46">
        <f t="shared" si="0"/>
        <v>45.723409578057485</v>
      </c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</row>
    <row r="13" spans="1:27" s="39" customFormat="1" x14ac:dyDescent="0.2">
      <c r="A13" s="41"/>
      <c r="B13" s="41">
        <v>3</v>
      </c>
      <c r="C13" s="46">
        <v>628.49400645275773</v>
      </c>
      <c r="D13" s="46">
        <v>1.1532247148460642E-2</v>
      </c>
      <c r="E13" s="46">
        <v>10</v>
      </c>
      <c r="F13" s="46">
        <f t="shared" si="0"/>
        <v>72.4794821373942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</row>
    <row r="14" spans="1:27" s="39" customFormat="1" x14ac:dyDescent="0.2">
      <c r="A14" s="40">
        <v>1500</v>
      </c>
      <c r="B14" s="49">
        <v>1</v>
      </c>
      <c r="C14" s="46">
        <v>392.87880029596607</v>
      </c>
      <c r="D14" s="46">
        <v>1.3258344212207904E-2</v>
      </c>
      <c r="E14" s="46">
        <v>10</v>
      </c>
      <c r="F14" s="46">
        <f t="shared" si="0"/>
        <v>52.08922368003207</v>
      </c>
      <c r="G14" s="46"/>
      <c r="H14" s="46"/>
      <c r="I14" s="46">
        <f>AVERAGE(F14:F16)</f>
        <v>56.69048201783815</v>
      </c>
      <c r="J14" s="46">
        <f>STDEV(F14:F16)</f>
        <v>4.2358201758720213</v>
      </c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</row>
    <row r="15" spans="1:27" s="39" customFormat="1" x14ac:dyDescent="0.2">
      <c r="A15" s="40"/>
      <c r="B15" s="49">
        <v>2</v>
      </c>
      <c r="C15" s="46">
        <v>434.10116205996002</v>
      </c>
      <c r="D15" s="46">
        <v>1.3258344212207904E-2</v>
      </c>
      <c r="E15" s="46">
        <v>10</v>
      </c>
      <c r="F15" s="46">
        <f t="shared" si="0"/>
        <v>57.554626295103965</v>
      </c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</row>
    <row r="16" spans="1:27" s="39" customFormat="1" x14ac:dyDescent="0.2">
      <c r="A16" s="41"/>
      <c r="B16" s="41">
        <v>3</v>
      </c>
      <c r="C16" s="46">
        <v>455.77030669288564</v>
      </c>
      <c r="D16" s="46">
        <v>1.3258344212207904E-2</v>
      </c>
      <c r="E16" s="46">
        <v>10</v>
      </c>
      <c r="F16" s="46">
        <f t="shared" si="0"/>
        <v>60.427596078378414</v>
      </c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</row>
    <row r="17" spans="1:27" s="39" customFormat="1" x14ac:dyDescent="0.2">
      <c r="A17" s="40">
        <v>1550</v>
      </c>
      <c r="B17" s="49">
        <v>1</v>
      </c>
      <c r="C17" s="46">
        <v>447.60070000860986</v>
      </c>
      <c r="D17" s="46">
        <v>1.1193934438094121E-2</v>
      </c>
      <c r="E17" s="46">
        <v>10</v>
      </c>
      <c r="F17" s="46">
        <f t="shared" si="0"/>
        <v>50.104128903414136</v>
      </c>
      <c r="G17" s="46"/>
      <c r="H17" s="46"/>
      <c r="I17" s="46">
        <f>AVERAGE(F17:F19)</f>
        <v>52.995811752248677</v>
      </c>
      <c r="J17" s="46">
        <f>STDEV(F17:F19)</f>
        <v>2.7152068329298569</v>
      </c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 s="39" customFormat="1" x14ac:dyDescent="0.2">
      <c r="A18" s="40"/>
      <c r="B18" s="49">
        <v>2</v>
      </c>
      <c r="C18" s="46">
        <v>495.72317452150696</v>
      </c>
      <c r="D18" s="46">
        <v>1.1193934438094121E-2</v>
      </c>
      <c r="E18" s="46">
        <v>10</v>
      </c>
      <c r="F18" s="46">
        <f t="shared" si="0"/>
        <v>55.490927150376386</v>
      </c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 s="39" customFormat="1" x14ac:dyDescent="0.2">
      <c r="A19" s="41"/>
      <c r="B19" s="41">
        <v>3</v>
      </c>
      <c r="C19" s="46">
        <v>476.9759863989886</v>
      </c>
      <c r="D19" s="46">
        <v>1.1193934438094121E-2</v>
      </c>
      <c r="E19" s="46">
        <v>10</v>
      </c>
      <c r="F19" s="46">
        <f t="shared" si="0"/>
        <v>53.392379202955517</v>
      </c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 s="39" customFormat="1" x14ac:dyDescent="0.2">
      <c r="A20" s="40">
        <v>1600</v>
      </c>
      <c r="B20" s="49">
        <v>1</v>
      </c>
      <c r="C20" s="46">
        <v>457.98634491148664</v>
      </c>
      <c r="D20" s="46">
        <v>1.0520062224007774E-2</v>
      </c>
      <c r="E20" s="46">
        <v>10</v>
      </c>
      <c r="F20" s="46">
        <f t="shared" si="0"/>
        <v>48.180448462147254</v>
      </c>
      <c r="G20" s="46"/>
      <c r="H20" s="46"/>
      <c r="I20" s="46">
        <f>AVERAGE(F20:F22)</f>
        <v>59.003489072680217</v>
      </c>
      <c r="J20" s="46">
        <f>STDEV(F20:F22)</f>
        <v>9.682812184071361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s="39" customFormat="1" x14ac:dyDescent="0.2">
      <c r="A21" s="40"/>
      <c r="B21" s="49">
        <v>2</v>
      </c>
      <c r="C21" s="46">
        <v>635.40174250280279</v>
      </c>
      <c r="D21" s="46">
        <v>1.0520062224007774E-2</v>
      </c>
      <c r="E21" s="46">
        <v>10</v>
      </c>
      <c r="F21" s="46">
        <f t="shared" si="0"/>
        <v>66.844658683724504</v>
      </c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</row>
    <row r="22" spans="1:27" s="39" customFormat="1" x14ac:dyDescent="0.2">
      <c r="A22" s="41"/>
      <c r="B22" s="41">
        <v>3</v>
      </c>
      <c r="C22" s="46">
        <v>589.21096427274404</v>
      </c>
      <c r="D22" s="46">
        <v>1.0520062224007774E-2</v>
      </c>
      <c r="E22" s="46">
        <v>10</v>
      </c>
      <c r="F22" s="46">
        <f t="shared" si="0"/>
        <v>61.985360072168888</v>
      </c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</row>
    <row r="23" spans="1:27" s="39" customFormat="1" x14ac:dyDescent="0.2">
      <c r="A23" s="40">
        <v>1650</v>
      </c>
      <c r="B23" s="49">
        <v>1</v>
      </c>
      <c r="C23" s="46">
        <v>597.04882018916146</v>
      </c>
      <c r="D23" s="46">
        <v>1.3025643313552094E-2</v>
      </c>
      <c r="E23" s="46">
        <v>10</v>
      </c>
      <c r="F23" s="46">
        <f t="shared" si="0"/>
        <v>77.769449725611167</v>
      </c>
      <c r="G23" s="46"/>
      <c r="H23" s="46"/>
      <c r="I23" s="46">
        <f>AVERAGE(F23:F25)</f>
        <v>81.664193188175929</v>
      </c>
      <c r="J23" s="46">
        <f>STDEV(F23:F25)</f>
        <v>3.644851540649237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</row>
    <row r="24" spans="1:27" s="39" customFormat="1" x14ac:dyDescent="0.2">
      <c r="A24" s="40"/>
      <c r="B24" s="49">
        <v>2</v>
      </c>
      <c r="C24" s="46">
        <v>631.29472126071153</v>
      </c>
      <c r="D24" s="46">
        <v>1.3025643313552094E-2</v>
      </c>
      <c r="E24" s="46">
        <v>10</v>
      </c>
      <c r="F24" s="46">
        <f t="shared" si="0"/>
        <v>82.230198648703208</v>
      </c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</row>
    <row r="25" spans="1:27" s="39" customFormat="1" x14ac:dyDescent="0.2">
      <c r="A25" s="41"/>
      <c r="B25" s="41">
        <v>3</v>
      </c>
      <c r="C25" s="46">
        <v>652.50467208621762</v>
      </c>
      <c r="D25" s="46">
        <v>1.3025643313552094E-2</v>
      </c>
      <c r="E25" s="46">
        <v>10</v>
      </c>
      <c r="F25" s="46">
        <f t="shared" si="0"/>
        <v>84.992931190213426</v>
      </c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</row>
    <row r="26" spans="1:27" s="39" customFormat="1" x14ac:dyDescent="0.2">
      <c r="A26" s="40">
        <v>1700</v>
      </c>
      <c r="B26" s="49">
        <v>1</v>
      </c>
      <c r="C26" s="46">
        <v>654.56225677290081</v>
      </c>
      <c r="D26" s="46">
        <v>1.3941152311269855E-2</v>
      </c>
      <c r="E26" s="46">
        <v>10</v>
      </c>
      <c r="F26" s="46">
        <f t="shared" si="0"/>
        <v>91.253521188795389</v>
      </c>
      <c r="G26" s="46"/>
      <c r="H26" s="46"/>
      <c r="I26" s="46">
        <f>AVERAGE(F26:F28)</f>
        <v>95.082272056213426</v>
      </c>
      <c r="J26" s="46">
        <f>STDEV(F26:F28)</f>
        <v>3.9848845551673517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</row>
    <row r="27" spans="1:27" s="39" customFormat="1" x14ac:dyDescent="0.2">
      <c r="A27" s="40"/>
      <c r="B27" s="49">
        <v>2</v>
      </c>
      <c r="C27" s="46">
        <v>679.9042566483065</v>
      </c>
      <c r="D27" s="46">
        <v>1.3941152311269855E-2</v>
      </c>
      <c r="E27" s="46">
        <v>10</v>
      </c>
      <c r="F27" s="46">
        <f t="shared" si="0"/>
        <v>94.786487990147506</v>
      </c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</row>
    <row r="28" spans="1:27" s="39" customFormat="1" x14ac:dyDescent="0.2">
      <c r="A28" s="41"/>
      <c r="B28" s="41">
        <v>3</v>
      </c>
      <c r="C28" s="46">
        <v>711.61124112746302</v>
      </c>
      <c r="D28" s="46">
        <v>1.3941152311269855E-2</v>
      </c>
      <c r="E28" s="46">
        <v>10</v>
      </c>
      <c r="F28" s="46">
        <f t="shared" si="0"/>
        <v>99.206806989697412</v>
      </c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</row>
    <row r="29" spans="1:27" s="39" customFormat="1" x14ac:dyDescent="0.2">
      <c r="A29" s="40">
        <v>1750</v>
      </c>
      <c r="B29" s="49">
        <v>1</v>
      </c>
      <c r="C29" s="46">
        <v>690.65797812142341</v>
      </c>
      <c r="D29" s="46">
        <v>1.3199960322831137E-2</v>
      </c>
      <c r="E29" s="46">
        <v>10</v>
      </c>
      <c r="F29" s="46">
        <f t="shared" si="0"/>
        <v>91.166579078495644</v>
      </c>
      <c r="G29" s="46"/>
      <c r="H29" s="46"/>
      <c r="I29" s="46">
        <f>AVERAGE(F29:F31)</f>
        <v>90.467750641286685</v>
      </c>
      <c r="J29" s="46">
        <f>STDEV(F29:F31)</f>
        <v>4.0541896669259287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</row>
    <row r="30" spans="1:27" s="39" customFormat="1" x14ac:dyDescent="0.2">
      <c r="A30" s="40"/>
      <c r="B30" s="49">
        <v>2</v>
      </c>
      <c r="C30" s="46">
        <v>713.08623201977059</v>
      </c>
      <c r="D30" s="46">
        <v>1.3199960322831137E-2</v>
      </c>
      <c r="E30" s="46">
        <v>10</v>
      </c>
      <c r="F30" s="46">
        <f t="shared" si="0"/>
        <v>94.127099694181297</v>
      </c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</row>
    <row r="31" spans="1:27" s="39" customFormat="1" x14ac:dyDescent="0.2">
      <c r="A31" s="41"/>
      <c r="B31" s="41">
        <v>3</v>
      </c>
      <c r="C31" s="46">
        <v>652.34721200066667</v>
      </c>
      <c r="D31" s="46">
        <v>1.3199960322831137E-2</v>
      </c>
      <c r="E31" s="46">
        <v>10</v>
      </c>
      <c r="F31" s="46">
        <f t="shared" si="0"/>
        <v>86.109573151183127</v>
      </c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</row>
    <row r="32" spans="1:27" s="39" customFormat="1" x14ac:dyDescent="0.2">
      <c r="A32" s="40">
        <v>1800</v>
      </c>
      <c r="B32" s="49">
        <v>1</v>
      </c>
      <c r="C32" s="46">
        <v>625.29072520735974</v>
      </c>
      <c r="D32" s="46">
        <v>1.3087649618100869E-2</v>
      </c>
      <c r="E32" s="46">
        <v>10</v>
      </c>
      <c r="F32" s="46">
        <f t="shared" si="0"/>
        <v>81.835859209621162</v>
      </c>
      <c r="G32" s="46"/>
      <c r="H32" s="46"/>
      <c r="I32" s="46">
        <f>AVERAGE(F32:F34)</f>
        <v>91.549827718642561</v>
      </c>
      <c r="J32" s="46">
        <f>STDEV(F32:F34)</f>
        <v>12.701076552616684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</row>
    <row r="33" spans="1:27" s="39" customFormat="1" x14ac:dyDescent="0.2">
      <c r="A33" s="40"/>
      <c r="B33" s="49">
        <v>2</v>
      </c>
      <c r="C33" s="46">
        <v>663.91769551725122</v>
      </c>
      <c r="D33" s="46">
        <v>1.3087649618100869E-2</v>
      </c>
      <c r="E33" s="46">
        <v>10</v>
      </c>
      <c r="F33" s="46">
        <f t="shared" si="0"/>
        <v>86.891221741867625</v>
      </c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</row>
    <row r="34" spans="1:27" s="39" customFormat="1" x14ac:dyDescent="0.2">
      <c r="A34" s="41"/>
      <c r="B34" s="41">
        <v>3</v>
      </c>
      <c r="C34" s="46">
        <v>809.33097458494706</v>
      </c>
      <c r="D34" s="46">
        <v>1.3087649618100869E-2</v>
      </c>
      <c r="E34" s="46">
        <v>10</v>
      </c>
      <c r="F34" s="46">
        <f t="shared" si="0"/>
        <v>105.92240220443885</v>
      </c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</row>
    <row r="35" spans="1:27" s="39" customFormat="1" x14ac:dyDescent="0.2">
      <c r="A35" s="40">
        <v>1850</v>
      </c>
      <c r="B35" s="49">
        <v>1</v>
      </c>
      <c r="C35" s="46">
        <v>828.16522636420007</v>
      </c>
      <c r="D35" s="46">
        <v>1.4649025981812013E-2</v>
      </c>
      <c r="E35" s="46">
        <v>10</v>
      </c>
      <c r="F35" s="46">
        <f t="shared" si="0"/>
        <v>121.31813918242393</v>
      </c>
      <c r="G35" s="46"/>
      <c r="H35" s="46"/>
      <c r="I35" s="46">
        <f>AVERAGE(F35:F37)</f>
        <v>127.20609874543953</v>
      </c>
      <c r="J35" s="46">
        <f>STDEV(F35:F37)</f>
        <v>12.387803292584335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</row>
    <row r="36" spans="1:27" s="39" customFormat="1" x14ac:dyDescent="0.2">
      <c r="B36" s="49">
        <v>2</v>
      </c>
      <c r="C36" s="46">
        <v>965.52321916375581</v>
      </c>
      <c r="D36" s="46">
        <v>1.4649025981812013E-2</v>
      </c>
      <c r="E36" s="46">
        <v>10</v>
      </c>
      <c r="F36" s="46">
        <f t="shared" si="0"/>
        <v>141.43974723572632</v>
      </c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</row>
    <row r="37" spans="1:27" s="39" customFormat="1" x14ac:dyDescent="0.2">
      <c r="A37" s="41"/>
      <c r="B37" s="41">
        <v>3</v>
      </c>
      <c r="C37" s="46">
        <v>811.38780124865286</v>
      </c>
      <c r="D37" s="46">
        <v>1.4649025981812013E-2</v>
      </c>
      <c r="E37" s="46">
        <v>10</v>
      </c>
      <c r="F37" s="46">
        <f t="shared" si="0"/>
        <v>118.86040981816836</v>
      </c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</row>
    <row r="38" spans="1:27" s="48" customFormat="1" ht="51" x14ac:dyDescent="0.2">
      <c r="A38" s="42" t="s">
        <v>21</v>
      </c>
      <c r="B38" s="42" t="s">
        <v>22</v>
      </c>
      <c r="C38" s="48" t="s">
        <v>23</v>
      </c>
      <c r="D38" s="48" t="s">
        <v>20</v>
      </c>
      <c r="E38" s="48" t="s">
        <v>24</v>
      </c>
      <c r="F38" s="48" t="s">
        <v>25</v>
      </c>
      <c r="I38" s="48" t="s">
        <v>26</v>
      </c>
      <c r="J38" s="48" t="s">
        <v>27</v>
      </c>
    </row>
    <row r="39" spans="1:27" s="43" customFormat="1" x14ac:dyDescent="0.2">
      <c r="A39" s="44">
        <v>1300</v>
      </c>
      <c r="B39" s="50">
        <v>1</v>
      </c>
      <c r="C39" s="51">
        <v>552.92457630204046</v>
      </c>
      <c r="D39" s="52">
        <v>7.6915917320273782E-3</v>
      </c>
      <c r="E39" s="51">
        <v>10</v>
      </c>
      <c r="F39" s="51">
        <f>C39*D39*E39</f>
        <v>42.528700995195159</v>
      </c>
      <c r="G39" s="51"/>
      <c r="H39" s="51"/>
      <c r="I39" s="51">
        <f>AVERAGE(F39:F41)</f>
        <v>31.434905707950772</v>
      </c>
      <c r="J39" s="51">
        <f>STDEV(F39:F41)</f>
        <v>12.13797679532002</v>
      </c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</row>
    <row r="40" spans="1:27" s="43" customFormat="1" x14ac:dyDescent="0.2">
      <c r="A40" s="44"/>
      <c r="B40" s="50">
        <v>2</v>
      </c>
      <c r="C40" s="51">
        <v>240.13286149957773</v>
      </c>
      <c r="D40" s="52">
        <v>7.6915917320273782E-3</v>
      </c>
      <c r="E40" s="51">
        <v>10</v>
      </c>
      <c r="F40" s="51">
        <f t="shared" ref="F40:F74" si="1">C40*D40*E40</f>
        <v>18.470039320982277</v>
      </c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</row>
    <row r="41" spans="1:27" s="43" customFormat="1" x14ac:dyDescent="0.2">
      <c r="A41" s="45"/>
      <c r="B41" s="45">
        <v>3</v>
      </c>
      <c r="C41" s="51">
        <v>433.01800157944643</v>
      </c>
      <c r="D41" s="52">
        <v>7.6915917320273782E-3</v>
      </c>
      <c r="E41" s="51">
        <v>10</v>
      </c>
      <c r="F41" s="51">
        <f t="shared" si="1"/>
        <v>33.305976807674881</v>
      </c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</row>
    <row r="42" spans="1:27" s="43" customFormat="1" x14ac:dyDescent="0.2">
      <c r="A42" s="44">
        <v>1350</v>
      </c>
      <c r="B42" s="50">
        <v>1</v>
      </c>
      <c r="C42" s="51">
        <v>364.53020985278096</v>
      </c>
      <c r="D42" s="52">
        <v>1.2674414595122535E-2</v>
      </c>
      <c r="E42" s="51">
        <v>10</v>
      </c>
      <c r="F42" s="51">
        <f t="shared" si="1"/>
        <v>46.202070121211676</v>
      </c>
      <c r="G42" s="51"/>
      <c r="H42" s="51"/>
      <c r="I42" s="51">
        <f>AVERAGE(F42:F44)</f>
        <v>53.016893022254216</v>
      </c>
      <c r="J42" s="51">
        <f>STDEV(F42:F44)</f>
        <v>7.4403747885614848</v>
      </c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</row>
    <row r="43" spans="1:27" s="43" customFormat="1" x14ac:dyDescent="0.2">
      <c r="A43" s="44"/>
      <c r="B43" s="50">
        <v>2</v>
      </c>
      <c r="C43" s="51">
        <v>409.43540629544589</v>
      </c>
      <c r="D43" s="52">
        <v>1.2674414595122535E-2</v>
      </c>
      <c r="E43" s="51">
        <v>10</v>
      </c>
      <c r="F43" s="51">
        <f t="shared" si="1"/>
        <v>51.893540893109247</v>
      </c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</row>
    <row r="44" spans="1:27" s="43" customFormat="1" x14ac:dyDescent="0.2">
      <c r="A44" s="45"/>
      <c r="B44" s="45">
        <v>3</v>
      </c>
      <c r="C44" s="51">
        <v>480.93004686700829</v>
      </c>
      <c r="D44" s="52">
        <v>1.2674414595122535E-2</v>
      </c>
      <c r="E44" s="51">
        <v>10</v>
      </c>
      <c r="F44" s="51">
        <f t="shared" si="1"/>
        <v>60.955068052441746</v>
      </c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</row>
    <row r="45" spans="1:27" s="43" customFormat="1" x14ac:dyDescent="0.2">
      <c r="A45" s="44">
        <v>1400</v>
      </c>
      <c r="B45" s="50">
        <v>1</v>
      </c>
      <c r="C45" s="51">
        <v>1681.9880117700543</v>
      </c>
      <c r="D45" s="52">
        <v>6.0353839747396025E-3</v>
      </c>
      <c r="E45" s="51">
        <v>10</v>
      </c>
      <c r="F45" s="51">
        <f t="shared" si="1"/>
        <v>101.51443491941112</v>
      </c>
      <c r="G45" s="51"/>
      <c r="H45" s="51"/>
      <c r="I45" s="51">
        <f>AVERAGE(F45:F47)</f>
        <v>76.225970941962018</v>
      </c>
      <c r="J45" s="51">
        <f>STDEV(F45:F47)</f>
        <v>25.572619522571017</v>
      </c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</row>
    <row r="46" spans="1:27" s="43" customFormat="1" x14ac:dyDescent="0.2">
      <c r="A46" s="44"/>
      <c r="B46" s="50">
        <v>2</v>
      </c>
      <c r="C46" s="51">
        <v>834.71683083797029</v>
      </c>
      <c r="D46" s="52">
        <v>6.0353839747396025E-3</v>
      </c>
      <c r="E46" s="51">
        <v>10</v>
      </c>
      <c r="F46" s="51">
        <f t="shared" si="1"/>
        <v>50.378365842849135</v>
      </c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</row>
    <row r="47" spans="1:27" s="43" customFormat="1" x14ac:dyDescent="0.2">
      <c r="A47" s="45"/>
      <c r="B47" s="45">
        <v>3</v>
      </c>
      <c r="C47" s="51">
        <v>1272.2489966670046</v>
      </c>
      <c r="D47" s="52">
        <v>6.0353839747396025E-3</v>
      </c>
      <c r="E47" s="51">
        <v>10</v>
      </c>
      <c r="F47" s="51">
        <f t="shared" si="1"/>
        <v>76.785112063625775</v>
      </c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</row>
    <row r="48" spans="1:27" s="43" customFormat="1" x14ac:dyDescent="0.2">
      <c r="A48" s="44">
        <v>1450</v>
      </c>
      <c r="B48" s="50">
        <v>1</v>
      </c>
      <c r="C48" s="51">
        <v>1270.9899870652209</v>
      </c>
      <c r="D48" s="52">
        <v>8.7660162117335245E-3</v>
      </c>
      <c r="E48" s="51">
        <v>10</v>
      </c>
      <c r="F48" s="51">
        <f t="shared" si="1"/>
        <v>111.4151883156471</v>
      </c>
      <c r="G48" s="51"/>
      <c r="H48" s="51"/>
      <c r="I48" s="51">
        <f>AVERAGE(F48:F50)</f>
        <v>100.89695339959185</v>
      </c>
      <c r="J48" s="51">
        <f>STDEV(F48:F50)</f>
        <v>16.339695612134268</v>
      </c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</row>
    <row r="49" spans="1:27" s="43" customFormat="1" x14ac:dyDescent="0.2">
      <c r="A49" s="44"/>
      <c r="B49" s="50">
        <v>2</v>
      </c>
      <c r="C49" s="51">
        <v>936.26089054206432</v>
      </c>
      <c r="D49" s="52">
        <v>8.7660162117335245E-3</v>
      </c>
      <c r="E49" s="51">
        <v>10</v>
      </c>
      <c r="F49" s="51">
        <f t="shared" si="1"/>
        <v>82.072781449038033</v>
      </c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</row>
    <row r="50" spans="1:27" s="43" customFormat="1" x14ac:dyDescent="0.2">
      <c r="A50" s="45"/>
      <c r="B50" s="45">
        <v>3</v>
      </c>
      <c r="C50" s="51">
        <v>1245.7527775036478</v>
      </c>
      <c r="D50" s="52">
        <v>8.7660162117335245E-3</v>
      </c>
      <c r="E50" s="51">
        <v>10</v>
      </c>
      <c r="F50" s="51">
        <f t="shared" si="1"/>
        <v>109.20289043409043</v>
      </c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</row>
    <row r="51" spans="1:27" s="43" customFormat="1" x14ac:dyDescent="0.2">
      <c r="A51" s="44">
        <v>1500</v>
      </c>
      <c r="B51" s="50">
        <v>1</v>
      </c>
      <c r="C51" s="51">
        <v>777.97367389517103</v>
      </c>
      <c r="D51" s="52">
        <v>1.1988958394491789E-2</v>
      </c>
      <c r="E51" s="51">
        <v>10</v>
      </c>
      <c r="F51" s="51">
        <f t="shared" si="1"/>
        <v>93.270940083391295</v>
      </c>
      <c r="G51" s="51"/>
      <c r="H51" s="51"/>
      <c r="I51" s="51">
        <f>AVERAGE(F51:F53)</f>
        <v>102.82900519820305</v>
      </c>
      <c r="J51" s="51">
        <f>STDEV(F51:F53)</f>
        <v>9.075559160889707</v>
      </c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</row>
    <row r="52" spans="1:27" s="43" customFormat="1" x14ac:dyDescent="0.2">
      <c r="A52" s="44"/>
      <c r="B52" s="50">
        <v>2</v>
      </c>
      <c r="C52" s="51">
        <v>928.59918981090448</v>
      </c>
      <c r="D52" s="52">
        <v>1.1988958394491789E-2</v>
      </c>
      <c r="E52" s="51">
        <v>10</v>
      </c>
      <c r="F52" s="51">
        <f t="shared" si="1"/>
        <v>111.32937051801717</v>
      </c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</row>
    <row r="53" spans="1:27" s="43" customFormat="1" x14ac:dyDescent="0.2">
      <c r="A53" s="45"/>
      <c r="B53" s="45">
        <v>3</v>
      </c>
      <c r="C53" s="51">
        <v>866.51985581108067</v>
      </c>
      <c r="D53" s="52">
        <v>1.1988958394491789E-2</v>
      </c>
      <c r="E53" s="51">
        <v>10</v>
      </c>
      <c r="F53" s="51">
        <f t="shared" si="1"/>
        <v>103.88670499320071</v>
      </c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</row>
    <row r="54" spans="1:27" s="43" customFormat="1" x14ac:dyDescent="0.2">
      <c r="A54" s="44">
        <v>1550</v>
      </c>
      <c r="B54" s="50">
        <v>1</v>
      </c>
      <c r="C54" s="51">
        <v>764.41000956725065</v>
      </c>
      <c r="D54" s="52">
        <v>1.0874115029508408E-2</v>
      </c>
      <c r="E54" s="51">
        <v>10</v>
      </c>
      <c r="F54" s="51">
        <f t="shared" si="1"/>
        <v>83.122823737419068</v>
      </c>
      <c r="G54" s="51"/>
      <c r="H54" s="51"/>
      <c r="I54" s="51">
        <f>AVERAGE(F54:F56)</f>
        <v>81.184739164352322</v>
      </c>
      <c r="J54" s="51">
        <f>STDEV(F54:F56)</f>
        <v>2.4023244620458453</v>
      </c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</row>
    <row r="55" spans="1:27" s="43" customFormat="1" x14ac:dyDescent="0.2">
      <c r="A55" s="44"/>
      <c r="B55" s="50">
        <v>2</v>
      </c>
      <c r="C55" s="51">
        <v>753.48133608731723</v>
      </c>
      <c r="D55" s="52">
        <v>1.0874115029508408E-2</v>
      </c>
      <c r="E55" s="51">
        <v>10</v>
      </c>
      <c r="F55" s="51">
        <f t="shared" si="1"/>
        <v>81.934427212011727</v>
      </c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</row>
    <row r="56" spans="1:27" s="43" customFormat="1" x14ac:dyDescent="0.2">
      <c r="A56" s="45"/>
      <c r="B56" s="45">
        <v>3</v>
      </c>
      <c r="C56" s="51">
        <v>721.86992992637897</v>
      </c>
      <c r="D56" s="52">
        <v>1.0874115029508408E-2</v>
      </c>
      <c r="E56" s="51">
        <v>10</v>
      </c>
      <c r="F56" s="51">
        <f t="shared" si="1"/>
        <v>78.496966543626186</v>
      </c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</row>
    <row r="57" spans="1:27" s="43" customFormat="1" x14ac:dyDescent="0.2">
      <c r="A57" s="44">
        <v>1600</v>
      </c>
      <c r="B57" s="50">
        <v>1</v>
      </c>
      <c r="C57" s="51">
        <v>1094.1641596674283</v>
      </c>
      <c r="D57" s="52">
        <v>8.033308955774492E-3</v>
      </c>
      <c r="E57" s="51">
        <v>10</v>
      </c>
      <c r="F57" s="51">
        <f t="shared" si="1"/>
        <v>87.897587429438232</v>
      </c>
      <c r="G57" s="51"/>
      <c r="H57" s="51"/>
      <c r="I57" s="51">
        <f>AVERAGE(F57:F59)</f>
        <v>89.168611780383529</v>
      </c>
      <c r="J57" s="51">
        <f>STDEV(F57:F59)</f>
        <v>2.1312956496200761</v>
      </c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</row>
    <row r="58" spans="1:27" s="43" customFormat="1" x14ac:dyDescent="0.2">
      <c r="A58" s="44"/>
      <c r="B58" s="50">
        <v>2</v>
      </c>
      <c r="C58" s="51">
        <v>1095.1785639950542</v>
      </c>
      <c r="D58" s="52">
        <v>8.033308955774492E-3</v>
      </c>
      <c r="E58" s="51">
        <v>10</v>
      </c>
      <c r="F58" s="51">
        <f t="shared" si="1"/>
        <v>87.979077663137161</v>
      </c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</row>
    <row r="59" spans="1:27" s="43" customFormat="1" x14ac:dyDescent="0.2">
      <c r="A59" s="45"/>
      <c r="B59" s="45">
        <v>3</v>
      </c>
      <c r="C59" s="51">
        <v>1140.615539038997</v>
      </c>
      <c r="D59" s="52">
        <v>8.033308955774492E-3</v>
      </c>
      <c r="E59" s="51">
        <v>10</v>
      </c>
      <c r="F59" s="51">
        <f t="shared" si="1"/>
        <v>91.629170248575235</v>
      </c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</row>
    <row r="60" spans="1:27" s="43" customFormat="1" x14ac:dyDescent="0.2">
      <c r="A60" s="44">
        <v>1650</v>
      </c>
      <c r="B60" s="50">
        <v>1</v>
      </c>
      <c r="C60" s="51">
        <v>938.07953265370929</v>
      </c>
      <c r="D60" s="52">
        <v>9.4699210486743415E-3</v>
      </c>
      <c r="E60" s="51">
        <v>10</v>
      </c>
      <c r="F60" s="51">
        <f t="shared" si="1"/>
        <v>88.835391116079506</v>
      </c>
      <c r="G60" s="51"/>
      <c r="H60" s="51"/>
      <c r="I60" s="51">
        <f>AVERAGE(F60:F62)</f>
        <v>91.058000405653843</v>
      </c>
      <c r="J60" s="51">
        <f>STDEV(F60:F62)</f>
        <v>2.002072459858407</v>
      </c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</row>
    <row r="61" spans="1:27" s="43" customFormat="1" x14ac:dyDescent="0.2">
      <c r="A61" s="44"/>
      <c r="B61" s="50">
        <v>2</v>
      </c>
      <c r="C61" s="51">
        <v>967.46929252860264</v>
      </c>
      <c r="D61" s="52">
        <v>9.4699210486743415E-3</v>
      </c>
      <c r="E61" s="51">
        <v>10</v>
      </c>
      <c r="F61" s="51">
        <f t="shared" si="1"/>
        <v>91.618578172626869</v>
      </c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</row>
    <row r="62" spans="1:27" s="43" customFormat="1" x14ac:dyDescent="0.2">
      <c r="A62" s="45"/>
      <c r="B62" s="45">
        <v>3</v>
      </c>
      <c r="C62" s="51">
        <v>979.10036896489919</v>
      </c>
      <c r="D62" s="52">
        <v>9.4699210486743415E-3</v>
      </c>
      <c r="E62" s="51">
        <v>10</v>
      </c>
      <c r="F62" s="51">
        <f t="shared" si="1"/>
        <v>92.720031928255139</v>
      </c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</row>
    <row r="63" spans="1:27" s="43" customFormat="1" x14ac:dyDescent="0.2">
      <c r="A63" s="44">
        <v>1700</v>
      </c>
      <c r="B63" s="50">
        <v>1</v>
      </c>
      <c r="C63" s="51">
        <v>782.84279962244489</v>
      </c>
      <c r="D63" s="52">
        <v>1.1064957490020044E-2</v>
      </c>
      <c r="E63" s="51">
        <v>10</v>
      </c>
      <c r="F63" s="51">
        <f t="shared" si="1"/>
        <v>86.621222991906308</v>
      </c>
      <c r="G63" s="51"/>
      <c r="H63" s="51"/>
      <c r="I63" s="51">
        <f>AVERAGE(F63:F65)</f>
        <v>74.575350788165153</v>
      </c>
      <c r="J63" s="51">
        <f>STDEV(F63:F65)</f>
        <v>14.988304729581435</v>
      </c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</row>
    <row r="64" spans="1:27" s="43" customFormat="1" x14ac:dyDescent="0.2">
      <c r="A64" s="44"/>
      <c r="B64" s="50">
        <v>2</v>
      </c>
      <c r="C64" s="51">
        <v>522.2826359862064</v>
      </c>
      <c r="D64" s="52">
        <v>1.1064957490020044E-2</v>
      </c>
      <c r="E64" s="51">
        <v>10</v>
      </c>
      <c r="F64" s="51">
        <f t="shared" si="1"/>
        <v>57.790351649629869</v>
      </c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</row>
    <row r="65" spans="1:27" s="43" customFormat="1" x14ac:dyDescent="0.2">
      <c r="A65" s="45"/>
      <c r="B65" s="45">
        <v>3</v>
      </c>
      <c r="C65" s="51">
        <v>716.80779428657002</v>
      </c>
      <c r="D65" s="52">
        <v>1.1064957490020044E-2</v>
      </c>
      <c r="E65" s="51">
        <v>10</v>
      </c>
      <c r="F65" s="51">
        <f t="shared" si="1"/>
        <v>79.314477722959296</v>
      </c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</row>
    <row r="66" spans="1:27" s="43" customFormat="1" x14ac:dyDescent="0.2">
      <c r="A66" s="44">
        <v>1750</v>
      </c>
      <c r="B66" s="50">
        <v>1</v>
      </c>
      <c r="C66" s="51">
        <v>1253.4998736885611</v>
      </c>
      <c r="D66" s="52">
        <v>1.0480355461711171E-2</v>
      </c>
      <c r="E66" s="51">
        <v>10</v>
      </c>
      <c r="F66" s="51">
        <f t="shared" si="1"/>
        <v>131.37124247466176</v>
      </c>
      <c r="G66" s="51"/>
      <c r="H66" s="51"/>
      <c r="I66" s="51">
        <f>AVERAGE(F66:F68)</f>
        <v>123.90758399120251</v>
      </c>
      <c r="J66" s="51">
        <f>STDEV(F66:F68)</f>
        <v>10.242886831888425</v>
      </c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</row>
    <row r="67" spans="1:27" s="43" customFormat="1" x14ac:dyDescent="0.2">
      <c r="A67" s="44"/>
      <c r="B67" s="50">
        <v>2</v>
      </c>
      <c r="C67" s="51">
        <v>1070.859385951343</v>
      </c>
      <c r="D67" s="52">
        <v>1.0480355461711171E-2</v>
      </c>
      <c r="E67" s="51">
        <v>10</v>
      </c>
      <c r="F67" s="51">
        <f t="shared" si="1"/>
        <v>112.22987014279829</v>
      </c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</row>
    <row r="68" spans="1:27" s="43" customFormat="1" x14ac:dyDescent="0.2">
      <c r="A68" s="45"/>
      <c r="B68" s="45">
        <v>3</v>
      </c>
      <c r="C68" s="51">
        <v>1222.4932620293832</v>
      </c>
      <c r="D68" s="52">
        <v>1.0480355461711171E-2</v>
      </c>
      <c r="E68" s="51">
        <v>10</v>
      </c>
      <c r="F68" s="51">
        <f t="shared" si="1"/>
        <v>128.12163935614751</v>
      </c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</row>
    <row r="69" spans="1:27" s="43" customFormat="1" x14ac:dyDescent="0.2">
      <c r="A69" s="44">
        <v>1800</v>
      </c>
      <c r="B69" s="50">
        <v>1</v>
      </c>
      <c r="C69" s="51">
        <v>1183.345174191224</v>
      </c>
      <c r="D69" s="52">
        <v>1.2936467055047612E-2</v>
      </c>
      <c r="E69" s="51">
        <v>10</v>
      </c>
      <c r="F69" s="51">
        <f t="shared" si="1"/>
        <v>153.08305860674349</v>
      </c>
      <c r="G69" s="51"/>
      <c r="H69" s="51"/>
      <c r="I69" s="51">
        <f>AVERAGE(F69:F71)</f>
        <v>145.21429117512636</v>
      </c>
      <c r="J69" s="51">
        <f>STDEV(F69:F71)</f>
        <v>7.006241020970565</v>
      </c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</row>
    <row r="70" spans="1:27" s="43" customFormat="1" x14ac:dyDescent="0.2">
      <c r="A70" s="44"/>
      <c r="B70" s="50">
        <v>2</v>
      </c>
      <c r="C70" s="51">
        <v>1079.523827023155</v>
      </c>
      <c r="D70" s="52">
        <v>1.2936467055047612E-2</v>
      </c>
      <c r="E70" s="51">
        <v>10</v>
      </c>
      <c r="F70" s="51">
        <f t="shared" si="1"/>
        <v>139.65224423423962</v>
      </c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</row>
    <row r="71" spans="1:27" s="43" customFormat="1" x14ac:dyDescent="0.2">
      <c r="A71" s="45"/>
      <c r="B71" s="45">
        <v>3</v>
      </c>
      <c r="C71" s="51">
        <v>1104.6877797183092</v>
      </c>
      <c r="D71" s="52">
        <v>1.2936467055047612E-2</v>
      </c>
      <c r="E71" s="51">
        <v>10</v>
      </c>
      <c r="F71" s="51">
        <f t="shared" si="1"/>
        <v>142.90757068439601</v>
      </c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</row>
    <row r="72" spans="1:27" s="43" customFormat="1" x14ac:dyDescent="0.2">
      <c r="A72" s="44">
        <v>1850</v>
      </c>
      <c r="B72" s="50">
        <v>1</v>
      </c>
      <c r="C72" s="51">
        <v>961.473346590647</v>
      </c>
      <c r="D72" s="52">
        <v>1.4181720461767786E-2</v>
      </c>
      <c r="E72" s="51">
        <v>10</v>
      </c>
      <c r="F72" s="51">
        <f t="shared" si="1"/>
        <v>136.35346232788928</v>
      </c>
      <c r="G72" s="51"/>
      <c r="H72" s="51"/>
      <c r="I72" s="51">
        <f>AVERAGE(F72:F74)</f>
        <v>137.73985933755495</v>
      </c>
      <c r="J72" s="51">
        <f>STDEV(F72:F74)</f>
        <v>5.8100565538970388</v>
      </c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</row>
    <row r="73" spans="1:27" s="43" customFormat="1" x14ac:dyDescent="0.2">
      <c r="B73" s="50">
        <v>2</v>
      </c>
      <c r="C73" s="51">
        <v>936.0529532538186</v>
      </c>
      <c r="D73" s="52">
        <v>1.4181720461767786E-2</v>
      </c>
      <c r="E73" s="51">
        <v>10</v>
      </c>
      <c r="F73" s="51">
        <f t="shared" si="1"/>
        <v>132.74841320457844</v>
      </c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</row>
    <row r="74" spans="1:27" s="43" customFormat="1" x14ac:dyDescent="0.2">
      <c r="A74" s="45"/>
      <c r="B74" s="45">
        <v>3</v>
      </c>
      <c r="C74" s="51">
        <v>1016.221571061996</v>
      </c>
      <c r="D74" s="52">
        <v>1.4181720461767786E-2</v>
      </c>
      <c r="E74" s="51">
        <v>10</v>
      </c>
      <c r="F74" s="51">
        <f t="shared" si="1"/>
        <v>144.11770248019712</v>
      </c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Moisture</vt:lpstr>
      <vt:lpstr>w 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Looby</dc:creator>
  <cp:lastModifiedBy>Mia Maltz</cp:lastModifiedBy>
  <cp:lastPrinted>2014-06-11T20:27:55Z</cp:lastPrinted>
  <dcterms:created xsi:type="dcterms:W3CDTF">2014-06-11T19:59:06Z</dcterms:created>
  <dcterms:modified xsi:type="dcterms:W3CDTF">2018-09-18T23:08:06Z</dcterms:modified>
</cp:coreProperties>
</file>