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28553145859\Documents\Miriam\R\Bases\"/>
    </mc:Choice>
  </mc:AlternateContent>
  <bookViews>
    <workbookView xWindow="0" yWindow="0" windowWidth="15345" windowHeight="4575"/>
  </bookViews>
  <sheets>
    <sheet name="dados" sheetId="1" r:id="rId1"/>
  </sheets>
  <definedNames>
    <definedName name="_xlnm._FilterDatabase" localSheetId="0" hidden="1">dados!$A$1:$R$20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F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J10" i="1" l="1"/>
  <c r="G10" i="1"/>
  <c r="P10" i="1"/>
  <c r="J8" i="1"/>
  <c r="G8" i="1"/>
  <c r="P8" i="1"/>
  <c r="G6" i="1"/>
  <c r="J6" i="1"/>
  <c r="P6" i="1"/>
  <c r="G17" i="1"/>
  <c r="J17" i="1"/>
  <c r="P17" i="1"/>
  <c r="J16" i="1"/>
  <c r="G16" i="1"/>
  <c r="P16" i="1"/>
  <c r="J15" i="1"/>
  <c r="G15" i="1"/>
  <c r="P15" i="1"/>
  <c r="G14" i="1"/>
  <c r="J14" i="1"/>
  <c r="P14" i="1"/>
  <c r="J2" i="1"/>
  <c r="G2" i="1"/>
  <c r="P2" i="1"/>
  <c r="G13" i="1"/>
  <c r="J13" i="1"/>
  <c r="P13" i="1"/>
  <c r="G5" i="1"/>
  <c r="J5" i="1"/>
  <c r="P5" i="1"/>
  <c r="G18" i="1"/>
  <c r="J18" i="1"/>
  <c r="P18" i="1"/>
  <c r="J9" i="1"/>
  <c r="G9" i="1"/>
  <c r="P9" i="1"/>
  <c r="G7" i="1"/>
  <c r="J7" i="1"/>
  <c r="P7" i="1"/>
  <c r="G20" i="1"/>
  <c r="J20" i="1"/>
  <c r="P20" i="1"/>
  <c r="J12" i="1"/>
  <c r="G12" i="1"/>
  <c r="P12" i="1"/>
  <c r="G4" i="1"/>
  <c r="J4" i="1"/>
  <c r="P4" i="1"/>
  <c r="G19" i="1"/>
  <c r="J19" i="1"/>
  <c r="P19" i="1"/>
  <c r="J11" i="1"/>
  <c r="G11" i="1"/>
  <c r="P11" i="1"/>
  <c r="G3" i="1"/>
  <c r="J3" i="1"/>
  <c r="P3" i="1"/>
  <c r="Q10" i="1" l="1"/>
  <c r="L10" i="1" s="1"/>
  <c r="Q16" i="1"/>
  <c r="L16" i="1" s="1"/>
  <c r="Q3" i="1"/>
  <c r="L3" i="1" s="1"/>
  <c r="Q5" i="1"/>
  <c r="L5" i="1" s="1"/>
  <c r="Q2" i="1"/>
  <c r="L2" i="1" s="1"/>
  <c r="Q8" i="1"/>
  <c r="L8" i="1" s="1"/>
  <c r="Q12" i="1"/>
  <c r="L12" i="1" s="1"/>
  <c r="Q19" i="1"/>
  <c r="L19" i="1" s="1"/>
  <c r="Q20" i="1"/>
  <c r="L20" i="1" s="1"/>
  <c r="Q9" i="1"/>
  <c r="L9" i="1" s="1"/>
  <c r="Q14" i="1"/>
  <c r="L14" i="1" s="1"/>
  <c r="Q13" i="1"/>
  <c r="L13" i="1" s="1"/>
  <c r="Q17" i="1"/>
  <c r="L17" i="1" s="1"/>
  <c r="Q18" i="1"/>
  <c r="L18" i="1" s="1"/>
  <c r="Q15" i="1"/>
  <c r="L15" i="1" s="1"/>
  <c r="Q4" i="1"/>
  <c r="L4" i="1" s="1"/>
  <c r="Q6" i="1"/>
  <c r="L6" i="1" s="1"/>
  <c r="Q11" i="1"/>
  <c r="L11" i="1" s="1"/>
  <c r="Q7" i="1"/>
  <c r="L7" i="1" s="1"/>
</calcChain>
</file>

<file path=xl/comments1.xml><?xml version="1.0" encoding="utf-8"?>
<comments xmlns="http://schemas.openxmlformats.org/spreadsheetml/2006/main">
  <authors>
    <author>Miriam Marossi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Miriam Marossi:</t>
        </r>
        <r>
          <rPr>
            <sz val="9"/>
            <color indexed="81"/>
            <rFont val="Segoe UI"/>
            <family val="2"/>
          </rPr>
          <t xml:space="preserve">
numero de pessoas total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Miriam Marossi:</t>
        </r>
        <r>
          <rPr>
            <sz val="9"/>
            <color indexed="81"/>
            <rFont val="Segoe UI"/>
            <family val="2"/>
          </rPr>
          <t xml:space="preserve">
numero de horas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Miriam Marossi:</t>
        </r>
        <r>
          <rPr>
            <sz val="9"/>
            <color indexed="81"/>
            <rFont val="Segoe UI"/>
            <family val="2"/>
          </rPr>
          <t xml:space="preserve">
%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Miriam Marossi:</t>
        </r>
        <r>
          <rPr>
            <sz val="9"/>
            <color indexed="81"/>
            <rFont val="Segoe UI"/>
            <family val="2"/>
          </rPr>
          <t xml:space="preserve">
horas úteis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Miriam Marossi:</t>
        </r>
        <r>
          <rPr>
            <sz val="9"/>
            <color indexed="81"/>
            <rFont val="Segoe UI"/>
            <family val="2"/>
          </rPr>
          <t xml:space="preserve">
%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Miriam Marossi:</t>
        </r>
        <r>
          <rPr>
            <sz val="9"/>
            <color indexed="81"/>
            <rFont val="Segoe UI"/>
            <family val="2"/>
          </rPr>
          <t xml:space="preserve">
%turnover * hora util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Miriam Marossi:</t>
        </r>
        <r>
          <rPr>
            <sz val="9"/>
            <color indexed="81"/>
            <rFont val="Segoe UI"/>
            <family val="2"/>
          </rPr>
          <t xml:space="preserve">
Linha exames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Miriam Marossi:</t>
        </r>
        <r>
          <rPr>
            <sz val="9"/>
            <color indexed="81"/>
            <rFont val="Segoe UI"/>
            <family val="2"/>
          </rPr>
          <t xml:space="preserve">
HC-férias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Miriam Marossi:</t>
        </r>
        <r>
          <rPr>
            <sz val="9"/>
            <color indexed="81"/>
            <rFont val="Segoe UI"/>
            <family val="2"/>
          </rPr>
          <t xml:space="preserve">
HoraLiq / Exames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Miriam Marossi:</t>
        </r>
        <r>
          <rPr>
            <sz val="9"/>
            <color indexed="81"/>
            <rFont val="Segoe UI"/>
            <family val="2"/>
          </rPr>
          <t xml:space="preserve">
horas mensais
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Miriam Marossi:</t>
        </r>
        <r>
          <rPr>
            <sz val="9"/>
            <color indexed="81"/>
            <rFont val="Segoe UI"/>
            <family val="2"/>
          </rPr>
          <t xml:space="preserve">
horas trab / 30 *24 dias de trabalho mês</t>
        </r>
      </text>
    </comment>
    <comment ref="Q1" authorId="0" shapeId="0">
      <text>
        <r>
          <rPr>
            <b/>
            <sz val="9"/>
            <color indexed="81"/>
            <rFont val="Segoe UI"/>
            <family val="2"/>
          </rPr>
          <t>Miriam Marossi:</t>
        </r>
        <r>
          <rPr>
            <sz val="9"/>
            <color indexed="81"/>
            <rFont val="Segoe UI"/>
            <family val="2"/>
          </rPr>
          <t xml:space="preserve">
horas contrato - horas abs - horas turnover - horas afast - férias + HE</t>
        </r>
      </text>
    </comment>
  </commentList>
</comments>
</file>

<file path=xl/sharedStrings.xml><?xml version="1.0" encoding="utf-8"?>
<sst xmlns="http://schemas.openxmlformats.org/spreadsheetml/2006/main" count="18" uniqueCount="18">
  <si>
    <t>HE</t>
  </si>
  <si>
    <t>Turnover</t>
  </si>
  <si>
    <t>Abs</t>
  </si>
  <si>
    <t>Exames</t>
  </si>
  <si>
    <t>Data</t>
  </si>
  <si>
    <t>HC</t>
  </si>
  <si>
    <t>HCAtivo</t>
  </si>
  <si>
    <t>HorasAbs</t>
  </si>
  <si>
    <t>HorasTrab</t>
  </si>
  <si>
    <t>HoraLiq</t>
  </si>
  <si>
    <t>HoraUtil</t>
  </si>
  <si>
    <t>Ferias</t>
  </si>
  <si>
    <t>HoraAfast</t>
  </si>
  <si>
    <t>HorasFerias</t>
  </si>
  <si>
    <t>HorasTurn</t>
  </si>
  <si>
    <t>Afast</t>
  </si>
  <si>
    <t>ExHC</t>
  </si>
  <si>
    <t>ExHora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</si>
</sst>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1" fontId="0" fillId="0" borderId="0" xfId="1" applyNumberFormat="1" applyFont="1" applyFill="1"/>
    <xf numFmtId="1" fontId="0" fillId="0" borderId="0" xfId="0" applyNumberFormat="1"/>
    <xf numFmtId="1" fontId="0" fillId="0" borderId="0" xfId="1" applyNumberFormat="1" applyFont="1"/>
    <xf numFmtId="164" fontId="0" fillId="0" borderId="0" xfId="1" applyNumberFormat="1" applyFont="1" applyFill="1"/>
    <xf numFmtId="165" fontId="0" fillId="0" borderId="0" xfId="2" applyNumberFormat="1" applyFont="1"/>
    <xf numFmtId="0" fontId="0" fillId="2" borderId="0" xfId="0" applyFill="1" applyAlignment="1">
      <alignment horizontal="center"/>
    </xf>
    <xf numFmtId="164" fontId="0" fillId="2" borderId="0" xfId="1" applyNumberFormat="1" applyFont="1" applyFill="1"/>
    <xf numFmtId="1" fontId="0" fillId="2" borderId="0" xfId="0" applyNumberFormat="1" applyFill="1"/>
    <xf numFmtId="0" fontId="0" fillId="2" borderId="0" xfId="0" applyFill="1"/>
    <xf numFmtId="16" fontId="0" fillId="2" borderId="0" xfId="0" applyNumberFormat="1" applyFill="1" applyAlignment="1">
      <alignment horizontal="center"/>
    </xf>
    <xf numFmtId="43" fontId="0" fillId="2" borderId="0" xfId="1" applyFont="1" applyFill="1" applyAlignment="1">
      <alignment horizontal="center"/>
    </xf>
    <xf numFmtId="43" fontId="0" fillId="2" borderId="0" xfId="1" applyFont="1" applyFill="1"/>
    <xf numFmtId="43" fontId="0" fillId="0" borderId="0" xfId="1" applyFont="1" applyFill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"/>
  <sheetViews>
    <sheetView tabSelected="1" topLeftCell="A26" zoomScale="80" zoomScaleNormal="80" workbookViewId="0">
      <selection activeCell="O40" sqref="O40"/>
    </sheetView>
  </sheetViews>
  <sheetFormatPr defaultRowHeight="15" x14ac:dyDescent="0.25"/>
  <cols>
    <col min="1" max="1" width="8" bestFit="1" customWidth="1"/>
    <col min="2" max="2" width="6.28515625" customWidth="1"/>
    <col min="3" max="3" width="6.5703125" bestFit="1" customWidth="1"/>
    <col min="4" max="4" width="5.140625" bestFit="1" customWidth="1"/>
    <col min="5" max="5" width="10.7109375" style="4" bestFit="1" customWidth="1"/>
    <col min="6" max="6" width="9" bestFit="1" customWidth="1"/>
    <col min="7" max="7" width="11.28515625" bestFit="1" customWidth="1"/>
    <col min="8" max="8" width="11.28515625" style="4" bestFit="1" customWidth="1"/>
    <col min="9" max="9" width="6.28515625" bestFit="1" customWidth="1"/>
    <col min="10" max="10" width="13" bestFit="1" customWidth="1"/>
    <col min="11" max="11" width="8.140625" bestFit="1" customWidth="1"/>
    <col min="12" max="12" width="12.28515625" style="4" bestFit="1" customWidth="1"/>
    <col min="13" max="13" width="9.85546875" bestFit="1" customWidth="1"/>
    <col min="14" max="14" width="9.5703125" bestFit="1" customWidth="1"/>
    <col min="15" max="15" width="7" customWidth="1"/>
    <col min="16" max="16" width="10.85546875" bestFit="1" customWidth="1"/>
    <col min="17" max="17" width="10.85546875" style="5" customWidth="1"/>
  </cols>
  <sheetData>
    <row r="1" spans="1:18" x14ac:dyDescent="0.25">
      <c r="A1" s="2" t="s">
        <v>4</v>
      </c>
      <c r="B1" s="2" t="s">
        <v>5</v>
      </c>
      <c r="C1" s="2" t="s">
        <v>0</v>
      </c>
      <c r="D1" s="2" t="s">
        <v>2</v>
      </c>
      <c r="E1" s="4" t="s">
        <v>7</v>
      </c>
      <c r="F1" s="2" t="s">
        <v>1</v>
      </c>
      <c r="G1" s="11" t="s">
        <v>14</v>
      </c>
      <c r="H1" s="3" t="s">
        <v>3</v>
      </c>
      <c r="I1" s="2" t="s">
        <v>11</v>
      </c>
      <c r="J1" s="11" t="s">
        <v>13</v>
      </c>
      <c r="K1" s="11" t="s">
        <v>6</v>
      </c>
      <c r="L1" s="16" t="s">
        <v>17</v>
      </c>
      <c r="M1" t="s">
        <v>8</v>
      </c>
      <c r="N1" s="14" t="s">
        <v>10</v>
      </c>
      <c r="O1" t="s">
        <v>15</v>
      </c>
      <c r="P1" s="15" t="s">
        <v>12</v>
      </c>
      <c r="Q1" s="15" t="s">
        <v>9</v>
      </c>
      <c r="R1" s="15" t="s">
        <v>16</v>
      </c>
    </row>
    <row r="2" spans="1:18" x14ac:dyDescent="0.25">
      <c r="A2" s="1">
        <v>43466</v>
      </c>
      <c r="B2" s="6">
        <v>3149</v>
      </c>
      <c r="C2" s="7">
        <v>28717</v>
      </c>
      <c r="D2" s="10">
        <v>0.03</v>
      </c>
      <c r="E2" s="5">
        <v>38831.65</v>
      </c>
      <c r="F2" s="10">
        <f>1.3/100</f>
        <v>1.3000000000000001E-2</v>
      </c>
      <c r="G2" s="12">
        <f>F2*N2</f>
        <v>6554.1320000000005</v>
      </c>
      <c r="H2" s="4">
        <v>20970.300000000021</v>
      </c>
      <c r="I2" s="7">
        <v>542</v>
      </c>
      <c r="J2" s="12">
        <f>N2/B2*I2</f>
        <v>86775.766275007947</v>
      </c>
      <c r="K2" s="13">
        <f>B2-I2</f>
        <v>2607</v>
      </c>
      <c r="L2" s="17">
        <f>H2/Q2</f>
        <v>5.4625237705039818E-2</v>
      </c>
      <c r="M2" s="5">
        <v>630205</v>
      </c>
      <c r="N2" s="12">
        <f>M2/30*24</f>
        <v>504164</v>
      </c>
      <c r="O2" s="5">
        <v>105</v>
      </c>
      <c r="P2" s="12">
        <f>N2/B2*O2</f>
        <v>16810.803429660209</v>
      </c>
      <c r="Q2" s="12">
        <f>N2-E2-J2-G2-(176/12)-P2+C2</f>
        <v>383893.98162866512</v>
      </c>
      <c r="R2" s="17">
        <f>H2/B2</f>
        <v>6.6593521752937503</v>
      </c>
    </row>
    <row r="3" spans="1:18" x14ac:dyDescent="0.25">
      <c r="A3" s="1">
        <v>43497</v>
      </c>
      <c r="B3" s="6">
        <v>3140</v>
      </c>
      <c r="C3" s="7">
        <v>33571</v>
      </c>
      <c r="D3" s="10">
        <v>2.6000000000000002E-2</v>
      </c>
      <c r="E3" s="5">
        <v>73033.399999999994</v>
      </c>
      <c r="F3" s="10">
        <v>1.38E-2</v>
      </c>
      <c r="G3" s="12">
        <f>F3*N3</f>
        <v>7025.1383999999998</v>
      </c>
      <c r="H3" s="4">
        <v>20776.14500000003</v>
      </c>
      <c r="I3" s="7">
        <v>386</v>
      </c>
      <c r="J3" s="12">
        <f t="shared" ref="J3:J20" si="0">N3/B3*I3</f>
        <v>62579.696815286617</v>
      </c>
      <c r="K3" s="13">
        <f t="shared" ref="K3:K20" si="1">B3-I3</f>
        <v>2754</v>
      </c>
      <c r="L3" s="17">
        <f t="shared" ref="L3:L20" si="2">H3/Q3</f>
        <v>5.4389183519867879E-2</v>
      </c>
      <c r="M3" s="5">
        <v>636335</v>
      </c>
      <c r="N3" s="12">
        <f t="shared" ref="N3:N20" si="3">M3/30*24</f>
        <v>509068</v>
      </c>
      <c r="O3" s="5">
        <v>111</v>
      </c>
      <c r="P3" s="12">
        <f t="shared" ref="P3:P20" si="4">N3/B3*O3</f>
        <v>17995.715923566877</v>
      </c>
      <c r="Q3" s="12">
        <f>N3-E3-J3-G3-(176/12)-P3+C3</f>
        <v>381990.38219447975</v>
      </c>
      <c r="R3" s="17">
        <f t="shared" ref="R3:R20" si="5">H3/B3</f>
        <v>6.6166066878980985</v>
      </c>
    </row>
    <row r="4" spans="1:18" x14ac:dyDescent="0.25">
      <c r="A4" s="1">
        <v>43525</v>
      </c>
      <c r="B4" s="6">
        <v>3102</v>
      </c>
      <c r="C4" s="7">
        <v>26120</v>
      </c>
      <c r="D4" s="10">
        <v>2.7999999999999997E-2</v>
      </c>
      <c r="E4" s="5">
        <v>53880.35</v>
      </c>
      <c r="F4" s="10">
        <v>1.5700000000000002E-2</v>
      </c>
      <c r="G4" s="12">
        <f>F4*N4</f>
        <v>7915.6260000000011</v>
      </c>
      <c r="H4" s="18">
        <v>21463.819000000007</v>
      </c>
      <c r="I4" s="7">
        <v>375</v>
      </c>
      <c r="J4" s="12">
        <f t="shared" si="0"/>
        <v>60950.193423597681</v>
      </c>
      <c r="K4" s="13">
        <f t="shared" si="1"/>
        <v>2727</v>
      </c>
      <c r="L4" s="17">
        <f t="shared" si="2"/>
        <v>5.5267817541362757E-2</v>
      </c>
      <c r="M4" s="5">
        <v>630225</v>
      </c>
      <c r="N4" s="12">
        <f t="shared" si="3"/>
        <v>504180</v>
      </c>
      <c r="O4" s="5">
        <v>118</v>
      </c>
      <c r="P4" s="12">
        <f t="shared" si="4"/>
        <v>19178.994197292071</v>
      </c>
      <c r="Q4" s="12">
        <f t="shared" ref="Q4:Q20" si="6">N4-E4-J4-G4-(176/12)-P4+C4</f>
        <v>388360.1697124436</v>
      </c>
      <c r="R4" s="17">
        <f t="shared" si="5"/>
        <v>6.919348484848487</v>
      </c>
    </row>
    <row r="5" spans="1:18" x14ac:dyDescent="0.25">
      <c r="A5" s="1">
        <v>43556</v>
      </c>
      <c r="B5" s="6">
        <v>3091</v>
      </c>
      <c r="C5" s="7">
        <v>24620</v>
      </c>
      <c r="D5" s="10">
        <v>2.7000000000000003E-2</v>
      </c>
      <c r="E5" s="5">
        <v>60438.58</v>
      </c>
      <c r="F5" s="10">
        <v>2.06E-2</v>
      </c>
      <c r="G5" s="12">
        <f t="shared" ref="G5:G20" si="7">F5*N5</f>
        <v>10352.983200000001</v>
      </c>
      <c r="H5" s="18">
        <v>21416.478000000006</v>
      </c>
      <c r="I5" s="7">
        <v>272</v>
      </c>
      <c r="J5" s="12">
        <f t="shared" si="0"/>
        <v>44225.035263668717</v>
      </c>
      <c r="K5" s="13">
        <f t="shared" si="1"/>
        <v>2819</v>
      </c>
      <c r="L5" s="17">
        <f t="shared" si="2"/>
        <v>5.4702034308089273E-2</v>
      </c>
      <c r="M5" s="5">
        <v>628215</v>
      </c>
      <c r="N5" s="12">
        <f t="shared" si="3"/>
        <v>502572</v>
      </c>
      <c r="O5" s="5">
        <v>127</v>
      </c>
      <c r="P5" s="12">
        <f t="shared" si="4"/>
        <v>20649.189259139439</v>
      </c>
      <c r="Q5" s="12">
        <f t="shared" si="6"/>
        <v>391511.54561052518</v>
      </c>
      <c r="R5" s="17">
        <f t="shared" si="5"/>
        <v>6.9286567453898433</v>
      </c>
    </row>
    <row r="6" spans="1:18" x14ac:dyDescent="0.25">
      <c r="A6" s="1">
        <v>43586</v>
      </c>
      <c r="B6" s="8">
        <v>3281</v>
      </c>
      <c r="C6" s="7">
        <v>36482</v>
      </c>
      <c r="D6" s="10">
        <v>3.1E-2</v>
      </c>
      <c r="E6" s="5">
        <v>93143.58</v>
      </c>
      <c r="F6" s="10">
        <v>1.32E-2</v>
      </c>
      <c r="G6" s="12">
        <f t="shared" si="7"/>
        <v>7023.5616</v>
      </c>
      <c r="H6" s="18">
        <v>23622.177000000007</v>
      </c>
      <c r="I6" s="7">
        <v>247</v>
      </c>
      <c r="J6" s="12">
        <f t="shared" si="0"/>
        <v>40056.609570252971</v>
      </c>
      <c r="K6" s="13">
        <f t="shared" si="1"/>
        <v>3034</v>
      </c>
      <c r="L6" s="17">
        <f t="shared" si="2"/>
        <v>5.7843000623005902E-2</v>
      </c>
      <c r="M6" s="5">
        <v>665110</v>
      </c>
      <c r="N6" s="12">
        <f t="shared" si="3"/>
        <v>532088</v>
      </c>
      <c r="O6" s="5">
        <v>123</v>
      </c>
      <c r="P6" s="12">
        <f t="shared" si="4"/>
        <v>19947.21853093569</v>
      </c>
      <c r="Q6" s="12">
        <f t="shared" si="6"/>
        <v>408384.36363214458</v>
      </c>
      <c r="R6" s="17">
        <f t="shared" si="5"/>
        <v>7.1996882048156072</v>
      </c>
    </row>
    <row r="7" spans="1:18" x14ac:dyDescent="0.25">
      <c r="A7" s="1">
        <v>43617</v>
      </c>
      <c r="B7" s="8">
        <v>3271</v>
      </c>
      <c r="C7" s="7">
        <v>18911</v>
      </c>
      <c r="D7" s="10">
        <v>3.6000000000000004E-2</v>
      </c>
      <c r="E7" s="5">
        <v>52536.34</v>
      </c>
      <c r="F7" s="10">
        <v>1.54E-2</v>
      </c>
      <c r="G7" s="12">
        <f t="shared" si="7"/>
        <v>8170.1311999999998</v>
      </c>
      <c r="H7" s="18">
        <v>20384.298000000003</v>
      </c>
      <c r="I7" s="7">
        <v>218</v>
      </c>
      <c r="J7" s="12">
        <f t="shared" si="0"/>
        <v>35357.720574747778</v>
      </c>
      <c r="K7" s="13">
        <f t="shared" si="1"/>
        <v>3053</v>
      </c>
      <c r="L7" s="17">
        <f t="shared" si="2"/>
        <v>4.7085162036594519E-2</v>
      </c>
      <c r="M7" s="5">
        <v>663160</v>
      </c>
      <c r="N7" s="12">
        <f t="shared" si="3"/>
        <v>530528</v>
      </c>
      <c r="O7" s="5">
        <v>126</v>
      </c>
      <c r="P7" s="12">
        <f t="shared" si="4"/>
        <v>20436.113726689084</v>
      </c>
      <c r="Q7" s="12">
        <f t="shared" si="6"/>
        <v>432924.0278318965</v>
      </c>
      <c r="R7" s="17">
        <f t="shared" si="5"/>
        <v>6.2318245184958734</v>
      </c>
    </row>
    <row r="8" spans="1:18" x14ac:dyDescent="0.25">
      <c r="A8" s="1">
        <v>43647</v>
      </c>
      <c r="B8" s="8">
        <v>3296</v>
      </c>
      <c r="C8" s="7">
        <v>27928</v>
      </c>
      <c r="D8" s="10">
        <v>3.2000000000000001E-2</v>
      </c>
      <c r="E8" s="5">
        <v>53411.97</v>
      </c>
      <c r="F8" s="10">
        <v>1.5700000000000002E-2</v>
      </c>
      <c r="G8" s="12">
        <f t="shared" si="7"/>
        <v>8344.6128000000008</v>
      </c>
      <c r="H8" s="18">
        <v>22195.161000000011</v>
      </c>
      <c r="I8" s="7">
        <v>356</v>
      </c>
      <c r="J8" s="12">
        <f t="shared" si="0"/>
        <v>57407.592233009709</v>
      </c>
      <c r="K8" s="13">
        <f t="shared" si="1"/>
        <v>2940</v>
      </c>
      <c r="L8" s="17">
        <f t="shared" si="2"/>
        <v>5.2732336736143789E-2</v>
      </c>
      <c r="M8" s="5">
        <v>664380</v>
      </c>
      <c r="N8" s="12">
        <f t="shared" si="3"/>
        <v>531504</v>
      </c>
      <c r="O8" s="5">
        <v>120</v>
      </c>
      <c r="P8" s="12">
        <f t="shared" si="4"/>
        <v>19350.873786407767</v>
      </c>
      <c r="Q8" s="12">
        <f t="shared" si="6"/>
        <v>420902.28451391589</v>
      </c>
      <c r="R8" s="17">
        <f t="shared" si="5"/>
        <v>6.7339687500000034</v>
      </c>
    </row>
    <row r="9" spans="1:18" x14ac:dyDescent="0.25">
      <c r="A9" s="1">
        <v>43678</v>
      </c>
      <c r="B9" s="8">
        <v>3309</v>
      </c>
      <c r="C9" s="7">
        <v>18344</v>
      </c>
      <c r="D9" s="10">
        <v>2.8999999999999998E-2</v>
      </c>
      <c r="E9" s="5">
        <v>71594.36</v>
      </c>
      <c r="F9" s="10">
        <v>2.0199999999999999E-2</v>
      </c>
      <c r="G9" s="12">
        <f t="shared" si="7"/>
        <v>10755.288</v>
      </c>
      <c r="H9" s="18">
        <v>22539.11</v>
      </c>
      <c r="I9" s="7">
        <v>280</v>
      </c>
      <c r="J9" s="12">
        <f t="shared" si="0"/>
        <v>45053.853127833179</v>
      </c>
      <c r="K9" s="13">
        <f t="shared" si="1"/>
        <v>3029</v>
      </c>
      <c r="L9" s="17">
        <f t="shared" si="2"/>
        <v>5.5494707027517659E-2</v>
      </c>
      <c r="M9" s="5">
        <v>665550</v>
      </c>
      <c r="N9" s="12">
        <f t="shared" si="3"/>
        <v>532440</v>
      </c>
      <c r="O9" s="5">
        <v>107</v>
      </c>
      <c r="P9" s="12">
        <f t="shared" si="4"/>
        <v>17217.008159564823</v>
      </c>
      <c r="Q9" s="12">
        <f t="shared" si="6"/>
        <v>406148.82404593535</v>
      </c>
      <c r="R9" s="17">
        <f t="shared" si="5"/>
        <v>6.8114566334239957</v>
      </c>
    </row>
    <row r="10" spans="1:18" x14ac:dyDescent="0.25">
      <c r="A10" s="1">
        <v>43709</v>
      </c>
      <c r="B10" s="8">
        <v>3194</v>
      </c>
      <c r="C10" s="7">
        <v>23459</v>
      </c>
      <c r="D10" s="10">
        <v>2.8999999999999998E-2</v>
      </c>
      <c r="E10" s="5">
        <v>44691.44</v>
      </c>
      <c r="F10" s="10">
        <v>2.1400000000000002E-2</v>
      </c>
      <c r="G10" s="12">
        <f t="shared" si="7"/>
        <v>11061.574400000001</v>
      </c>
      <c r="H10" s="18">
        <v>20922.64899999999</v>
      </c>
      <c r="I10" s="7">
        <v>295</v>
      </c>
      <c r="J10" s="12">
        <f t="shared" si="0"/>
        <v>47740.864120225422</v>
      </c>
      <c r="K10" s="13">
        <f t="shared" si="1"/>
        <v>2899</v>
      </c>
      <c r="L10" s="17">
        <f t="shared" si="2"/>
        <v>4.9871606766092522E-2</v>
      </c>
      <c r="M10" s="5">
        <v>646120</v>
      </c>
      <c r="N10" s="12">
        <f t="shared" si="3"/>
        <v>516896</v>
      </c>
      <c r="O10" s="5">
        <v>107</v>
      </c>
      <c r="P10" s="12">
        <f t="shared" si="4"/>
        <v>17316.177833437698</v>
      </c>
      <c r="Q10" s="12">
        <f t="shared" si="6"/>
        <v>419530.27697967022</v>
      </c>
      <c r="R10" s="17">
        <f t="shared" si="5"/>
        <v>6.5506102066374421</v>
      </c>
    </row>
    <row r="11" spans="1:18" x14ac:dyDescent="0.25">
      <c r="A11" s="1">
        <v>43739</v>
      </c>
      <c r="B11" s="8">
        <v>3238</v>
      </c>
      <c r="C11" s="7">
        <v>22924</v>
      </c>
      <c r="D11" s="10">
        <v>2.6000000000000002E-2</v>
      </c>
      <c r="E11" s="5">
        <v>45376.76</v>
      </c>
      <c r="F11" s="10">
        <v>1.61E-2</v>
      </c>
      <c r="G11" s="12">
        <f t="shared" si="7"/>
        <v>8424.2927999999993</v>
      </c>
      <c r="H11" s="18">
        <v>23004.032000000007</v>
      </c>
      <c r="I11" s="7">
        <v>317</v>
      </c>
      <c r="J11" s="12">
        <f t="shared" si="0"/>
        <v>51225.946880790616</v>
      </c>
      <c r="K11" s="13">
        <f t="shared" si="1"/>
        <v>2921</v>
      </c>
      <c r="L11" s="17">
        <f t="shared" si="2"/>
        <v>5.4399775507987233E-2</v>
      </c>
      <c r="M11" s="5">
        <v>654060</v>
      </c>
      <c r="N11" s="12">
        <f t="shared" si="3"/>
        <v>523248</v>
      </c>
      <c r="O11" s="5">
        <v>113</v>
      </c>
      <c r="P11" s="12">
        <f t="shared" si="4"/>
        <v>18260.353304508957</v>
      </c>
      <c r="Q11" s="12">
        <f t="shared" si="6"/>
        <v>422869.98034803371</v>
      </c>
      <c r="R11" s="17">
        <f t="shared" si="5"/>
        <v>7.1043953057442888</v>
      </c>
    </row>
    <row r="12" spans="1:18" x14ac:dyDescent="0.25">
      <c r="A12" s="1">
        <v>43770</v>
      </c>
      <c r="B12" s="8">
        <v>3656</v>
      </c>
      <c r="C12" s="7">
        <v>28576</v>
      </c>
      <c r="D12" s="10">
        <v>2.4E-2</v>
      </c>
      <c r="E12" s="5">
        <v>49993.68</v>
      </c>
      <c r="F12" s="10">
        <v>1.54E-2</v>
      </c>
      <c r="G12" s="12">
        <f t="shared" si="7"/>
        <v>8993.3536000000004</v>
      </c>
      <c r="H12" s="18">
        <v>21361.638000000006</v>
      </c>
      <c r="I12" s="7">
        <v>282</v>
      </c>
      <c r="J12" s="12">
        <f t="shared" si="0"/>
        <v>45044.717724288836</v>
      </c>
      <c r="K12" s="13">
        <f t="shared" si="1"/>
        <v>3374</v>
      </c>
      <c r="L12" s="17">
        <f t="shared" si="2"/>
        <v>4.3767771753776614E-2</v>
      </c>
      <c r="M12" s="5">
        <v>729980</v>
      </c>
      <c r="N12" s="12">
        <f t="shared" si="3"/>
        <v>583984</v>
      </c>
      <c r="O12" s="5">
        <v>128</v>
      </c>
      <c r="P12" s="12">
        <f t="shared" si="4"/>
        <v>20445.829321663019</v>
      </c>
      <c r="Q12" s="12">
        <f t="shared" si="6"/>
        <v>488067.75268738146</v>
      </c>
      <c r="R12" s="17">
        <f t="shared" si="5"/>
        <v>5.8428987964989076</v>
      </c>
    </row>
    <row r="13" spans="1:18" x14ac:dyDescent="0.25">
      <c r="A13" s="1">
        <v>43800</v>
      </c>
      <c r="B13" s="8">
        <v>3262</v>
      </c>
      <c r="C13" s="7">
        <v>19795</v>
      </c>
      <c r="D13" s="10">
        <v>2.2000000000000002E-2</v>
      </c>
      <c r="E13" s="5">
        <v>61485.03</v>
      </c>
      <c r="F13" s="10">
        <v>1.61E-2</v>
      </c>
      <c r="G13" s="12">
        <f t="shared" si="7"/>
        <v>8464.6072000000004</v>
      </c>
      <c r="H13" s="18">
        <v>17722.678999999996</v>
      </c>
      <c r="I13" s="7">
        <v>542</v>
      </c>
      <c r="J13" s="12">
        <f t="shared" si="0"/>
        <v>87356.70876762722</v>
      </c>
      <c r="K13" s="13">
        <f t="shared" si="1"/>
        <v>2720</v>
      </c>
      <c r="L13" s="17">
        <f t="shared" si="2"/>
        <v>4.7960091316771508E-2</v>
      </c>
      <c r="M13" s="5">
        <v>657190</v>
      </c>
      <c r="N13" s="12">
        <f t="shared" si="3"/>
        <v>525752</v>
      </c>
      <c r="O13" s="5">
        <v>116</v>
      </c>
      <c r="P13" s="12">
        <f t="shared" si="4"/>
        <v>18696.269773145312</v>
      </c>
      <c r="Q13" s="12">
        <f t="shared" si="6"/>
        <v>369529.71759256069</v>
      </c>
      <c r="R13" s="17">
        <f t="shared" si="5"/>
        <v>5.4330714285714272</v>
      </c>
    </row>
    <row r="14" spans="1:18" x14ac:dyDescent="0.25">
      <c r="A14" s="1">
        <v>43831</v>
      </c>
      <c r="B14" s="8">
        <v>3840</v>
      </c>
      <c r="C14" s="7">
        <v>17415</v>
      </c>
      <c r="D14" s="10">
        <v>2.4E-2</v>
      </c>
      <c r="E14" s="5">
        <v>50859.64</v>
      </c>
      <c r="F14" s="10">
        <v>1.9799999999999998E-2</v>
      </c>
      <c r="G14" s="12">
        <f t="shared" si="7"/>
        <v>12103.502399999999</v>
      </c>
      <c r="H14" s="4">
        <v>20811.724000000002</v>
      </c>
      <c r="I14" s="7">
        <v>700</v>
      </c>
      <c r="J14" s="12">
        <f t="shared" si="0"/>
        <v>111432.70833333333</v>
      </c>
      <c r="K14" s="13">
        <f t="shared" si="1"/>
        <v>3140</v>
      </c>
      <c r="L14" s="17">
        <f t="shared" si="2"/>
        <v>4.8050681385335581E-2</v>
      </c>
      <c r="M14" s="5">
        <v>764110</v>
      </c>
      <c r="N14" s="12">
        <f t="shared" si="3"/>
        <v>611288</v>
      </c>
      <c r="O14" s="5">
        <v>133</v>
      </c>
      <c r="P14" s="12">
        <f t="shared" si="4"/>
        <v>21172.214583333334</v>
      </c>
      <c r="Q14" s="12">
        <f t="shared" si="6"/>
        <v>433120.26801666664</v>
      </c>
      <c r="R14" s="17">
        <f t="shared" si="5"/>
        <v>5.4197197916666671</v>
      </c>
    </row>
    <row r="15" spans="1:18" x14ac:dyDescent="0.25">
      <c r="A15" s="1">
        <v>43862</v>
      </c>
      <c r="B15" s="8">
        <v>3811</v>
      </c>
      <c r="C15" s="7">
        <v>24045</v>
      </c>
      <c r="D15" s="10">
        <v>2.2000000000000002E-2</v>
      </c>
      <c r="E15" s="5">
        <v>51334.39</v>
      </c>
      <c r="F15" s="10">
        <v>1.7899999999999999E-2</v>
      </c>
      <c r="G15" s="12">
        <f t="shared" si="7"/>
        <v>10852.340399999999</v>
      </c>
      <c r="H15" s="4">
        <v>19962.227000000017</v>
      </c>
      <c r="I15" s="7">
        <v>525</v>
      </c>
      <c r="J15" s="12">
        <f t="shared" si="0"/>
        <v>83520.04723169771</v>
      </c>
      <c r="K15" s="13">
        <f t="shared" si="1"/>
        <v>3286</v>
      </c>
      <c r="L15" s="17">
        <f t="shared" si="2"/>
        <v>4.2926566179624349E-2</v>
      </c>
      <c r="M15" s="5">
        <v>757845</v>
      </c>
      <c r="N15" s="12">
        <f t="shared" si="3"/>
        <v>606276</v>
      </c>
      <c r="O15" s="5">
        <v>123</v>
      </c>
      <c r="P15" s="12">
        <f t="shared" si="4"/>
        <v>19567.553922854891</v>
      </c>
      <c r="Q15" s="12">
        <f t="shared" si="6"/>
        <v>465032.00177878072</v>
      </c>
      <c r="R15" s="17">
        <f t="shared" si="5"/>
        <v>5.2380548412490207</v>
      </c>
    </row>
    <row r="16" spans="1:18" x14ac:dyDescent="0.25">
      <c r="A16" s="1">
        <v>43891</v>
      </c>
      <c r="B16" s="8">
        <v>3962</v>
      </c>
      <c r="C16" s="7">
        <v>22210</v>
      </c>
      <c r="D16" s="10">
        <v>2.1000000000000001E-2</v>
      </c>
      <c r="E16" s="5">
        <v>79827.62</v>
      </c>
      <c r="F16" s="10">
        <v>1.55E-2</v>
      </c>
      <c r="G16" s="12">
        <f t="shared" si="7"/>
        <v>9740.51</v>
      </c>
      <c r="H16" s="4">
        <v>17240.456999999995</v>
      </c>
      <c r="I16" s="7">
        <v>515</v>
      </c>
      <c r="J16" s="12">
        <f t="shared" si="0"/>
        <v>81685.08329126703</v>
      </c>
      <c r="K16" s="13">
        <f t="shared" si="1"/>
        <v>3447</v>
      </c>
      <c r="L16" s="17">
        <f t="shared" si="2"/>
        <v>3.7491246074519466E-2</v>
      </c>
      <c r="M16" s="9">
        <v>785525</v>
      </c>
      <c r="N16" s="12">
        <f t="shared" si="3"/>
        <v>628420</v>
      </c>
      <c r="O16" s="9">
        <v>123</v>
      </c>
      <c r="P16" s="12">
        <f t="shared" si="4"/>
        <v>19509.252902574459</v>
      </c>
      <c r="Q16" s="12">
        <f t="shared" si="6"/>
        <v>459852.86713949183</v>
      </c>
      <c r="R16" s="17">
        <f t="shared" si="5"/>
        <v>4.3514530540131231</v>
      </c>
    </row>
    <row r="17" spans="1:18" x14ac:dyDescent="0.25">
      <c r="A17" s="1">
        <v>43922</v>
      </c>
      <c r="B17" s="8">
        <v>3314</v>
      </c>
      <c r="C17" s="7">
        <v>15553</v>
      </c>
      <c r="D17" s="10">
        <v>8.900000000000001E-2</v>
      </c>
      <c r="E17" s="5">
        <v>108607.1</v>
      </c>
      <c r="F17" s="10">
        <v>1.06E-2</v>
      </c>
      <c r="G17" s="12">
        <f t="shared" si="7"/>
        <v>5015.4239200000002</v>
      </c>
      <c r="H17" s="4">
        <v>8313.8850000000002</v>
      </c>
      <c r="I17" s="7">
        <v>452</v>
      </c>
      <c r="J17" s="12">
        <f t="shared" si="0"/>
        <v>64533.870368135184</v>
      </c>
      <c r="K17" s="13">
        <f t="shared" si="1"/>
        <v>2862</v>
      </c>
      <c r="L17" s="17">
        <f t="shared" si="2"/>
        <v>2.8267355441741547E-2</v>
      </c>
      <c r="M17" s="9">
        <v>591441.5</v>
      </c>
      <c r="N17" s="12">
        <f t="shared" si="3"/>
        <v>473153.2</v>
      </c>
      <c r="O17" s="9">
        <v>115</v>
      </c>
      <c r="P17" s="12">
        <f t="shared" si="4"/>
        <v>16419.015691007844</v>
      </c>
      <c r="Q17" s="12">
        <f t="shared" si="6"/>
        <v>294116.12335419032</v>
      </c>
      <c r="R17" s="17">
        <f t="shared" si="5"/>
        <v>2.5087160531080266</v>
      </c>
    </row>
    <row r="18" spans="1:18" x14ac:dyDescent="0.25">
      <c r="A18" s="1">
        <v>43952</v>
      </c>
      <c r="B18" s="8">
        <v>3339</v>
      </c>
      <c r="C18" s="7">
        <v>16452</v>
      </c>
      <c r="D18" s="10">
        <v>4.5999999999999999E-2</v>
      </c>
      <c r="E18" s="5">
        <v>194009.28</v>
      </c>
      <c r="F18" s="10">
        <v>3.7000000000000002E-3</v>
      </c>
      <c r="G18" s="12">
        <f t="shared" si="7"/>
        <v>1767.1392400000002</v>
      </c>
      <c r="H18" s="4">
        <v>12744.605000000009</v>
      </c>
      <c r="I18" s="7">
        <v>514</v>
      </c>
      <c r="J18" s="12">
        <f t="shared" si="0"/>
        <v>73521.734890685839</v>
      </c>
      <c r="K18" s="13">
        <f t="shared" si="1"/>
        <v>2825</v>
      </c>
      <c r="L18" s="17">
        <f t="shared" si="2"/>
        <v>6.1523362783602278E-2</v>
      </c>
      <c r="M18" s="9">
        <v>597006.5</v>
      </c>
      <c r="N18" s="12">
        <f t="shared" si="3"/>
        <v>477605.2</v>
      </c>
      <c r="O18" s="9">
        <v>123</v>
      </c>
      <c r="P18" s="12">
        <f t="shared" si="4"/>
        <v>17593.722551662177</v>
      </c>
      <c r="Q18" s="12">
        <f t="shared" si="6"/>
        <v>207150.65665098539</v>
      </c>
      <c r="R18" s="17">
        <f t="shared" si="5"/>
        <v>3.8168927822701435</v>
      </c>
    </row>
    <row r="19" spans="1:18" x14ac:dyDescent="0.25">
      <c r="A19" s="1">
        <v>43983</v>
      </c>
      <c r="B19" s="8">
        <v>3342</v>
      </c>
      <c r="C19" s="7">
        <v>11252</v>
      </c>
      <c r="D19" s="10">
        <v>3.4000000000000002E-2</v>
      </c>
      <c r="E19" s="5">
        <v>160085.39000000001</v>
      </c>
      <c r="F19" s="10">
        <v>6.5000000000000006E-3</v>
      </c>
      <c r="G19" s="12">
        <f t="shared" si="7"/>
        <v>3170.7312000000006</v>
      </c>
      <c r="H19" s="4">
        <v>16511.348999999998</v>
      </c>
      <c r="I19" s="7">
        <v>246</v>
      </c>
      <c r="J19" s="12">
        <f t="shared" si="0"/>
        <v>35906.636983842014</v>
      </c>
      <c r="K19" s="13">
        <f t="shared" si="1"/>
        <v>3096</v>
      </c>
      <c r="L19" s="17">
        <f t="shared" si="2"/>
        <v>5.8384873604816895E-2</v>
      </c>
      <c r="M19" s="9">
        <v>609756</v>
      </c>
      <c r="N19" s="12">
        <f t="shared" si="3"/>
        <v>487804.80000000005</v>
      </c>
      <c r="O19" s="9">
        <v>117</v>
      </c>
      <c r="P19" s="12">
        <f t="shared" si="4"/>
        <v>17077.546858168764</v>
      </c>
      <c r="Q19" s="12">
        <f t="shared" si="6"/>
        <v>282801.82829132257</v>
      </c>
      <c r="R19" s="17">
        <f t="shared" si="5"/>
        <v>4.9405592459605021</v>
      </c>
    </row>
    <row r="20" spans="1:18" x14ac:dyDescent="0.25">
      <c r="A20" s="1">
        <v>44013</v>
      </c>
      <c r="B20" s="8">
        <v>2980</v>
      </c>
      <c r="C20" s="7">
        <v>7660</v>
      </c>
      <c r="D20" s="10">
        <v>5.5999999999999994E-2</v>
      </c>
      <c r="E20" s="5">
        <v>74816.070000000007</v>
      </c>
      <c r="F20" s="10">
        <v>7.6E-3</v>
      </c>
      <c r="G20" s="12">
        <f t="shared" si="7"/>
        <v>3441.0915200000004</v>
      </c>
      <c r="H20" s="4">
        <v>21099.983999999986</v>
      </c>
      <c r="I20" s="7">
        <v>341</v>
      </c>
      <c r="J20" s="12">
        <f t="shared" si="0"/>
        <v>51810.853422818793</v>
      </c>
      <c r="K20" s="13">
        <f t="shared" si="1"/>
        <v>2639</v>
      </c>
      <c r="L20" s="17">
        <f t="shared" si="2"/>
        <v>6.7209555535487298E-2</v>
      </c>
      <c r="M20" s="9">
        <v>565969</v>
      </c>
      <c r="N20" s="12">
        <f t="shared" si="3"/>
        <v>452775.20000000007</v>
      </c>
      <c r="O20" s="9">
        <v>108</v>
      </c>
      <c r="P20" s="12">
        <f t="shared" si="4"/>
        <v>16409.302550335571</v>
      </c>
      <c r="Q20" s="12">
        <f t="shared" si="6"/>
        <v>313943.21584017901</v>
      </c>
      <c r="R20" s="17">
        <f t="shared" si="5"/>
        <v>7.080531543624156</v>
      </c>
    </row>
    <row r="21" spans="1:18" x14ac:dyDescent="0.25">
      <c r="C21" s="7"/>
    </row>
    <row r="22" spans="1:18" x14ac:dyDescent="0.25">
      <c r="C22" s="7"/>
    </row>
    <row r="23" spans="1:18" x14ac:dyDescent="0.25">
      <c r="C23" s="7"/>
    </row>
    <row r="24" spans="1:18" x14ac:dyDescent="0.25">
      <c r="C24" s="7"/>
    </row>
    <row r="25" spans="1:18" x14ac:dyDescent="0.25">
      <c r="C25" s="7"/>
    </row>
    <row r="26" spans="1:18" x14ac:dyDescent="0.25">
      <c r="C26" s="7"/>
    </row>
    <row r="27" spans="1:18" x14ac:dyDescent="0.25">
      <c r="C27" s="7"/>
    </row>
    <row r="28" spans="1:18" x14ac:dyDescent="0.25">
      <c r="C28" s="7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>DASA - SA - 02_2020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Marossi</dc:creator>
  <cp:lastModifiedBy>Miriam Marossi</cp:lastModifiedBy>
  <dcterms:created xsi:type="dcterms:W3CDTF">2020-08-19T20:00:33Z</dcterms:created>
  <dcterms:modified xsi:type="dcterms:W3CDTF">2020-09-04T13:04:41Z</dcterms:modified>
</cp:coreProperties>
</file>