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17140" windowHeight="10320" firstSheet="5" activeTab="7"/>
  </bookViews>
  <sheets>
    <sheet name="Basicos" sheetId="1" r:id="rId1"/>
    <sheet name="Saldos coms als" sheetId="2" r:id="rId2"/>
    <sheet name="Regre1" sheetId="7" r:id="rId3"/>
    <sheet name="Solo 1900-1910" sheetId="3" r:id="rId4"/>
    <sheet name="Gráfico1 Precios (IGP) - M2 vs " sheetId="4" r:id="rId5"/>
    <sheet name="Variables" sheetId="5" r:id="rId6"/>
    <sheet name="Diccionario" sheetId="6" r:id="rId7"/>
    <sheet name="Hoja1" sheetId="8" r:id="rId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9" i="8" l="1"/>
  <c r="I49" i="8"/>
  <c r="I36" i="8"/>
  <c r="I24" i="8"/>
  <c r="I14" i="8"/>
  <c r="I4" i="8"/>
  <c r="H59" i="8"/>
  <c r="G50" i="8"/>
  <c r="H49" i="8"/>
  <c r="G37" i="8"/>
  <c r="H36" i="8"/>
  <c r="G25" i="8"/>
  <c r="I25" i="8"/>
  <c r="H24" i="8"/>
  <c r="G15" i="8"/>
  <c r="H14" i="8"/>
  <c r="G5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G51" i="8"/>
  <c r="I50" i="8"/>
  <c r="I37" i="8"/>
  <c r="G38" i="8"/>
  <c r="I5" i="8"/>
  <c r="G6" i="8"/>
  <c r="G16" i="8"/>
  <c r="I15" i="8"/>
  <c r="G26" i="8"/>
  <c r="F34" i="7"/>
  <c r="F35" i="7"/>
  <c r="F36" i="7"/>
  <c r="F37" i="7"/>
  <c r="F38" i="7"/>
  <c r="F39" i="7"/>
  <c r="F40" i="7"/>
  <c r="F41" i="7"/>
  <c r="F42" i="7"/>
  <c r="F33" i="7"/>
  <c r="G39" i="8"/>
  <c r="I38" i="8"/>
  <c r="G17" i="8"/>
  <c r="I16" i="8"/>
  <c r="G7" i="8"/>
  <c r="I6" i="8"/>
  <c r="G27" i="8"/>
  <c r="I26" i="8"/>
  <c r="G52" i="8"/>
  <c r="I51" i="8"/>
  <c r="O5" i="3"/>
  <c r="O6" i="3"/>
  <c r="O7" i="3"/>
  <c r="O8" i="3"/>
  <c r="O9" i="3"/>
  <c r="O10" i="3"/>
  <c r="O11" i="3"/>
  <c r="O12" i="3"/>
  <c r="O13" i="3"/>
  <c r="O4" i="3"/>
  <c r="K4" i="3"/>
  <c r="K6" i="3"/>
  <c r="K7" i="3"/>
  <c r="K8" i="3"/>
  <c r="K9" i="3"/>
  <c r="K10" i="3"/>
  <c r="K11" i="3"/>
  <c r="K12" i="3"/>
  <c r="K13" i="3"/>
  <c r="K5" i="3"/>
  <c r="J4" i="3"/>
  <c r="J5" i="3"/>
  <c r="J7" i="3"/>
  <c r="J8" i="3"/>
  <c r="J9" i="3"/>
  <c r="J10" i="3"/>
  <c r="J11" i="3"/>
  <c r="J12" i="3"/>
  <c r="J13" i="3"/>
  <c r="J6" i="3"/>
  <c r="I4" i="3"/>
  <c r="I5" i="3"/>
  <c r="I6" i="3"/>
  <c r="I7" i="3"/>
  <c r="I8" i="3"/>
  <c r="I9" i="3"/>
  <c r="I10" i="3"/>
  <c r="I11" i="3"/>
  <c r="I12" i="3"/>
  <c r="I13" i="3"/>
  <c r="O11" i="1"/>
  <c r="L11" i="1"/>
  <c r="O19" i="1"/>
  <c r="L19" i="1"/>
  <c r="O27" i="1"/>
  <c r="L27" i="1"/>
  <c r="O35" i="1"/>
  <c r="L35" i="1"/>
  <c r="O43" i="1"/>
  <c r="L43" i="1"/>
  <c r="O51" i="1"/>
  <c r="L51" i="1"/>
  <c r="O5" i="1"/>
  <c r="L5" i="1"/>
  <c r="O6" i="1"/>
  <c r="L6" i="1"/>
  <c r="O7" i="1"/>
  <c r="L7" i="1"/>
  <c r="O8" i="1"/>
  <c r="L8" i="1"/>
  <c r="O9" i="1"/>
  <c r="L9" i="1"/>
  <c r="O10" i="1"/>
  <c r="L10" i="1"/>
  <c r="O12" i="1"/>
  <c r="L12" i="1"/>
  <c r="O13" i="1"/>
  <c r="L13" i="1"/>
  <c r="O14" i="1"/>
  <c r="L14" i="1"/>
  <c r="O15" i="1"/>
  <c r="L15" i="1"/>
  <c r="O16" i="1"/>
  <c r="L16" i="1"/>
  <c r="O17" i="1"/>
  <c r="L17" i="1"/>
  <c r="O18" i="1"/>
  <c r="L18" i="1"/>
  <c r="O20" i="1"/>
  <c r="L20" i="1"/>
  <c r="O21" i="1"/>
  <c r="L21" i="1"/>
  <c r="O22" i="1"/>
  <c r="L22" i="1"/>
  <c r="O23" i="1"/>
  <c r="L23" i="1"/>
  <c r="O24" i="1"/>
  <c r="L24" i="1"/>
  <c r="O25" i="1"/>
  <c r="L25" i="1"/>
  <c r="O26" i="1"/>
  <c r="L26" i="1"/>
  <c r="O28" i="1"/>
  <c r="L28" i="1"/>
  <c r="O29" i="1"/>
  <c r="L29" i="1"/>
  <c r="O30" i="1"/>
  <c r="L30" i="1"/>
  <c r="O31" i="1"/>
  <c r="L31" i="1"/>
  <c r="O32" i="1"/>
  <c r="L32" i="1"/>
  <c r="O33" i="1"/>
  <c r="L33" i="1"/>
  <c r="O34" i="1"/>
  <c r="L34" i="1"/>
  <c r="O36" i="1"/>
  <c r="L36" i="1"/>
  <c r="O37" i="1"/>
  <c r="L37" i="1"/>
  <c r="O38" i="1"/>
  <c r="L38" i="1"/>
  <c r="O39" i="1"/>
  <c r="L39" i="1"/>
  <c r="O40" i="1"/>
  <c r="L40" i="1"/>
  <c r="O41" i="1"/>
  <c r="L41" i="1"/>
  <c r="O42" i="1"/>
  <c r="L42" i="1"/>
  <c r="O44" i="1"/>
  <c r="L44" i="1"/>
  <c r="O45" i="1"/>
  <c r="L45" i="1"/>
  <c r="O46" i="1"/>
  <c r="L46" i="1"/>
  <c r="O47" i="1"/>
  <c r="L47" i="1"/>
  <c r="O48" i="1"/>
  <c r="L48" i="1"/>
  <c r="O49" i="1"/>
  <c r="L49" i="1"/>
  <c r="O50" i="1"/>
  <c r="L50" i="1"/>
  <c r="O52" i="1"/>
  <c r="L52" i="1"/>
  <c r="O53" i="1"/>
  <c r="L53" i="1"/>
  <c r="O54" i="1"/>
  <c r="L54" i="1"/>
  <c r="O4" i="1"/>
  <c r="L4" i="1"/>
  <c r="J81" i="2"/>
  <c r="J82" i="2"/>
  <c r="J83" i="2"/>
  <c r="J84" i="2"/>
  <c r="J85" i="2"/>
  <c r="J86" i="2"/>
  <c r="J87" i="2"/>
  <c r="J88" i="2"/>
  <c r="J89" i="2"/>
  <c r="J110" i="2"/>
  <c r="J80" i="2"/>
  <c r="I81" i="2"/>
  <c r="I82" i="2"/>
  <c r="I83" i="2"/>
  <c r="I84" i="2"/>
  <c r="H84" i="2"/>
  <c r="K84" i="2"/>
  <c r="I85" i="2"/>
  <c r="I86" i="2"/>
  <c r="I87" i="2"/>
  <c r="I88" i="2"/>
  <c r="H88" i="2"/>
  <c r="K88" i="2"/>
  <c r="I89" i="2"/>
  <c r="I110" i="2"/>
  <c r="I80" i="2"/>
  <c r="H81" i="2"/>
  <c r="K81" i="2"/>
  <c r="H82" i="2"/>
  <c r="H83" i="2"/>
  <c r="H85" i="2"/>
  <c r="K85" i="2"/>
  <c r="H86" i="2"/>
  <c r="H87" i="2"/>
  <c r="H89" i="2"/>
  <c r="K89" i="2"/>
  <c r="H110" i="2"/>
  <c r="H80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4" i="1"/>
  <c r="G18" i="8"/>
  <c r="I17" i="8"/>
  <c r="G53" i="8"/>
  <c r="I52" i="8"/>
  <c r="G8" i="8"/>
  <c r="I7" i="8"/>
  <c r="G40" i="8"/>
  <c r="I39" i="8"/>
  <c r="G28" i="8"/>
  <c r="I27" i="8"/>
  <c r="K80" i="2"/>
  <c r="K87" i="2"/>
  <c r="K83" i="2"/>
  <c r="K110" i="2"/>
  <c r="K86" i="2"/>
  <c r="K82" i="2"/>
  <c r="O56" i="2"/>
  <c r="N56" i="2"/>
  <c r="P34" i="2"/>
  <c r="P33" i="2"/>
  <c r="P32" i="2"/>
  <c r="P31" i="2"/>
  <c r="P30" i="2"/>
  <c r="P29" i="2"/>
  <c r="P28" i="2"/>
  <c r="P27" i="2"/>
  <c r="P26" i="2"/>
  <c r="P25" i="2"/>
  <c r="S33" i="2"/>
  <c r="S32" i="2"/>
  <c r="M33" i="2"/>
  <c r="M32" i="2"/>
  <c r="I56" i="2"/>
  <c r="H56" i="2"/>
  <c r="J56" i="2"/>
  <c r="F56" i="2"/>
  <c r="E56" i="2"/>
  <c r="G56" i="2"/>
  <c r="J34" i="2"/>
  <c r="J33" i="2"/>
  <c r="J32" i="2"/>
  <c r="J31" i="2"/>
  <c r="J30" i="2"/>
  <c r="J29" i="2"/>
  <c r="J28" i="2"/>
  <c r="J27" i="2"/>
  <c r="J26" i="2"/>
  <c r="J25" i="2"/>
  <c r="G34" i="2"/>
  <c r="G33" i="2"/>
  <c r="G32" i="2"/>
  <c r="G31" i="2"/>
  <c r="G30" i="2"/>
  <c r="G29" i="2"/>
  <c r="G28" i="2"/>
  <c r="G27" i="2"/>
  <c r="G26" i="2"/>
  <c r="G25" i="2"/>
  <c r="G29" i="8"/>
  <c r="I28" i="8"/>
  <c r="G9" i="8"/>
  <c r="I8" i="8"/>
  <c r="G54" i="8"/>
  <c r="I53" i="8"/>
  <c r="G19" i="8"/>
  <c r="I18" i="8"/>
  <c r="G41" i="8"/>
  <c r="I40" i="8"/>
  <c r="P56" i="2"/>
  <c r="J5" i="1"/>
  <c r="G42" i="8"/>
  <c r="I41" i="8"/>
  <c r="G10" i="8"/>
  <c r="I9" i="8"/>
  <c r="D53" i="8"/>
  <c r="G55" i="8"/>
  <c r="I54" i="8"/>
  <c r="G20" i="8"/>
  <c r="I19" i="8"/>
  <c r="G30" i="8"/>
  <c r="I29" i="8"/>
  <c r="D28" i="8"/>
  <c r="D54" i="8"/>
  <c r="D19" i="8"/>
  <c r="G21" i="8"/>
  <c r="I20" i="8"/>
  <c r="D20" i="8"/>
  <c r="G11" i="8"/>
  <c r="I10" i="8"/>
  <c r="D10" i="8"/>
  <c r="G31" i="8"/>
  <c r="I30" i="8"/>
  <c r="D30" i="8"/>
  <c r="D49" i="8"/>
  <c r="D9" i="8"/>
  <c r="D36" i="8"/>
  <c r="D24" i="8"/>
  <c r="D59" i="8"/>
  <c r="D14" i="8"/>
  <c r="D25" i="8"/>
  <c r="D15" i="8"/>
  <c r="D37" i="8"/>
  <c r="D50" i="8"/>
  <c r="D51" i="8"/>
  <c r="D26" i="8"/>
  <c r="D16" i="8"/>
  <c r="D38" i="8"/>
  <c r="D17" i="8"/>
  <c r="D52" i="8"/>
  <c r="D39" i="8"/>
  <c r="D27" i="8"/>
  <c r="G56" i="8"/>
  <c r="I55" i="8"/>
  <c r="D55" i="8"/>
  <c r="D29" i="8"/>
  <c r="D40" i="8"/>
  <c r="D18" i="8"/>
  <c r="D41" i="8"/>
  <c r="G43" i="8"/>
  <c r="I42" i="8"/>
  <c r="D42" i="8"/>
  <c r="G12" i="8"/>
  <c r="I11" i="8"/>
  <c r="D11" i="8"/>
  <c r="G44" i="8"/>
  <c r="I43" i="8"/>
  <c r="D43" i="8"/>
  <c r="G57" i="8"/>
  <c r="I56" i="8"/>
  <c r="D56" i="8"/>
  <c r="G32" i="8"/>
  <c r="I31" i="8"/>
  <c r="D31" i="8"/>
  <c r="G22" i="8"/>
  <c r="I21" i="8"/>
  <c r="D21" i="8"/>
  <c r="G33" i="8"/>
  <c r="I32" i="8"/>
  <c r="D32" i="8"/>
  <c r="G23" i="8"/>
  <c r="I23" i="8"/>
  <c r="D23" i="8"/>
  <c r="I22" i="8"/>
  <c r="D22" i="8"/>
  <c r="G45" i="8"/>
  <c r="I44" i="8"/>
  <c r="D44" i="8"/>
  <c r="G58" i="8"/>
  <c r="I58" i="8"/>
  <c r="D58" i="8"/>
  <c r="I57" i="8"/>
  <c r="D57" i="8"/>
  <c r="G13" i="8"/>
  <c r="I13" i="8"/>
  <c r="D13" i="8"/>
  <c r="I12" i="8"/>
  <c r="D12" i="8"/>
  <c r="G46" i="8"/>
  <c r="I45" i="8"/>
  <c r="D45" i="8"/>
  <c r="G34" i="8"/>
  <c r="I33" i="8"/>
  <c r="D33" i="8"/>
  <c r="G35" i="8"/>
  <c r="I35" i="8"/>
  <c r="D35" i="8"/>
  <c r="I34" i="8"/>
  <c r="D34" i="8"/>
  <c r="G47" i="8"/>
  <c r="I46" i="8"/>
  <c r="D46" i="8"/>
  <c r="G48" i="8"/>
  <c r="I48" i="8"/>
  <c r="D48" i="8"/>
  <c r="I47" i="8"/>
  <c r="D47" i="8"/>
</calcChain>
</file>

<file path=xl/sharedStrings.xml><?xml version="1.0" encoding="utf-8"?>
<sst xmlns="http://schemas.openxmlformats.org/spreadsheetml/2006/main" count="202" uniqueCount="135">
  <si>
    <t>Oferta Monetaria</t>
  </si>
  <si>
    <t>Base Monetaria</t>
  </si>
  <si>
    <t>Crec oferta monet index</t>
  </si>
  <si>
    <t>Import als básicos</t>
  </si>
  <si>
    <t>Imps agropecs</t>
  </si>
  <si>
    <t>Millones US nominales</t>
  </si>
  <si>
    <t>Crec index Ms agropecs</t>
  </si>
  <si>
    <t>IGP 1880=100</t>
  </si>
  <si>
    <t>IGP 1913=100</t>
  </si>
  <si>
    <t>IGP Als 1880=100</t>
  </si>
  <si>
    <t>IGP Als 1913=100</t>
  </si>
  <si>
    <t>Base monetaria index</t>
  </si>
  <si>
    <t>Ms agropecs index</t>
  </si>
  <si>
    <t>Importaciones de alimentos básicos</t>
  </si>
  <si>
    <t>Exportaciones</t>
  </si>
  <si>
    <t>Importaciones</t>
  </si>
  <si>
    <t>Saldo comercial</t>
  </si>
  <si>
    <t>Trigo (qq.mm.)</t>
  </si>
  <si>
    <t>Harina de Trigo (qq.mm.)</t>
  </si>
  <si>
    <t>Saldo Xs-Ms Trigo</t>
  </si>
  <si>
    <t>Saldo Xs-Ms Harina</t>
  </si>
  <si>
    <t>Fuentes</t>
  </si>
  <si>
    <t>Frejoles (qq.mm.)</t>
  </si>
  <si>
    <t>Trigo, Harina de trigo: Keller, Carlos (1956). Revolución en la Agricultura. Santiago. Zig Zag. Pp. 170-173.</t>
  </si>
  <si>
    <t>Promedio</t>
  </si>
  <si>
    <t>Carne (total de vacunos)</t>
  </si>
  <si>
    <t>Importaciones (Kgs)</t>
  </si>
  <si>
    <t>Maíz (qq.mm.)</t>
  </si>
  <si>
    <t>Vacuno importados: Keller, Pp. 202-203.</t>
  </si>
  <si>
    <t>Maíz: Keller, Carlos (1956). Revolución en la Agricultura. Santiago. Zig Zag. Pp. 178-179.</t>
  </si>
  <si>
    <t>Vacunos exportados: Anuario Estadístico 1909, Tomo III. Comercio Exterior. P. 395.</t>
  </si>
  <si>
    <t>Frejoles exportados: Keller, Carlos (1956). Revolución en la Agricultura. Santiago. Zig Zag. Pp. 178-179.</t>
  </si>
  <si>
    <t>Frejoles importados: Anuario Estadístico 1909, Tomo III. Comercio Exterior. P. 395.</t>
  </si>
  <si>
    <t>Saldo Xs-Ms Maíz</t>
  </si>
  <si>
    <t>Indice Trigo</t>
  </si>
  <si>
    <t>Indice Harina</t>
  </si>
  <si>
    <t>Indice Maíz</t>
  </si>
  <si>
    <t>Indice promedio</t>
  </si>
  <si>
    <t>Mientras más aumentan las Xs, el factor oferta interna de alimentos tiende a aparecer</t>
  </si>
  <si>
    <t>como màs relevante.</t>
  </si>
  <si>
    <t>Indice saldo als prom</t>
  </si>
  <si>
    <t>IGP</t>
  </si>
  <si>
    <t>Y</t>
  </si>
  <si>
    <t>variable dependiente</t>
  </si>
  <si>
    <t>H1</t>
  </si>
  <si>
    <t>variable explicativa</t>
  </si>
  <si>
    <t>Creciemiento de base monetaria</t>
  </si>
  <si>
    <t>M2</t>
  </si>
  <si>
    <t>H2</t>
  </si>
  <si>
    <t>Saldo comercial de alimentos Basicos</t>
  </si>
  <si>
    <t>?</t>
  </si>
  <si>
    <t>h21</t>
  </si>
  <si>
    <t>h22</t>
  </si>
  <si>
    <t>h23</t>
  </si>
  <si>
    <t>Saldo comercial del trigo</t>
  </si>
  <si>
    <t>Xs-Ms (T)</t>
  </si>
  <si>
    <t>Xs-Ms (H)</t>
  </si>
  <si>
    <t>Xs-Ms (M)</t>
  </si>
  <si>
    <t>Saldo comercial del harina</t>
  </si>
  <si>
    <t>Saldo comercial del maiz</t>
  </si>
  <si>
    <t>Inflación, indice general de precios</t>
  </si>
  <si>
    <t>Trigo</t>
  </si>
  <si>
    <t>Harina</t>
  </si>
  <si>
    <t>Maiz</t>
  </si>
  <si>
    <t>Año</t>
  </si>
  <si>
    <t>desde 1901 a 1910</t>
  </si>
  <si>
    <t>IGP 1901=100</t>
  </si>
  <si>
    <t>IGP Als 1901=100</t>
  </si>
  <si>
    <t>IndTrigo</t>
  </si>
  <si>
    <t>IndAlimentos</t>
  </si>
  <si>
    <t>IGP1901</t>
  </si>
  <si>
    <t>IndHarina</t>
  </si>
  <si>
    <t>IGPAls1901</t>
  </si>
  <si>
    <t>BMonetaria</t>
  </si>
  <si>
    <t>IndBMonetaria</t>
  </si>
  <si>
    <t>IndMsAgro</t>
  </si>
  <si>
    <t>ANO</t>
  </si>
  <si>
    <t>Coeficientesa</t>
  </si>
  <si>
    <t>Modelo</t>
  </si>
  <si>
    <t>Coeficientes no estandarizados</t>
  </si>
  <si>
    <t>Coeficientes tipificados</t>
  </si>
  <si>
    <t>t</t>
  </si>
  <si>
    <t>Sig.</t>
  </si>
  <si>
    <t>B</t>
  </si>
  <si>
    <t>Error típ.</t>
  </si>
  <si>
    <t>Beta</t>
  </si>
  <si>
    <t>1</t>
  </si>
  <si>
    <t>(Constante)</t>
  </si>
  <si>
    <t>La colunna son los coeficientes por los que debes ponderar las variables para recuperar el valor del IPC</t>
  </si>
  <si>
    <t>Esta columna son los mismos coeficientes anteriores, pero estandarizados, lo que permite compararlos enter si, y su relevancia en la regresión.</t>
  </si>
  <si>
    <t>En ente caso muestra el IndBMonetaria es más importante para el IPC que IndAlimnetos</t>
  </si>
  <si>
    <t>Sig. =significancia de la Variable Explicativa en el modelo: La Probabilidad de que el verdadero coeficiente de esa variable sea 0, es decir, no no aporta al modelo.</t>
  </si>
  <si>
    <t>En este caso, existe un 59,4% de probabilidad de que el coeficiente de IndAlimentos sea 0, que sea muy independiente al modelo.</t>
  </si>
  <si>
    <t>Una buena variable es aquella que tienen un Sig. menor que 0,05. Es decir, solo  es 5% probable que sea 0 (95% de probabildiad de que sea distinto que cero)</t>
  </si>
  <si>
    <t>ANOVAb</t>
  </si>
  <si>
    <t>Suma de cuadrados</t>
  </si>
  <si>
    <t>gl</t>
  </si>
  <si>
    <t>Media cuadrática</t>
  </si>
  <si>
    <t>F</t>
  </si>
  <si>
    <t>Regresión</t>
  </si>
  <si>
    <t>Residual</t>
  </si>
  <si>
    <t>Total</t>
  </si>
  <si>
    <t>Resumen del modelo</t>
  </si>
  <si>
    <t>R</t>
  </si>
  <si>
    <t>R cuadrado</t>
  </si>
  <si>
    <t>R cuadrado corregida</t>
  </si>
  <si>
    <t>Error típ. de la estimación</t>
  </si>
  <si>
    <t>AÑO</t>
  </si>
  <si>
    <t>Predicción</t>
  </si>
  <si>
    <t>Correlaciones</t>
  </si>
  <si>
    <t xml:space="preserve"> </t>
  </si>
  <si>
    <t>Correlación de Pearson</t>
  </si>
  <si>
    <t>Sig. (bilateral)</t>
  </si>
  <si>
    <t>N</t>
  </si>
  <si>
    <t>Población urbana</t>
  </si>
  <si>
    <t>PIB Agricola (mills $ 1996)</t>
  </si>
  <si>
    <t>La República en cifras</t>
  </si>
  <si>
    <t>ano</t>
  </si>
  <si>
    <t>purbana</t>
  </si>
  <si>
    <t>pib_agro 1880=100</t>
  </si>
  <si>
    <t>Bmon</t>
  </si>
  <si>
    <t>Valores indexados 1880=100</t>
  </si>
  <si>
    <t>Base monetaria (emisión)</t>
  </si>
  <si>
    <t>pibagroxhurb</t>
  </si>
  <si>
    <t>PIB Agricola x hab urbano</t>
  </si>
  <si>
    <t>Saldo com 3 alimentos</t>
  </si>
  <si>
    <t>saldocom3</t>
  </si>
  <si>
    <t>Insumos</t>
  </si>
  <si>
    <t>Pob. urbana</t>
  </si>
  <si>
    <t>Xs agropec U$Mills nom</t>
  </si>
  <si>
    <t>Ms agropec U$Mills nom</t>
  </si>
  <si>
    <t>Saldo agrop neto U$ Mills nom</t>
  </si>
  <si>
    <t>Saldo agrop neto U$ Mills index</t>
  </si>
  <si>
    <t>Pib_AH</t>
  </si>
  <si>
    <t>Saldo_AG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</si>
</sst>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"/>
    <numFmt numFmtId="165" formatCode="0.000000000000"/>
    <numFmt numFmtId="166" formatCode="0.00000"/>
    <numFmt numFmtId="167" formatCode="####.000"/>
    <numFmt numFmtId="168" formatCode="###0"/>
    <numFmt numFmtId="169" formatCode="####.00000000"/>
    <numFmt numFmtId="170" formatCode="#,##0.0"/>
    <numFmt numFmtId="171" formatCode="#,##0.00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</borders>
  <cellStyleXfs count="23">
    <xf numFmtId="0" fontId="0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0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0" applyFont="1"/>
    <xf numFmtId="3" fontId="0" fillId="0" borderId="0" xfId="0" applyNumberFormat="1"/>
    <xf numFmtId="3" fontId="0" fillId="2" borderId="0" xfId="0" applyNumberFormat="1" applyFill="1"/>
    <xf numFmtId="3" fontId="1" fillId="0" borderId="0" xfId="0" applyNumberFormat="1" applyFont="1"/>
    <xf numFmtId="3" fontId="2" fillId="0" borderId="0" xfId="0" applyNumberFormat="1" applyFont="1"/>
    <xf numFmtId="3" fontId="0" fillId="0" borderId="0" xfId="0" applyNumberFormat="1" applyFont="1"/>
    <xf numFmtId="3" fontId="0" fillId="0" borderId="0" xfId="0" applyNumberFormat="1" applyFill="1"/>
    <xf numFmtId="164" fontId="0" fillId="2" borderId="0" xfId="0" applyNumberFormat="1" applyFill="1"/>
    <xf numFmtId="0" fontId="0" fillId="0" borderId="1" xfId="0" applyBorder="1"/>
    <xf numFmtId="0" fontId="0" fillId="0" borderId="1" xfId="0" applyFill="1" applyBorder="1"/>
    <xf numFmtId="0" fontId="3" fillId="0" borderId="0" xfId="0" applyFont="1"/>
    <xf numFmtId="49" fontId="3" fillId="0" borderId="0" xfId="0" applyNumberFormat="1" applyFont="1"/>
    <xf numFmtId="49" fontId="0" fillId="0" borderId="0" xfId="0" applyNumberFormat="1"/>
    <xf numFmtId="166" fontId="0" fillId="0" borderId="0" xfId="0" applyNumberFormat="1"/>
    <xf numFmtId="0" fontId="6" fillId="0" borderId="2" xfId="1" applyFont="1" applyBorder="1" applyAlignment="1">
      <alignment horizontal="left" wrapText="1"/>
    </xf>
    <xf numFmtId="0" fontId="6" fillId="0" borderId="6" xfId="1" applyFont="1" applyBorder="1" applyAlignment="1">
      <alignment horizontal="center" wrapText="1"/>
    </xf>
    <xf numFmtId="0" fontId="6" fillId="0" borderId="7" xfId="1" applyFont="1" applyBorder="1" applyAlignment="1">
      <alignment horizontal="center" wrapText="1"/>
    </xf>
    <xf numFmtId="0" fontId="6" fillId="0" borderId="12" xfId="1" applyFont="1" applyBorder="1" applyAlignment="1">
      <alignment horizontal="center" wrapText="1"/>
    </xf>
    <xf numFmtId="0" fontId="6" fillId="0" borderId="3" xfId="1" applyFont="1" applyBorder="1" applyAlignment="1">
      <alignment horizontal="left" vertical="top" wrapText="1"/>
    </xf>
    <xf numFmtId="167" fontId="6" fillId="0" borderId="17" xfId="1" applyNumberFormat="1" applyFont="1" applyBorder="1" applyAlignment="1">
      <alignment horizontal="right" vertical="top"/>
    </xf>
    <xf numFmtId="0" fontId="6" fillId="0" borderId="20" xfId="1" applyFont="1" applyBorder="1" applyAlignment="1">
      <alignment horizontal="left" vertical="top" wrapText="1"/>
    </xf>
    <xf numFmtId="167" fontId="6" fillId="0" borderId="22" xfId="1" applyNumberFormat="1" applyFont="1" applyBorder="1" applyAlignment="1">
      <alignment horizontal="right" vertical="top"/>
    </xf>
    <xf numFmtId="0" fontId="6" fillId="0" borderId="10" xfId="1" applyFont="1" applyBorder="1" applyAlignment="1">
      <alignment horizontal="left" vertical="top" wrapText="1"/>
    </xf>
    <xf numFmtId="167" fontId="6" fillId="0" borderId="13" xfId="1" applyNumberFormat="1" applyFont="1" applyBorder="1" applyAlignment="1">
      <alignment horizontal="right" vertical="top"/>
    </xf>
    <xf numFmtId="0" fontId="4" fillId="0" borderId="0" xfId="1"/>
    <xf numFmtId="0" fontId="6" fillId="3" borderId="11" xfId="1" applyFont="1" applyFill="1" applyBorder="1" applyAlignment="1">
      <alignment horizontal="center" wrapText="1"/>
    </xf>
    <xf numFmtId="167" fontId="6" fillId="3" borderId="16" xfId="1" applyNumberFormat="1" applyFont="1" applyFill="1" applyBorder="1" applyAlignment="1">
      <alignment horizontal="right" vertical="top"/>
    </xf>
    <xf numFmtId="167" fontId="6" fillId="3" borderId="21" xfId="1" applyNumberFormat="1" applyFont="1" applyFill="1" applyBorder="1" applyAlignment="1">
      <alignment horizontal="right" vertical="top"/>
    </xf>
    <xf numFmtId="167" fontId="6" fillId="3" borderId="24" xfId="1" applyNumberFormat="1" applyFont="1" applyFill="1" applyBorder="1" applyAlignment="1">
      <alignment horizontal="right" vertical="top"/>
    </xf>
    <xf numFmtId="0" fontId="0" fillId="3" borderId="0" xfId="0" applyFill="1"/>
    <xf numFmtId="0" fontId="6" fillId="4" borderId="12" xfId="1" applyFont="1" applyFill="1" applyBorder="1" applyAlignment="1">
      <alignment horizontal="center" wrapText="1"/>
    </xf>
    <xf numFmtId="0" fontId="4" fillId="4" borderId="17" xfId="1" applyFill="1" applyBorder="1" applyAlignment="1">
      <alignment horizontal="center" vertical="center"/>
    </xf>
    <xf numFmtId="167" fontId="6" fillId="4" borderId="22" xfId="1" applyNumberFormat="1" applyFont="1" applyFill="1" applyBorder="1" applyAlignment="1">
      <alignment horizontal="right" vertical="top"/>
    </xf>
    <xf numFmtId="167" fontId="6" fillId="4" borderId="13" xfId="1" applyNumberFormat="1" applyFont="1" applyFill="1" applyBorder="1" applyAlignment="1">
      <alignment horizontal="right" vertical="top"/>
    </xf>
    <xf numFmtId="0" fontId="0" fillId="4" borderId="0" xfId="0" applyFill="1"/>
    <xf numFmtId="167" fontId="6" fillId="2" borderId="18" xfId="1" applyNumberFormat="1" applyFont="1" applyFill="1" applyBorder="1" applyAlignment="1">
      <alignment horizontal="right" vertical="top"/>
    </xf>
    <xf numFmtId="167" fontId="6" fillId="2" borderId="23" xfId="1" applyNumberFormat="1" applyFont="1" applyFill="1" applyBorder="1" applyAlignment="1">
      <alignment horizontal="right" vertical="top"/>
    </xf>
    <xf numFmtId="167" fontId="6" fillId="2" borderId="14" xfId="1" applyNumberFormat="1" applyFont="1" applyFill="1" applyBorder="1" applyAlignment="1">
      <alignment horizontal="right" vertical="top"/>
    </xf>
    <xf numFmtId="0" fontId="0" fillId="2" borderId="0" xfId="0" applyFill="1"/>
    <xf numFmtId="0" fontId="6" fillId="0" borderId="26" xfId="1" applyFont="1" applyBorder="1" applyAlignment="1">
      <alignment horizontal="center" wrapText="1"/>
    </xf>
    <xf numFmtId="0" fontId="6" fillId="0" borderId="8" xfId="1" applyFont="1" applyBorder="1" applyAlignment="1">
      <alignment horizontal="center" wrapText="1"/>
    </xf>
    <xf numFmtId="167" fontId="6" fillId="0" borderId="16" xfId="1" applyNumberFormat="1" applyFont="1" applyBorder="1" applyAlignment="1">
      <alignment horizontal="right" vertical="top"/>
    </xf>
    <xf numFmtId="168" fontId="6" fillId="0" borderId="17" xfId="1" applyNumberFormat="1" applyFont="1" applyBorder="1" applyAlignment="1">
      <alignment horizontal="right" vertical="top"/>
    </xf>
    <xf numFmtId="167" fontId="6" fillId="0" borderId="18" xfId="1" applyNumberFormat="1" applyFont="1" applyBorder="1" applyAlignment="1">
      <alignment horizontal="right" vertical="top"/>
    </xf>
    <xf numFmtId="167" fontId="6" fillId="0" borderId="21" xfId="1" applyNumberFormat="1" applyFont="1" applyBorder="1" applyAlignment="1">
      <alignment horizontal="right" vertical="top"/>
    </xf>
    <xf numFmtId="168" fontId="6" fillId="0" borderId="22" xfId="1" applyNumberFormat="1" applyFont="1" applyBorder="1" applyAlignment="1">
      <alignment horizontal="right" vertical="top"/>
    </xf>
    <xf numFmtId="0" fontId="4" fillId="0" borderId="22" xfId="1" applyBorder="1" applyAlignment="1">
      <alignment horizontal="center" vertical="center"/>
    </xf>
    <xf numFmtId="0" fontId="4" fillId="0" borderId="23" xfId="1" applyBorder="1" applyAlignment="1">
      <alignment horizontal="center" vertical="center"/>
    </xf>
    <xf numFmtId="167" fontId="6" fillId="0" borderId="24" xfId="1" applyNumberFormat="1" applyFont="1" applyBorder="1" applyAlignment="1">
      <alignment horizontal="right" vertical="top"/>
    </xf>
    <xf numFmtId="168" fontId="6" fillId="0" borderId="13" xfId="1" applyNumberFormat="1" applyFont="1" applyBorder="1" applyAlignment="1">
      <alignment horizontal="right" vertical="top"/>
    </xf>
    <xf numFmtId="0" fontId="4" fillId="0" borderId="13" xfId="1" applyBorder="1" applyAlignment="1">
      <alignment horizontal="center" vertical="center"/>
    </xf>
    <xf numFmtId="0" fontId="4" fillId="0" borderId="14" xfId="1" applyBorder="1" applyAlignment="1">
      <alignment horizontal="center" vertical="center"/>
    </xf>
    <xf numFmtId="49" fontId="3" fillId="5" borderId="0" xfId="0" applyNumberFormat="1" applyFont="1" applyFill="1" applyAlignment="1">
      <alignment horizontal="center"/>
    </xf>
    <xf numFmtId="0" fontId="0" fillId="5" borderId="0" xfId="0" applyFill="1"/>
    <xf numFmtId="0" fontId="6" fillId="0" borderId="2" xfId="1" applyFont="1" applyBorder="1" applyAlignment="1">
      <alignment horizontal="left" vertical="top" wrapText="1"/>
    </xf>
    <xf numFmtId="167" fontId="6" fillId="0" borderId="26" xfId="1" applyNumberFormat="1" applyFont="1" applyBorder="1" applyAlignment="1">
      <alignment horizontal="right" vertical="top"/>
    </xf>
    <xf numFmtId="167" fontId="6" fillId="0" borderId="7" xfId="1" applyNumberFormat="1" applyFont="1" applyBorder="1" applyAlignment="1">
      <alignment horizontal="right" vertical="top"/>
    </xf>
    <xf numFmtId="169" fontId="6" fillId="0" borderId="8" xfId="1" applyNumberFormat="1" applyFont="1" applyBorder="1" applyAlignment="1">
      <alignment horizontal="right" vertical="top"/>
    </xf>
    <xf numFmtId="49" fontId="3" fillId="7" borderId="0" xfId="0" applyNumberFormat="1" applyFont="1" applyFill="1"/>
    <xf numFmtId="166" fontId="0" fillId="7" borderId="0" xfId="0" applyNumberFormat="1" applyFill="1"/>
    <xf numFmtId="0" fontId="4" fillId="0" borderId="0" xfId="2"/>
    <xf numFmtId="0" fontId="6" fillId="8" borderId="20" xfId="2" applyFont="1" applyFill="1" applyBorder="1" applyAlignment="1">
      <alignment horizontal="left" vertical="top" wrapText="1"/>
    </xf>
    <xf numFmtId="167" fontId="6" fillId="8" borderId="23" xfId="2" applyNumberFormat="1" applyFont="1" applyFill="1" applyBorder="1" applyAlignment="1">
      <alignment horizontal="right" vertical="top"/>
    </xf>
    <xf numFmtId="0" fontId="6" fillId="8" borderId="29" xfId="2" applyFont="1" applyFill="1" applyBorder="1" applyAlignment="1">
      <alignment horizontal="left" vertical="top" wrapText="1"/>
    </xf>
    <xf numFmtId="168" fontId="6" fillId="8" borderId="30" xfId="2" applyNumberFormat="1" applyFont="1" applyFill="1" applyBorder="1" applyAlignment="1">
      <alignment horizontal="right" vertical="top"/>
    </xf>
    <xf numFmtId="168" fontId="6" fillId="8" borderId="31" xfId="2" applyNumberFormat="1" applyFont="1" applyFill="1" applyBorder="1" applyAlignment="1">
      <alignment horizontal="right" vertical="top"/>
    </xf>
    <xf numFmtId="168" fontId="6" fillId="8" borderId="32" xfId="2" applyNumberFormat="1" applyFont="1" applyFill="1" applyBorder="1" applyAlignment="1">
      <alignment horizontal="right" vertical="top"/>
    </xf>
    <xf numFmtId="0" fontId="6" fillId="9" borderId="3" xfId="2" applyFont="1" applyFill="1" applyBorder="1" applyAlignment="1">
      <alignment horizontal="left" vertical="top" wrapText="1"/>
    </xf>
    <xf numFmtId="168" fontId="6" fillId="9" borderId="16" xfId="2" applyNumberFormat="1" applyFont="1" applyFill="1" applyBorder="1" applyAlignment="1">
      <alignment horizontal="right" vertical="top"/>
    </xf>
    <xf numFmtId="167" fontId="6" fillId="9" borderId="17" xfId="2" applyNumberFormat="1" applyFont="1" applyFill="1" applyBorder="1" applyAlignment="1">
      <alignment horizontal="right" vertical="top"/>
    </xf>
    <xf numFmtId="167" fontId="6" fillId="9" borderId="18" xfId="2" applyNumberFormat="1" applyFont="1" applyFill="1" applyBorder="1" applyAlignment="1">
      <alignment horizontal="right" vertical="top"/>
    </xf>
    <xf numFmtId="0" fontId="6" fillId="9" borderId="20" xfId="2" applyFont="1" applyFill="1" applyBorder="1" applyAlignment="1">
      <alignment horizontal="left" vertical="top" wrapText="1"/>
    </xf>
    <xf numFmtId="0" fontId="4" fillId="9" borderId="21" xfId="2" applyFill="1" applyBorder="1" applyAlignment="1">
      <alignment horizontal="center" vertical="center"/>
    </xf>
    <xf numFmtId="167" fontId="6" fillId="9" borderId="22" xfId="2" applyNumberFormat="1" applyFont="1" applyFill="1" applyBorder="1" applyAlignment="1">
      <alignment horizontal="right" vertical="top"/>
    </xf>
    <xf numFmtId="167" fontId="6" fillId="9" borderId="23" xfId="2" applyNumberFormat="1" applyFont="1" applyFill="1" applyBorder="1" applyAlignment="1">
      <alignment horizontal="right" vertical="top"/>
    </xf>
    <xf numFmtId="0" fontId="6" fillId="9" borderId="29" xfId="2" applyFont="1" applyFill="1" applyBorder="1" applyAlignment="1">
      <alignment horizontal="left" vertical="top" wrapText="1"/>
    </xf>
    <xf numFmtId="168" fontId="6" fillId="9" borderId="30" xfId="2" applyNumberFormat="1" applyFont="1" applyFill="1" applyBorder="1" applyAlignment="1">
      <alignment horizontal="right" vertical="top"/>
    </xf>
    <xf numFmtId="168" fontId="6" fillId="9" borderId="31" xfId="2" applyNumberFormat="1" applyFont="1" applyFill="1" applyBorder="1" applyAlignment="1">
      <alignment horizontal="right" vertical="top"/>
    </xf>
    <xf numFmtId="168" fontId="6" fillId="9" borderId="32" xfId="2" applyNumberFormat="1" applyFont="1" applyFill="1" applyBorder="1" applyAlignment="1">
      <alignment horizontal="right" vertical="top"/>
    </xf>
    <xf numFmtId="0" fontId="6" fillId="9" borderId="26" xfId="2" applyFont="1" applyFill="1" applyBorder="1" applyAlignment="1">
      <alignment horizontal="center" wrapText="1"/>
    </xf>
    <xf numFmtId="0" fontId="6" fillId="8" borderId="7" xfId="2" applyFont="1" applyFill="1" applyBorder="1" applyAlignment="1">
      <alignment horizontal="center" wrapText="1"/>
    </xf>
    <xf numFmtId="168" fontId="6" fillId="8" borderId="36" xfId="2" applyNumberFormat="1" applyFont="1" applyFill="1" applyBorder="1" applyAlignment="1">
      <alignment horizontal="right" vertical="top"/>
    </xf>
    <xf numFmtId="0" fontId="4" fillId="8" borderId="22" xfId="2" applyFill="1" applyBorder="1" applyAlignment="1">
      <alignment horizontal="center" vertical="center"/>
    </xf>
    <xf numFmtId="0" fontId="6" fillId="8" borderId="34" xfId="2" applyFont="1" applyFill="1" applyBorder="1" applyAlignment="1">
      <alignment horizontal="left" vertical="top" wrapText="1"/>
    </xf>
    <xf numFmtId="167" fontId="6" fillId="8" borderId="35" xfId="2" applyNumberFormat="1" applyFont="1" applyFill="1" applyBorder="1" applyAlignment="1">
      <alignment horizontal="right" vertical="top"/>
    </xf>
    <xf numFmtId="167" fontId="6" fillId="8" borderId="37" xfId="2" applyNumberFormat="1" applyFont="1" applyFill="1" applyBorder="1" applyAlignment="1">
      <alignment horizontal="right" vertical="top"/>
    </xf>
    <xf numFmtId="167" fontId="6" fillId="8" borderId="21" xfId="2" applyNumberFormat="1" applyFont="1" applyFill="1" applyBorder="1" applyAlignment="1">
      <alignment horizontal="right" vertical="top"/>
    </xf>
    <xf numFmtId="0" fontId="6" fillId="6" borderId="8" xfId="2" applyFont="1" applyFill="1" applyBorder="1" applyAlignment="1">
      <alignment horizontal="center" wrapText="1"/>
    </xf>
    <xf numFmtId="168" fontId="6" fillId="6" borderId="37" xfId="2" applyNumberFormat="1" applyFont="1" applyFill="1" applyBorder="1" applyAlignment="1">
      <alignment horizontal="right" vertical="top"/>
    </xf>
    <xf numFmtId="0" fontId="4" fillId="6" borderId="23" xfId="2" applyFill="1" applyBorder="1" applyAlignment="1">
      <alignment horizontal="center" vertical="center"/>
    </xf>
    <xf numFmtId="168" fontId="6" fillId="6" borderId="14" xfId="2" applyNumberFormat="1" applyFont="1" applyFill="1" applyBorder="1" applyAlignment="1">
      <alignment horizontal="right" vertical="top"/>
    </xf>
    <xf numFmtId="0" fontId="6" fillId="6" borderId="34" xfId="2" applyFont="1" applyFill="1" applyBorder="1" applyAlignment="1">
      <alignment horizontal="left" vertical="top" wrapText="1"/>
    </xf>
    <xf numFmtId="167" fontId="6" fillId="6" borderId="35" xfId="2" applyNumberFormat="1" applyFont="1" applyFill="1" applyBorder="1" applyAlignment="1">
      <alignment horizontal="right" vertical="top"/>
    </xf>
    <xf numFmtId="167" fontId="6" fillId="6" borderId="36" xfId="2" applyNumberFormat="1" applyFont="1" applyFill="1" applyBorder="1" applyAlignment="1">
      <alignment horizontal="right" vertical="top"/>
    </xf>
    <xf numFmtId="0" fontId="6" fillId="6" borderId="20" xfId="2" applyFont="1" applyFill="1" applyBorder="1" applyAlignment="1">
      <alignment horizontal="left" vertical="top" wrapText="1"/>
    </xf>
    <xf numFmtId="167" fontId="6" fillId="6" borderId="21" xfId="2" applyNumberFormat="1" applyFont="1" applyFill="1" applyBorder="1" applyAlignment="1">
      <alignment horizontal="right" vertical="top"/>
    </xf>
    <xf numFmtId="167" fontId="6" fillId="6" borderId="22" xfId="2" applyNumberFormat="1" applyFont="1" applyFill="1" applyBorder="1" applyAlignment="1">
      <alignment horizontal="right" vertical="top"/>
    </xf>
    <xf numFmtId="0" fontId="6" fillId="6" borderId="10" xfId="2" applyFont="1" applyFill="1" applyBorder="1" applyAlignment="1">
      <alignment horizontal="left" vertical="top" wrapText="1"/>
    </xf>
    <xf numFmtId="168" fontId="6" fillId="6" borderId="24" xfId="2" applyNumberFormat="1" applyFont="1" applyFill="1" applyBorder="1" applyAlignment="1">
      <alignment horizontal="right" vertical="top"/>
    </xf>
    <xf numFmtId="168" fontId="6" fillId="6" borderId="13" xfId="2" applyNumberFormat="1" applyFont="1" applyFill="1" applyBorder="1" applyAlignment="1">
      <alignment horizontal="right" vertical="top"/>
    </xf>
    <xf numFmtId="170" fontId="0" fillId="0" borderId="0" xfId="0" applyNumberFormat="1"/>
    <xf numFmtId="170" fontId="0" fillId="0" borderId="0" xfId="0" applyNumberFormat="1" applyFill="1" applyAlignment="1"/>
    <xf numFmtId="170" fontId="0" fillId="12" borderId="0" xfId="0" applyNumberFormat="1" applyFill="1"/>
    <xf numFmtId="171" fontId="0" fillId="0" borderId="0" xfId="0" applyNumberFormat="1"/>
    <xf numFmtId="1" fontId="0" fillId="0" borderId="0" xfId="0" applyNumberFormat="1"/>
    <xf numFmtId="0" fontId="6" fillId="6" borderId="38" xfId="2" applyFont="1" applyFill="1" applyBorder="1" applyAlignment="1">
      <alignment horizontal="left" vertical="top" wrapText="1"/>
    </xf>
    <xf numFmtId="0" fontId="4" fillId="6" borderId="19" xfId="2" applyFont="1" applyFill="1" applyBorder="1" applyAlignment="1">
      <alignment horizontal="center" vertical="center"/>
    </xf>
    <xf numFmtId="0" fontId="4" fillId="6" borderId="9" xfId="2" applyFont="1" applyFill="1" applyBorder="1" applyAlignment="1">
      <alignment horizontal="center" vertical="center"/>
    </xf>
    <xf numFmtId="0" fontId="6" fillId="0" borderId="15" xfId="1" applyFont="1" applyBorder="1" applyAlignment="1">
      <alignment horizontal="left" vertical="top" wrapText="1"/>
    </xf>
    <xf numFmtId="0" fontId="4" fillId="0" borderId="19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2" xfId="1" applyFont="1" applyBorder="1" applyAlignment="1">
      <alignment horizontal="left" wrapText="1"/>
    </xf>
    <xf numFmtId="0" fontId="4" fillId="0" borderId="25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wrapText="1"/>
    </xf>
    <xf numFmtId="0" fontId="4" fillId="0" borderId="5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wrapText="1"/>
    </xf>
    <xf numFmtId="0" fontId="4" fillId="0" borderId="13" xfId="1" applyFont="1" applyBorder="1" applyAlignment="1">
      <alignment horizontal="center" vertical="center"/>
    </xf>
    <xf numFmtId="0" fontId="6" fillId="2" borderId="8" xfId="1" applyFont="1" applyFill="1" applyBorder="1" applyAlignment="1">
      <alignment horizontal="center" wrapText="1"/>
    </xf>
    <xf numFmtId="0" fontId="4" fillId="2" borderId="14" xfId="1" applyFont="1" applyFill="1" applyBorder="1" applyAlignment="1">
      <alignment horizontal="center"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Border="1" applyAlignment="1">
      <alignment horizontal="center" vertical="center"/>
    </xf>
    <xf numFmtId="0" fontId="4" fillId="0" borderId="2" xfId="2" applyBorder="1" applyAlignment="1">
      <alignment horizontal="center" vertical="center" wrapText="1"/>
    </xf>
    <xf numFmtId="0" fontId="4" fillId="0" borderId="25" xfId="2" applyFont="1" applyBorder="1" applyAlignment="1">
      <alignment horizontal="center" vertical="center"/>
    </xf>
    <xf numFmtId="0" fontId="6" fillId="9" borderId="27" xfId="2" applyFont="1" applyFill="1" applyBorder="1" applyAlignment="1">
      <alignment horizontal="left" vertical="top" wrapText="1"/>
    </xf>
    <xf numFmtId="0" fontId="4" fillId="9" borderId="19" xfId="2" applyFont="1" applyFill="1" applyBorder="1" applyAlignment="1">
      <alignment horizontal="center" vertical="center"/>
    </xf>
    <xf numFmtId="0" fontId="4" fillId="9" borderId="28" xfId="2" applyFont="1" applyFill="1" applyBorder="1" applyAlignment="1">
      <alignment horizontal="center" vertical="center"/>
    </xf>
    <xf numFmtId="0" fontId="6" fillId="8" borderId="33" xfId="2" applyFont="1" applyFill="1" applyBorder="1" applyAlignment="1">
      <alignment horizontal="left" vertical="top" wrapText="1"/>
    </xf>
    <xf numFmtId="0" fontId="4" fillId="8" borderId="19" xfId="2" applyFont="1" applyFill="1" applyBorder="1" applyAlignment="1">
      <alignment horizontal="center" vertical="center"/>
    </xf>
    <xf numFmtId="0" fontId="4" fillId="8" borderId="28" xfId="2" applyFont="1" applyFill="1" applyBorder="1" applyAlignment="1">
      <alignment horizontal="center" vertical="center"/>
    </xf>
    <xf numFmtId="170" fontId="0" fillId="10" borderId="0" xfId="0" applyNumberFormat="1" applyFill="1" applyAlignment="1">
      <alignment horizontal="center"/>
    </xf>
    <xf numFmtId="170" fontId="0" fillId="11" borderId="0" xfId="0" applyNumberFormat="1" applyFill="1" applyAlignment="1">
      <alignment horizontal="center"/>
    </xf>
  </cellXfs>
  <cellStyles count="23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Normal" xfId="0" builtinId="0"/>
    <cellStyle name="Normal_Hoja1" xfId="1"/>
    <cellStyle name="Normal_Regre1" xfId="2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Basicos!$I$3</c:f>
              <c:strCache>
                <c:ptCount val="1"/>
                <c:pt idx="0">
                  <c:v>IGP 1880=100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Basicos!$H$4:$H$54</c:f>
              <c:numCache>
                <c:formatCode>General</c:formatCode>
                <c:ptCount val="51"/>
                <c:pt idx="0">
                  <c:v>1880.0</c:v>
                </c:pt>
                <c:pt idx="1">
                  <c:v>1881.0</c:v>
                </c:pt>
                <c:pt idx="2">
                  <c:v>1882.0</c:v>
                </c:pt>
                <c:pt idx="3">
                  <c:v>1883.0</c:v>
                </c:pt>
                <c:pt idx="4">
                  <c:v>1884.0</c:v>
                </c:pt>
                <c:pt idx="5">
                  <c:v>1885.0</c:v>
                </c:pt>
                <c:pt idx="6">
                  <c:v>1886.0</c:v>
                </c:pt>
                <c:pt idx="7">
                  <c:v>1887.0</c:v>
                </c:pt>
                <c:pt idx="8">
                  <c:v>1888.0</c:v>
                </c:pt>
                <c:pt idx="9">
                  <c:v>1889.0</c:v>
                </c:pt>
                <c:pt idx="10">
                  <c:v>1890.0</c:v>
                </c:pt>
                <c:pt idx="11">
                  <c:v>1891.0</c:v>
                </c:pt>
                <c:pt idx="12">
                  <c:v>1892.0</c:v>
                </c:pt>
                <c:pt idx="13">
                  <c:v>1893.0</c:v>
                </c:pt>
                <c:pt idx="14">
                  <c:v>1894.0</c:v>
                </c:pt>
                <c:pt idx="15">
                  <c:v>1895.0</c:v>
                </c:pt>
                <c:pt idx="16">
                  <c:v>1896.0</c:v>
                </c:pt>
                <c:pt idx="17">
                  <c:v>1897.0</c:v>
                </c:pt>
                <c:pt idx="18">
                  <c:v>1898.0</c:v>
                </c:pt>
                <c:pt idx="19">
                  <c:v>1899.0</c:v>
                </c:pt>
                <c:pt idx="20">
                  <c:v>1900.0</c:v>
                </c:pt>
                <c:pt idx="21">
                  <c:v>1901.0</c:v>
                </c:pt>
                <c:pt idx="22">
                  <c:v>1902.0</c:v>
                </c:pt>
                <c:pt idx="23">
                  <c:v>1903.0</c:v>
                </c:pt>
                <c:pt idx="24">
                  <c:v>1904.0</c:v>
                </c:pt>
                <c:pt idx="25">
                  <c:v>1905.0</c:v>
                </c:pt>
                <c:pt idx="26">
                  <c:v>1906.0</c:v>
                </c:pt>
                <c:pt idx="27">
                  <c:v>1907.0</c:v>
                </c:pt>
                <c:pt idx="28">
                  <c:v>1908.0</c:v>
                </c:pt>
                <c:pt idx="29">
                  <c:v>1909.0</c:v>
                </c:pt>
                <c:pt idx="30">
                  <c:v>1910.0</c:v>
                </c:pt>
                <c:pt idx="31">
                  <c:v>1911.0</c:v>
                </c:pt>
                <c:pt idx="32">
                  <c:v>1912.0</c:v>
                </c:pt>
                <c:pt idx="33">
                  <c:v>1913.0</c:v>
                </c:pt>
                <c:pt idx="34">
                  <c:v>1914.0</c:v>
                </c:pt>
                <c:pt idx="35">
                  <c:v>1915.0</c:v>
                </c:pt>
                <c:pt idx="36">
                  <c:v>1916.0</c:v>
                </c:pt>
                <c:pt idx="37">
                  <c:v>1917.0</c:v>
                </c:pt>
                <c:pt idx="38">
                  <c:v>1918.0</c:v>
                </c:pt>
                <c:pt idx="39">
                  <c:v>1919.0</c:v>
                </c:pt>
                <c:pt idx="40">
                  <c:v>1920.0</c:v>
                </c:pt>
                <c:pt idx="41">
                  <c:v>1921.0</c:v>
                </c:pt>
                <c:pt idx="42">
                  <c:v>1922.0</c:v>
                </c:pt>
                <c:pt idx="43">
                  <c:v>1923.0</c:v>
                </c:pt>
                <c:pt idx="44">
                  <c:v>1924.0</c:v>
                </c:pt>
                <c:pt idx="45">
                  <c:v>1925.0</c:v>
                </c:pt>
                <c:pt idx="46">
                  <c:v>1926.0</c:v>
                </c:pt>
                <c:pt idx="47">
                  <c:v>1927.0</c:v>
                </c:pt>
                <c:pt idx="48">
                  <c:v>1928.0</c:v>
                </c:pt>
                <c:pt idx="49">
                  <c:v>1929.0</c:v>
                </c:pt>
                <c:pt idx="50">
                  <c:v>1930.0</c:v>
                </c:pt>
              </c:numCache>
            </c:numRef>
          </c:cat>
          <c:val>
            <c:numRef>
              <c:f>Basicos!$I$4:$I$54</c:f>
              <c:numCache>
                <c:formatCode>0.0</c:formatCode>
                <c:ptCount val="51"/>
                <c:pt idx="0">
                  <c:v>100.0</c:v>
                </c:pt>
                <c:pt idx="1">
                  <c:v>101.7505722323671</c:v>
                </c:pt>
                <c:pt idx="2">
                  <c:v>110.0200822777746</c:v>
                </c:pt>
                <c:pt idx="3">
                  <c:v>100.3031376253217</c:v>
                </c:pt>
                <c:pt idx="4">
                  <c:v>114.268810553695</c:v>
                </c:pt>
                <c:pt idx="5">
                  <c:v>113.6093721284534</c:v>
                </c:pt>
                <c:pt idx="6">
                  <c:v>111.2583284565581</c:v>
                </c:pt>
                <c:pt idx="7">
                  <c:v>120.209182165418</c:v>
                </c:pt>
                <c:pt idx="8">
                  <c:v>130.3639583929364</c:v>
                </c:pt>
                <c:pt idx="9">
                  <c:v>138.6774824441455</c:v>
                </c:pt>
                <c:pt idx="10">
                  <c:v>142.0788962160782</c:v>
                </c:pt>
                <c:pt idx="11">
                  <c:v>148.742411868367</c:v>
                </c:pt>
                <c:pt idx="12">
                  <c:v>148.4323962613576</c:v>
                </c:pt>
                <c:pt idx="13">
                  <c:v>156.7630525130087</c:v>
                </c:pt>
                <c:pt idx="14">
                  <c:v>189.9406556915364</c:v>
                </c:pt>
                <c:pt idx="15">
                  <c:v>180.2535518661295</c:v>
                </c:pt>
                <c:pt idx="16">
                  <c:v>150.6000950037256</c:v>
                </c:pt>
                <c:pt idx="17">
                  <c:v>159.9996308270733</c:v>
                </c:pt>
                <c:pt idx="18">
                  <c:v>160.0914325848701</c:v>
                </c:pt>
                <c:pt idx="19">
                  <c:v>198.476658355807</c:v>
                </c:pt>
                <c:pt idx="20">
                  <c:v>170.6872839043343</c:v>
                </c:pt>
                <c:pt idx="21">
                  <c:v>177.167330659086</c:v>
                </c:pt>
                <c:pt idx="22">
                  <c:v>178.9382720600239</c:v>
                </c:pt>
                <c:pt idx="23">
                  <c:v>187.6772229598158</c:v>
                </c:pt>
                <c:pt idx="24">
                  <c:v>186.3339318365674</c:v>
                </c:pt>
                <c:pt idx="25">
                  <c:v>205.480245954776</c:v>
                </c:pt>
                <c:pt idx="26">
                  <c:v>261.4477196408417</c:v>
                </c:pt>
                <c:pt idx="27">
                  <c:v>324.9922017188396</c:v>
                </c:pt>
                <c:pt idx="28">
                  <c:v>366.3068181229012</c:v>
                </c:pt>
                <c:pt idx="29">
                  <c:v>387.7896756640999</c:v>
                </c:pt>
                <c:pt idx="30">
                  <c:v>368.3543242833205</c:v>
                </c:pt>
                <c:pt idx="31">
                  <c:v>384.9651525933872</c:v>
                </c:pt>
                <c:pt idx="32">
                  <c:v>400.4017763361214</c:v>
                </c:pt>
                <c:pt idx="33">
                  <c:v>448.193843652738</c:v>
                </c:pt>
                <c:pt idx="34">
                  <c:v>497.8285007886995</c:v>
                </c:pt>
                <c:pt idx="35">
                  <c:v>557.138493327791</c:v>
                </c:pt>
                <c:pt idx="36">
                  <c:v>558.3080094575301</c:v>
                </c:pt>
                <c:pt idx="37">
                  <c:v>613.7906304048384</c:v>
                </c:pt>
                <c:pt idx="38">
                  <c:v>624.5930077898496</c:v>
                </c:pt>
                <c:pt idx="39">
                  <c:v>718.1034233133967</c:v>
                </c:pt>
                <c:pt idx="40">
                  <c:v>714.8164807446245</c:v>
                </c:pt>
                <c:pt idx="41">
                  <c:v>601.5455106496456</c:v>
                </c:pt>
                <c:pt idx="42">
                  <c:v>628.8532708035031</c:v>
                </c:pt>
                <c:pt idx="43">
                  <c:v>706.0979561839861</c:v>
                </c:pt>
                <c:pt idx="44">
                  <c:v>827.0483605911375</c:v>
                </c:pt>
                <c:pt idx="45">
                  <c:v>903.3102564416545</c:v>
                </c:pt>
                <c:pt idx="46">
                  <c:v>808.9179737829135</c:v>
                </c:pt>
                <c:pt idx="47">
                  <c:v>800.5898646254016</c:v>
                </c:pt>
                <c:pt idx="48">
                  <c:v>976.2486154655978</c:v>
                </c:pt>
                <c:pt idx="49">
                  <c:v>912.8858640704589</c:v>
                </c:pt>
                <c:pt idx="50">
                  <c:v>804.9236588678747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CD-488E-B087-D55D44FAA6C1}"/>
            </c:ext>
          </c:extLst>
        </c:ser>
        <c:ser>
          <c:idx val="1"/>
          <c:order val="1"/>
          <c:tx>
            <c:strRef>
              <c:f>Basicos!$J$3</c:f>
              <c:strCache>
                <c:ptCount val="1"/>
                <c:pt idx="0">
                  <c:v>IGP Als 1880=100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Basicos!$H$4:$H$54</c:f>
              <c:numCache>
                <c:formatCode>General</c:formatCode>
                <c:ptCount val="51"/>
                <c:pt idx="0">
                  <c:v>1880.0</c:v>
                </c:pt>
                <c:pt idx="1">
                  <c:v>1881.0</c:v>
                </c:pt>
                <c:pt idx="2">
                  <c:v>1882.0</c:v>
                </c:pt>
                <c:pt idx="3">
                  <c:v>1883.0</c:v>
                </c:pt>
                <c:pt idx="4">
                  <c:v>1884.0</c:v>
                </c:pt>
                <c:pt idx="5">
                  <c:v>1885.0</c:v>
                </c:pt>
                <c:pt idx="6">
                  <c:v>1886.0</c:v>
                </c:pt>
                <c:pt idx="7">
                  <c:v>1887.0</c:v>
                </c:pt>
                <c:pt idx="8">
                  <c:v>1888.0</c:v>
                </c:pt>
                <c:pt idx="9">
                  <c:v>1889.0</c:v>
                </c:pt>
                <c:pt idx="10">
                  <c:v>1890.0</c:v>
                </c:pt>
                <c:pt idx="11">
                  <c:v>1891.0</c:v>
                </c:pt>
                <c:pt idx="12">
                  <c:v>1892.0</c:v>
                </c:pt>
                <c:pt idx="13">
                  <c:v>1893.0</c:v>
                </c:pt>
                <c:pt idx="14">
                  <c:v>1894.0</c:v>
                </c:pt>
                <c:pt idx="15">
                  <c:v>1895.0</c:v>
                </c:pt>
                <c:pt idx="16">
                  <c:v>1896.0</c:v>
                </c:pt>
                <c:pt idx="17">
                  <c:v>1897.0</c:v>
                </c:pt>
                <c:pt idx="18">
                  <c:v>1898.0</c:v>
                </c:pt>
                <c:pt idx="19">
                  <c:v>1899.0</c:v>
                </c:pt>
                <c:pt idx="20">
                  <c:v>1900.0</c:v>
                </c:pt>
                <c:pt idx="21">
                  <c:v>1901.0</c:v>
                </c:pt>
                <c:pt idx="22">
                  <c:v>1902.0</c:v>
                </c:pt>
                <c:pt idx="23">
                  <c:v>1903.0</c:v>
                </c:pt>
                <c:pt idx="24">
                  <c:v>1904.0</c:v>
                </c:pt>
                <c:pt idx="25">
                  <c:v>1905.0</c:v>
                </c:pt>
                <c:pt idx="26">
                  <c:v>1906.0</c:v>
                </c:pt>
                <c:pt idx="27">
                  <c:v>1907.0</c:v>
                </c:pt>
                <c:pt idx="28">
                  <c:v>1908.0</c:v>
                </c:pt>
                <c:pt idx="29">
                  <c:v>1909.0</c:v>
                </c:pt>
                <c:pt idx="30">
                  <c:v>1910.0</c:v>
                </c:pt>
                <c:pt idx="31">
                  <c:v>1911.0</c:v>
                </c:pt>
                <c:pt idx="32">
                  <c:v>1912.0</c:v>
                </c:pt>
                <c:pt idx="33">
                  <c:v>1913.0</c:v>
                </c:pt>
                <c:pt idx="34">
                  <c:v>1914.0</c:v>
                </c:pt>
                <c:pt idx="35">
                  <c:v>1915.0</c:v>
                </c:pt>
                <c:pt idx="36">
                  <c:v>1916.0</c:v>
                </c:pt>
                <c:pt idx="37">
                  <c:v>1917.0</c:v>
                </c:pt>
                <c:pt idx="38">
                  <c:v>1918.0</c:v>
                </c:pt>
                <c:pt idx="39">
                  <c:v>1919.0</c:v>
                </c:pt>
                <c:pt idx="40">
                  <c:v>1920.0</c:v>
                </c:pt>
                <c:pt idx="41">
                  <c:v>1921.0</c:v>
                </c:pt>
                <c:pt idx="42">
                  <c:v>1922.0</c:v>
                </c:pt>
                <c:pt idx="43">
                  <c:v>1923.0</c:v>
                </c:pt>
                <c:pt idx="44">
                  <c:v>1924.0</c:v>
                </c:pt>
                <c:pt idx="45">
                  <c:v>1925.0</c:v>
                </c:pt>
                <c:pt idx="46">
                  <c:v>1926.0</c:v>
                </c:pt>
                <c:pt idx="47">
                  <c:v>1927.0</c:v>
                </c:pt>
                <c:pt idx="48">
                  <c:v>1928.0</c:v>
                </c:pt>
                <c:pt idx="49">
                  <c:v>1929.0</c:v>
                </c:pt>
                <c:pt idx="50">
                  <c:v>1930.0</c:v>
                </c:pt>
              </c:numCache>
            </c:numRef>
          </c:cat>
          <c:val>
            <c:numRef>
              <c:f>Basicos!$J$4:$J$54</c:f>
              <c:numCache>
                <c:formatCode>0.0</c:formatCode>
                <c:ptCount val="51"/>
                <c:pt idx="0">
                  <c:v>100.0</c:v>
                </c:pt>
                <c:pt idx="1">
                  <c:v>1.524068600232655</c:v>
                </c:pt>
                <c:pt idx="2">
                  <c:v>12.06699735148119</c:v>
                </c:pt>
                <c:pt idx="3">
                  <c:v>10.6885643550741</c:v>
                </c:pt>
                <c:pt idx="4">
                  <c:v>17.78512273828152</c:v>
                </c:pt>
                <c:pt idx="5">
                  <c:v>18.38817839441332</c:v>
                </c:pt>
                <c:pt idx="6">
                  <c:v>17.80897982196968</c:v>
                </c:pt>
                <c:pt idx="7">
                  <c:v>26.01710972479541</c:v>
                </c:pt>
                <c:pt idx="8">
                  <c:v>31.45230404258311</c:v>
                </c:pt>
                <c:pt idx="9">
                  <c:v>44.11273126774421</c:v>
                </c:pt>
                <c:pt idx="10">
                  <c:v>45.79436982019572</c:v>
                </c:pt>
                <c:pt idx="11">
                  <c:v>47.95749043056591</c:v>
                </c:pt>
                <c:pt idx="12">
                  <c:v>42.2353729062333</c:v>
                </c:pt>
                <c:pt idx="13">
                  <c:v>41.5638141644506</c:v>
                </c:pt>
                <c:pt idx="14">
                  <c:v>70.49382840904665</c:v>
                </c:pt>
                <c:pt idx="15">
                  <c:v>65.77709230454951</c:v>
                </c:pt>
                <c:pt idx="16">
                  <c:v>43.92930600370506</c:v>
                </c:pt>
                <c:pt idx="17">
                  <c:v>59.08821053003323</c:v>
                </c:pt>
                <c:pt idx="18">
                  <c:v>53.25186479645248</c:v>
                </c:pt>
                <c:pt idx="19">
                  <c:v>81.93534312311371</c:v>
                </c:pt>
                <c:pt idx="20">
                  <c:v>72.39904318620474</c:v>
                </c:pt>
                <c:pt idx="21">
                  <c:v>80.66444584413918</c:v>
                </c:pt>
                <c:pt idx="22">
                  <c:v>74.30504546420687</c:v>
                </c:pt>
                <c:pt idx="23">
                  <c:v>71.87235677600329</c:v>
                </c:pt>
                <c:pt idx="24">
                  <c:v>79.9638225906231</c:v>
                </c:pt>
                <c:pt idx="25">
                  <c:v>100.4729406091414</c:v>
                </c:pt>
                <c:pt idx="26">
                  <c:v>159.124698011913</c:v>
                </c:pt>
                <c:pt idx="27">
                  <c:v>220.3988362401184</c:v>
                </c:pt>
                <c:pt idx="28">
                  <c:v>259.8535495016978</c:v>
                </c:pt>
                <c:pt idx="29">
                  <c:v>297.9227828023905</c:v>
                </c:pt>
                <c:pt idx="30">
                  <c:v>274.771597946539</c:v>
                </c:pt>
                <c:pt idx="31">
                  <c:v>299.4231098093443</c:v>
                </c:pt>
                <c:pt idx="32">
                  <c:v>310.8989930092706</c:v>
                </c:pt>
                <c:pt idx="33">
                  <c:v>369.0952868522484</c:v>
                </c:pt>
                <c:pt idx="34">
                  <c:v>428.7268107093419</c:v>
                </c:pt>
                <c:pt idx="35">
                  <c:v>486.2703188715855</c:v>
                </c:pt>
                <c:pt idx="36">
                  <c:v>443.7417221154071</c:v>
                </c:pt>
                <c:pt idx="37">
                  <c:v>523.1576101641139</c:v>
                </c:pt>
                <c:pt idx="38">
                  <c:v>507.00060577541</c:v>
                </c:pt>
                <c:pt idx="39">
                  <c:v>632.90574237686</c:v>
                </c:pt>
                <c:pt idx="40">
                  <c:v>650.8205084009447</c:v>
                </c:pt>
                <c:pt idx="41">
                  <c:v>623.9886211455984</c:v>
                </c:pt>
                <c:pt idx="42">
                  <c:v>630.6154677386157</c:v>
                </c:pt>
                <c:pt idx="43">
                  <c:v>663.2652251303407</c:v>
                </c:pt>
                <c:pt idx="44">
                  <c:v>700.4919344517778</c:v>
                </c:pt>
                <c:pt idx="45">
                  <c:v>760.8973262928492</c:v>
                </c:pt>
                <c:pt idx="46">
                  <c:v>731.6317788076812</c:v>
                </c:pt>
                <c:pt idx="47">
                  <c:v>696.9921082372724</c:v>
                </c:pt>
                <c:pt idx="48">
                  <c:v>795.0598883724204</c:v>
                </c:pt>
                <c:pt idx="49">
                  <c:v>739.7464648402087</c:v>
                </c:pt>
                <c:pt idx="50">
                  <c:v>676.042613421394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CD-488E-B087-D55D44FAA6C1}"/>
            </c:ext>
          </c:extLst>
        </c:ser>
        <c:ser>
          <c:idx val="2"/>
          <c:order val="2"/>
          <c:tx>
            <c:strRef>
              <c:f>Basicos!$K$3</c:f>
              <c:strCache>
                <c:ptCount val="1"/>
                <c:pt idx="0">
                  <c:v>Base monetaria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Basicos!$H$4:$H$54</c:f>
              <c:numCache>
                <c:formatCode>General</c:formatCode>
                <c:ptCount val="51"/>
                <c:pt idx="0">
                  <c:v>1880.0</c:v>
                </c:pt>
                <c:pt idx="1">
                  <c:v>1881.0</c:v>
                </c:pt>
                <c:pt idx="2">
                  <c:v>1882.0</c:v>
                </c:pt>
                <c:pt idx="3">
                  <c:v>1883.0</c:v>
                </c:pt>
                <c:pt idx="4">
                  <c:v>1884.0</c:v>
                </c:pt>
                <c:pt idx="5">
                  <c:v>1885.0</c:v>
                </c:pt>
                <c:pt idx="6">
                  <c:v>1886.0</c:v>
                </c:pt>
                <c:pt idx="7">
                  <c:v>1887.0</c:v>
                </c:pt>
                <c:pt idx="8">
                  <c:v>1888.0</c:v>
                </c:pt>
                <c:pt idx="9">
                  <c:v>1889.0</c:v>
                </c:pt>
                <c:pt idx="10">
                  <c:v>1890.0</c:v>
                </c:pt>
                <c:pt idx="11">
                  <c:v>1891.0</c:v>
                </c:pt>
                <c:pt idx="12">
                  <c:v>1892.0</c:v>
                </c:pt>
                <c:pt idx="13">
                  <c:v>1893.0</c:v>
                </c:pt>
                <c:pt idx="14">
                  <c:v>1894.0</c:v>
                </c:pt>
                <c:pt idx="15">
                  <c:v>1895.0</c:v>
                </c:pt>
                <c:pt idx="16">
                  <c:v>1896.0</c:v>
                </c:pt>
                <c:pt idx="17">
                  <c:v>1897.0</c:v>
                </c:pt>
                <c:pt idx="18">
                  <c:v>1898.0</c:v>
                </c:pt>
                <c:pt idx="19">
                  <c:v>1899.0</c:v>
                </c:pt>
                <c:pt idx="20">
                  <c:v>1900.0</c:v>
                </c:pt>
                <c:pt idx="21">
                  <c:v>1901.0</c:v>
                </c:pt>
                <c:pt idx="22">
                  <c:v>1902.0</c:v>
                </c:pt>
                <c:pt idx="23">
                  <c:v>1903.0</c:v>
                </c:pt>
                <c:pt idx="24">
                  <c:v>1904.0</c:v>
                </c:pt>
                <c:pt idx="25">
                  <c:v>1905.0</c:v>
                </c:pt>
                <c:pt idx="26">
                  <c:v>1906.0</c:v>
                </c:pt>
                <c:pt idx="27">
                  <c:v>1907.0</c:v>
                </c:pt>
                <c:pt idx="28">
                  <c:v>1908.0</c:v>
                </c:pt>
                <c:pt idx="29">
                  <c:v>1909.0</c:v>
                </c:pt>
                <c:pt idx="30">
                  <c:v>1910.0</c:v>
                </c:pt>
                <c:pt idx="31">
                  <c:v>1911.0</c:v>
                </c:pt>
                <c:pt idx="32">
                  <c:v>1912.0</c:v>
                </c:pt>
                <c:pt idx="33">
                  <c:v>1913.0</c:v>
                </c:pt>
                <c:pt idx="34">
                  <c:v>1914.0</c:v>
                </c:pt>
                <c:pt idx="35">
                  <c:v>1915.0</c:v>
                </c:pt>
                <c:pt idx="36">
                  <c:v>1916.0</c:v>
                </c:pt>
                <c:pt idx="37">
                  <c:v>1917.0</c:v>
                </c:pt>
                <c:pt idx="38">
                  <c:v>1918.0</c:v>
                </c:pt>
                <c:pt idx="39">
                  <c:v>1919.0</c:v>
                </c:pt>
                <c:pt idx="40">
                  <c:v>1920.0</c:v>
                </c:pt>
                <c:pt idx="41">
                  <c:v>1921.0</c:v>
                </c:pt>
                <c:pt idx="42">
                  <c:v>1922.0</c:v>
                </c:pt>
                <c:pt idx="43">
                  <c:v>1923.0</c:v>
                </c:pt>
                <c:pt idx="44">
                  <c:v>1924.0</c:v>
                </c:pt>
                <c:pt idx="45">
                  <c:v>1925.0</c:v>
                </c:pt>
                <c:pt idx="46">
                  <c:v>1926.0</c:v>
                </c:pt>
                <c:pt idx="47">
                  <c:v>1927.0</c:v>
                </c:pt>
                <c:pt idx="48">
                  <c:v>1928.0</c:v>
                </c:pt>
                <c:pt idx="49">
                  <c:v>1929.0</c:v>
                </c:pt>
                <c:pt idx="50">
                  <c:v>1930.0</c:v>
                </c:pt>
              </c:numCache>
            </c:numRef>
          </c:cat>
          <c:val>
            <c:numRef>
              <c:f>Basicos!$K$4:$K$54</c:f>
              <c:numCache>
                <c:formatCode>0.00</c:formatCode>
                <c:ptCount val="51"/>
                <c:pt idx="0">
                  <c:v>100.0</c:v>
                </c:pt>
                <c:pt idx="1">
                  <c:v>97.36136439444295</c:v>
                </c:pt>
                <c:pt idx="2">
                  <c:v>98.27598465207355</c:v>
                </c:pt>
                <c:pt idx="3">
                  <c:v>98.45219497600372</c:v>
                </c:pt>
                <c:pt idx="4">
                  <c:v>98.23757229262915</c:v>
                </c:pt>
                <c:pt idx="5">
                  <c:v>99.27324071363542</c:v>
                </c:pt>
                <c:pt idx="6">
                  <c:v>100.5974941417333</c:v>
                </c:pt>
                <c:pt idx="7">
                  <c:v>100.0831319984516</c:v>
                </c:pt>
                <c:pt idx="8">
                  <c:v>103.2558023498616</c:v>
                </c:pt>
                <c:pt idx="9">
                  <c:v>106.8164735165495</c:v>
                </c:pt>
                <c:pt idx="10">
                  <c:v>109.2617934629056</c:v>
                </c:pt>
                <c:pt idx="11">
                  <c:v>127.3111849761136</c:v>
                </c:pt>
                <c:pt idx="12">
                  <c:v>115.2188917252902</c:v>
                </c:pt>
                <c:pt idx="13">
                  <c:v>124.771403400251</c:v>
                </c:pt>
                <c:pt idx="14">
                  <c:v>124.1575003214693</c:v>
                </c:pt>
                <c:pt idx="15">
                  <c:v>116.2781686500971</c:v>
                </c:pt>
                <c:pt idx="16">
                  <c:v>121.7839257880085</c:v>
                </c:pt>
                <c:pt idx="17">
                  <c:v>119.5986531917264</c:v>
                </c:pt>
                <c:pt idx="18">
                  <c:v>143.0225035951019</c:v>
                </c:pt>
                <c:pt idx="19">
                  <c:v>144.8277377879991</c:v>
                </c:pt>
                <c:pt idx="20">
                  <c:v>149.7599622332975</c:v>
                </c:pt>
                <c:pt idx="21">
                  <c:v>151.4551128672965</c:v>
                </c:pt>
                <c:pt idx="22">
                  <c:v>137.9546963702456</c:v>
                </c:pt>
                <c:pt idx="23">
                  <c:v>138.7771823664065</c:v>
                </c:pt>
                <c:pt idx="24">
                  <c:v>142.7726295271137</c:v>
                </c:pt>
                <c:pt idx="25">
                  <c:v>147.8794945957643</c:v>
                </c:pt>
                <c:pt idx="26">
                  <c:v>182.991857585994</c:v>
                </c:pt>
                <c:pt idx="27">
                  <c:v>213.7475230940364</c:v>
                </c:pt>
                <c:pt idx="28">
                  <c:v>216.009332184912</c:v>
                </c:pt>
                <c:pt idx="29">
                  <c:v>216.5177477604735</c:v>
                </c:pt>
                <c:pt idx="30">
                  <c:v>218.636649377725</c:v>
                </c:pt>
                <c:pt idx="31">
                  <c:v>227.5674750549855</c:v>
                </c:pt>
                <c:pt idx="32">
                  <c:v>230.0403808278273</c:v>
                </c:pt>
                <c:pt idx="33">
                  <c:v>230.4110864594961</c:v>
                </c:pt>
                <c:pt idx="34">
                  <c:v>264.463431253453</c:v>
                </c:pt>
                <c:pt idx="35">
                  <c:v>215.3598705123877</c:v>
                </c:pt>
                <c:pt idx="36">
                  <c:v>216.3776526310956</c:v>
                </c:pt>
                <c:pt idx="37">
                  <c:v>212.6696764129137</c:v>
                </c:pt>
                <c:pt idx="38">
                  <c:v>251.6031272612178</c:v>
                </c:pt>
                <c:pt idx="39">
                  <c:v>271.3485522031972</c:v>
                </c:pt>
                <c:pt idx="40">
                  <c:v>313.3967411825134</c:v>
                </c:pt>
                <c:pt idx="41">
                  <c:v>328.9640486186751</c:v>
                </c:pt>
                <c:pt idx="42">
                  <c:v>309.9291371229933</c:v>
                </c:pt>
                <c:pt idx="43">
                  <c:v>295.316488096039</c:v>
                </c:pt>
                <c:pt idx="44">
                  <c:v>334.2478247242131</c:v>
                </c:pt>
                <c:pt idx="45">
                  <c:v>376.5123105040678</c:v>
                </c:pt>
                <c:pt idx="46">
                  <c:v>403.380135752435</c:v>
                </c:pt>
                <c:pt idx="47">
                  <c:v>380.1005726749232</c:v>
                </c:pt>
                <c:pt idx="48">
                  <c:v>431.8063673285922</c:v>
                </c:pt>
                <c:pt idx="49">
                  <c:v>418.7249348956115</c:v>
                </c:pt>
                <c:pt idx="50">
                  <c:v>363.6256719584849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CD-488E-B087-D55D44FAA6C1}"/>
            </c:ext>
          </c:extLst>
        </c:ser>
        <c:ser>
          <c:idx val="3"/>
          <c:order val="3"/>
          <c:tx>
            <c:strRef>
              <c:f>Basicos!$L$3</c:f>
              <c:strCache>
                <c:ptCount val="1"/>
                <c:pt idx="0">
                  <c:v>Ms agropecs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Basicos!$H$4:$H$54</c:f>
              <c:numCache>
                <c:formatCode>General</c:formatCode>
                <c:ptCount val="51"/>
                <c:pt idx="0">
                  <c:v>1880.0</c:v>
                </c:pt>
                <c:pt idx="1">
                  <c:v>1881.0</c:v>
                </c:pt>
                <c:pt idx="2">
                  <c:v>1882.0</c:v>
                </c:pt>
                <c:pt idx="3">
                  <c:v>1883.0</c:v>
                </c:pt>
                <c:pt idx="4">
                  <c:v>1884.0</c:v>
                </c:pt>
                <c:pt idx="5">
                  <c:v>1885.0</c:v>
                </c:pt>
                <c:pt idx="6">
                  <c:v>1886.0</c:v>
                </c:pt>
                <c:pt idx="7">
                  <c:v>1887.0</c:v>
                </c:pt>
                <c:pt idx="8">
                  <c:v>1888.0</c:v>
                </c:pt>
                <c:pt idx="9">
                  <c:v>1889.0</c:v>
                </c:pt>
                <c:pt idx="10">
                  <c:v>1890.0</c:v>
                </c:pt>
                <c:pt idx="11">
                  <c:v>1891.0</c:v>
                </c:pt>
                <c:pt idx="12">
                  <c:v>1892.0</c:v>
                </c:pt>
                <c:pt idx="13">
                  <c:v>1893.0</c:v>
                </c:pt>
                <c:pt idx="14">
                  <c:v>1894.0</c:v>
                </c:pt>
                <c:pt idx="15">
                  <c:v>1895.0</c:v>
                </c:pt>
                <c:pt idx="16">
                  <c:v>1896.0</c:v>
                </c:pt>
                <c:pt idx="17">
                  <c:v>1897.0</c:v>
                </c:pt>
                <c:pt idx="18">
                  <c:v>1898.0</c:v>
                </c:pt>
                <c:pt idx="19">
                  <c:v>1899.0</c:v>
                </c:pt>
                <c:pt idx="20">
                  <c:v>1900.0</c:v>
                </c:pt>
                <c:pt idx="21">
                  <c:v>1901.0</c:v>
                </c:pt>
                <c:pt idx="22">
                  <c:v>1902.0</c:v>
                </c:pt>
                <c:pt idx="23">
                  <c:v>1903.0</c:v>
                </c:pt>
                <c:pt idx="24">
                  <c:v>1904.0</c:v>
                </c:pt>
                <c:pt idx="25">
                  <c:v>1905.0</c:v>
                </c:pt>
                <c:pt idx="26">
                  <c:v>1906.0</c:v>
                </c:pt>
                <c:pt idx="27">
                  <c:v>1907.0</c:v>
                </c:pt>
                <c:pt idx="28">
                  <c:v>1908.0</c:v>
                </c:pt>
                <c:pt idx="29">
                  <c:v>1909.0</c:v>
                </c:pt>
                <c:pt idx="30">
                  <c:v>1910.0</c:v>
                </c:pt>
                <c:pt idx="31">
                  <c:v>1911.0</c:v>
                </c:pt>
                <c:pt idx="32">
                  <c:v>1912.0</c:v>
                </c:pt>
                <c:pt idx="33">
                  <c:v>1913.0</c:v>
                </c:pt>
                <c:pt idx="34">
                  <c:v>1914.0</c:v>
                </c:pt>
                <c:pt idx="35">
                  <c:v>1915.0</c:v>
                </c:pt>
                <c:pt idx="36">
                  <c:v>1916.0</c:v>
                </c:pt>
                <c:pt idx="37">
                  <c:v>1917.0</c:v>
                </c:pt>
                <c:pt idx="38">
                  <c:v>1918.0</c:v>
                </c:pt>
                <c:pt idx="39">
                  <c:v>1919.0</c:v>
                </c:pt>
                <c:pt idx="40">
                  <c:v>1920.0</c:v>
                </c:pt>
                <c:pt idx="41">
                  <c:v>1921.0</c:v>
                </c:pt>
                <c:pt idx="42">
                  <c:v>1922.0</c:v>
                </c:pt>
                <c:pt idx="43">
                  <c:v>1923.0</c:v>
                </c:pt>
                <c:pt idx="44">
                  <c:v>1924.0</c:v>
                </c:pt>
                <c:pt idx="45">
                  <c:v>1925.0</c:v>
                </c:pt>
                <c:pt idx="46">
                  <c:v>1926.0</c:v>
                </c:pt>
                <c:pt idx="47">
                  <c:v>1927.0</c:v>
                </c:pt>
                <c:pt idx="48">
                  <c:v>1928.0</c:v>
                </c:pt>
                <c:pt idx="49">
                  <c:v>1929.0</c:v>
                </c:pt>
                <c:pt idx="50">
                  <c:v>1930.0</c:v>
                </c:pt>
              </c:numCache>
            </c:numRef>
          </c:cat>
          <c:val>
            <c:numRef>
              <c:f>Basicos!$L$4:$L$54</c:f>
              <c:numCache>
                <c:formatCode>0.00</c:formatCode>
                <c:ptCount val="51"/>
                <c:pt idx="0">
                  <c:v>100.0</c:v>
                </c:pt>
                <c:pt idx="1">
                  <c:v>117.9243332592002</c:v>
                </c:pt>
                <c:pt idx="2">
                  <c:v>155.2511842749135</c:v>
                </c:pt>
                <c:pt idx="3">
                  <c:v>186.321194312184</c:v>
                </c:pt>
                <c:pt idx="4">
                  <c:v>187.7818586302395</c:v>
                </c:pt>
                <c:pt idx="5">
                  <c:v>167.9242226023568</c:v>
                </c:pt>
                <c:pt idx="6">
                  <c:v>198.4099055853251</c:v>
                </c:pt>
                <c:pt idx="7">
                  <c:v>145.9999801634162</c:v>
                </c:pt>
                <c:pt idx="8">
                  <c:v>230.5847549138514</c:v>
                </c:pt>
                <c:pt idx="9">
                  <c:v>256.0405087807866</c:v>
                </c:pt>
                <c:pt idx="10">
                  <c:v>234.3583555991588</c:v>
                </c:pt>
                <c:pt idx="11">
                  <c:v>277.5137800596762</c:v>
                </c:pt>
                <c:pt idx="12">
                  <c:v>279.3234403545616</c:v>
                </c:pt>
                <c:pt idx="13">
                  <c:v>250.2025205378252</c:v>
                </c:pt>
                <c:pt idx="14">
                  <c:v>212.1138364343565</c:v>
                </c:pt>
                <c:pt idx="15">
                  <c:v>250.4453528492096</c:v>
                </c:pt>
                <c:pt idx="16">
                  <c:v>227.5125629525881</c:v>
                </c:pt>
                <c:pt idx="17">
                  <c:v>211.4750896220075</c:v>
                </c:pt>
                <c:pt idx="18">
                  <c:v>188.9411548453282</c:v>
                </c:pt>
                <c:pt idx="19">
                  <c:v>194.8427792862075</c:v>
                </c:pt>
                <c:pt idx="20">
                  <c:v>198.7982356651504</c:v>
                </c:pt>
                <c:pt idx="21">
                  <c:v>297.6957783728502</c:v>
                </c:pt>
                <c:pt idx="22">
                  <c:v>148.6326976364706</c:v>
                </c:pt>
                <c:pt idx="23">
                  <c:v>149.0195728467531</c:v>
                </c:pt>
                <c:pt idx="24">
                  <c:v>182.574715613654</c:v>
                </c:pt>
                <c:pt idx="25">
                  <c:v>195.107960140715</c:v>
                </c:pt>
                <c:pt idx="26">
                  <c:v>339.268941823214</c:v>
                </c:pt>
                <c:pt idx="27">
                  <c:v>289.9707275842555</c:v>
                </c:pt>
                <c:pt idx="28">
                  <c:v>271.3328727702961</c:v>
                </c:pt>
                <c:pt idx="29">
                  <c:v>454.9404909908681</c:v>
                </c:pt>
                <c:pt idx="30">
                  <c:v>455.8947992335229</c:v>
                </c:pt>
                <c:pt idx="31">
                  <c:v>561.9273045511176</c:v>
                </c:pt>
                <c:pt idx="32">
                  <c:v>441.9557430939657</c:v>
                </c:pt>
                <c:pt idx="33">
                  <c:v>395.2516988974971</c:v>
                </c:pt>
                <c:pt idx="34">
                  <c:v>392.3317742267496</c:v>
                </c:pt>
                <c:pt idx="35">
                  <c:v>304.1212768554371</c:v>
                </c:pt>
                <c:pt idx="36">
                  <c:v>323.2108249441769</c:v>
                </c:pt>
                <c:pt idx="37">
                  <c:v>476.5736844901388</c:v>
                </c:pt>
                <c:pt idx="38">
                  <c:v>546.927795526295</c:v>
                </c:pt>
                <c:pt idx="39">
                  <c:v>431.7507492752935</c:v>
                </c:pt>
                <c:pt idx="40">
                  <c:v>686.1205364782398</c:v>
                </c:pt>
                <c:pt idx="41">
                  <c:v>304.7646577054711</c:v>
                </c:pt>
                <c:pt idx="42">
                  <c:v>323.0319115245927</c:v>
                </c:pt>
                <c:pt idx="43">
                  <c:v>522.1477570542834</c:v>
                </c:pt>
                <c:pt idx="44">
                  <c:v>431.2943170167472</c:v>
                </c:pt>
                <c:pt idx="45">
                  <c:v>550.329479573531</c:v>
                </c:pt>
                <c:pt idx="46">
                  <c:v>717.1797933530833</c:v>
                </c:pt>
                <c:pt idx="47">
                  <c:v>592.9298341532551</c:v>
                </c:pt>
                <c:pt idx="48">
                  <c:v>650.6734940217523</c:v>
                </c:pt>
                <c:pt idx="49">
                  <c:v>793.1820358734543</c:v>
                </c:pt>
                <c:pt idx="50">
                  <c:v>657.0363828307693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8CD-488E-B087-D55D44FAA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57480"/>
        <c:axId val="2090953704"/>
      </c:lineChart>
      <c:catAx>
        <c:axId val="209095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953704"/>
        <c:crosses val="autoZero"/>
        <c:auto val="1"/>
        <c:lblAlgn val="ctr"/>
        <c:lblOffset val="100"/>
        <c:noMultiLvlLbl val="0"/>
      </c:catAx>
      <c:valAx>
        <c:axId val="209095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95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Regre1!$C$32</c:f>
              <c:strCache>
                <c:ptCount val="1"/>
                <c:pt idx="0">
                  <c:v>IGP1901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Regre1!$B$33:$B$42</c:f>
              <c:numCache>
                <c:formatCode>General</c:formatCode>
                <c:ptCount val="10"/>
                <c:pt idx="0">
                  <c:v>1901.0</c:v>
                </c:pt>
                <c:pt idx="1">
                  <c:v>1902.0</c:v>
                </c:pt>
                <c:pt idx="2">
                  <c:v>1903.0</c:v>
                </c:pt>
                <c:pt idx="3">
                  <c:v>1904.0</c:v>
                </c:pt>
                <c:pt idx="4">
                  <c:v>1905.0</c:v>
                </c:pt>
                <c:pt idx="5">
                  <c:v>1906.0</c:v>
                </c:pt>
                <c:pt idx="6">
                  <c:v>1907.0</c:v>
                </c:pt>
                <c:pt idx="7">
                  <c:v>1908.0</c:v>
                </c:pt>
                <c:pt idx="8">
                  <c:v>1909.0</c:v>
                </c:pt>
                <c:pt idx="9">
                  <c:v>1910.0</c:v>
                </c:pt>
              </c:numCache>
            </c:numRef>
          </c:cat>
          <c:val>
            <c:numRef>
              <c:f>Regre1!$C$33:$C$42</c:f>
              <c:numCache>
                <c:formatCode>0.00000</c:formatCode>
                <c:ptCount val="10"/>
                <c:pt idx="0">
                  <c:v>100.0</c:v>
                </c:pt>
                <c:pt idx="1">
                  <c:v>100.9995868845287</c:v>
                </c:pt>
                <c:pt idx="2">
                  <c:v>105.9321841457066</c:v>
                </c:pt>
                <c:pt idx="3">
                  <c:v>105.1739793919006</c:v>
                </c:pt>
                <c:pt idx="4">
                  <c:v>115.9808894734498</c:v>
                </c:pt>
                <c:pt idx="5">
                  <c:v>147.5710666680034</c:v>
                </c:pt>
                <c:pt idx="6">
                  <c:v>183.4379964465375</c:v>
                </c:pt>
                <c:pt idx="7">
                  <c:v>206.7575420142027</c:v>
                </c:pt>
                <c:pt idx="8">
                  <c:v>218.8832863381024</c:v>
                </c:pt>
                <c:pt idx="9">
                  <c:v>207.9132325993701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1C-4869-BB3B-2412FE24580A}"/>
            </c:ext>
          </c:extLst>
        </c:ser>
        <c:ser>
          <c:idx val="1"/>
          <c:order val="1"/>
          <c:tx>
            <c:strRef>
              <c:f>Regre1!$D$32</c:f>
              <c:strCache>
                <c:ptCount val="1"/>
                <c:pt idx="0">
                  <c:v>IndAlimentos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Regre1!$B$33:$B$42</c:f>
              <c:numCache>
                <c:formatCode>General</c:formatCode>
                <c:ptCount val="10"/>
                <c:pt idx="0">
                  <c:v>1901.0</c:v>
                </c:pt>
                <c:pt idx="1">
                  <c:v>1902.0</c:v>
                </c:pt>
                <c:pt idx="2">
                  <c:v>1903.0</c:v>
                </c:pt>
                <c:pt idx="3">
                  <c:v>1904.0</c:v>
                </c:pt>
                <c:pt idx="4">
                  <c:v>1905.0</c:v>
                </c:pt>
                <c:pt idx="5">
                  <c:v>1906.0</c:v>
                </c:pt>
                <c:pt idx="6">
                  <c:v>1907.0</c:v>
                </c:pt>
                <c:pt idx="7">
                  <c:v>1908.0</c:v>
                </c:pt>
                <c:pt idx="8">
                  <c:v>1909.0</c:v>
                </c:pt>
                <c:pt idx="9">
                  <c:v>1910.0</c:v>
                </c:pt>
              </c:numCache>
            </c:numRef>
          </c:cat>
          <c:val>
            <c:numRef>
              <c:f>Regre1!$D$33:$D$42</c:f>
              <c:numCache>
                <c:formatCode>0.00000</c:formatCode>
                <c:ptCount val="10"/>
                <c:pt idx="0">
                  <c:v>100.0</c:v>
                </c:pt>
                <c:pt idx="1">
                  <c:v>44.57980924566015</c:v>
                </c:pt>
                <c:pt idx="2">
                  <c:v>57.80237714669647</c:v>
                </c:pt>
                <c:pt idx="3">
                  <c:v>69.20675436340683</c:v>
                </c:pt>
                <c:pt idx="4">
                  <c:v>9.429255023620234</c:v>
                </c:pt>
                <c:pt idx="5">
                  <c:v>232.0374221283503</c:v>
                </c:pt>
                <c:pt idx="6">
                  <c:v>-8.821266721266886</c:v>
                </c:pt>
                <c:pt idx="7">
                  <c:v>63.05907250285647</c:v>
                </c:pt>
                <c:pt idx="8">
                  <c:v>81.66132740541163</c:v>
                </c:pt>
                <c:pt idx="9">
                  <c:v>63.93875984236538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1C-4869-BB3B-2412FE24580A}"/>
            </c:ext>
          </c:extLst>
        </c:ser>
        <c:ser>
          <c:idx val="2"/>
          <c:order val="2"/>
          <c:tx>
            <c:strRef>
              <c:f>Regre1!$E$32</c:f>
              <c:strCache>
                <c:ptCount val="1"/>
                <c:pt idx="0">
                  <c:v>IndBMonetaria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Regre1!$B$33:$B$42</c:f>
              <c:numCache>
                <c:formatCode>General</c:formatCode>
                <c:ptCount val="10"/>
                <c:pt idx="0">
                  <c:v>1901.0</c:v>
                </c:pt>
                <c:pt idx="1">
                  <c:v>1902.0</c:v>
                </c:pt>
                <c:pt idx="2">
                  <c:v>1903.0</c:v>
                </c:pt>
                <c:pt idx="3">
                  <c:v>1904.0</c:v>
                </c:pt>
                <c:pt idx="4">
                  <c:v>1905.0</c:v>
                </c:pt>
                <c:pt idx="5">
                  <c:v>1906.0</c:v>
                </c:pt>
                <c:pt idx="6">
                  <c:v>1907.0</c:v>
                </c:pt>
                <c:pt idx="7">
                  <c:v>1908.0</c:v>
                </c:pt>
                <c:pt idx="8">
                  <c:v>1909.0</c:v>
                </c:pt>
                <c:pt idx="9">
                  <c:v>1910.0</c:v>
                </c:pt>
              </c:numCache>
            </c:numRef>
          </c:cat>
          <c:val>
            <c:numRef>
              <c:f>Regre1!$E$33:$E$42</c:f>
              <c:numCache>
                <c:formatCode>0.00000</c:formatCode>
                <c:ptCount val="10"/>
                <c:pt idx="0">
                  <c:v>100.0</c:v>
                </c:pt>
                <c:pt idx="1">
                  <c:v>91.08619297066599</c:v>
                </c:pt>
                <c:pt idx="2">
                  <c:v>91.62924891680733</c:v>
                </c:pt>
                <c:pt idx="3">
                  <c:v>94.2672893797978</c:v>
                </c:pt>
                <c:pt idx="4">
                  <c:v>97.63915644454663</c:v>
                </c:pt>
                <c:pt idx="5">
                  <c:v>120.8225025366623</c:v>
                </c:pt>
                <c:pt idx="6">
                  <c:v>141.1292884389581</c:v>
                </c:pt>
                <c:pt idx="7">
                  <c:v>142.6226742006243</c:v>
                </c:pt>
                <c:pt idx="8">
                  <c:v>142.9583614982905</c:v>
                </c:pt>
                <c:pt idx="9">
                  <c:v>144.3573909381933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71C-4869-BB3B-2412FE24580A}"/>
            </c:ext>
          </c:extLst>
        </c:ser>
        <c:ser>
          <c:idx val="3"/>
          <c:order val="3"/>
          <c:tx>
            <c:strRef>
              <c:f>Regre1!$F$32</c:f>
              <c:strCache>
                <c:ptCount val="1"/>
                <c:pt idx="0">
                  <c:v>Predicción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Regre1!$B$33:$B$42</c:f>
              <c:numCache>
                <c:formatCode>General</c:formatCode>
                <c:ptCount val="10"/>
                <c:pt idx="0">
                  <c:v>1901.0</c:v>
                </c:pt>
                <c:pt idx="1">
                  <c:v>1902.0</c:v>
                </c:pt>
                <c:pt idx="2">
                  <c:v>1903.0</c:v>
                </c:pt>
                <c:pt idx="3">
                  <c:v>1904.0</c:v>
                </c:pt>
                <c:pt idx="4">
                  <c:v>1905.0</c:v>
                </c:pt>
                <c:pt idx="5">
                  <c:v>1906.0</c:v>
                </c:pt>
                <c:pt idx="6">
                  <c:v>1907.0</c:v>
                </c:pt>
                <c:pt idx="7">
                  <c:v>1908.0</c:v>
                </c:pt>
                <c:pt idx="8">
                  <c:v>1909.0</c:v>
                </c:pt>
                <c:pt idx="9">
                  <c:v>1910.0</c:v>
                </c:pt>
              </c:numCache>
            </c:numRef>
          </c:cat>
          <c:val>
            <c:numRef>
              <c:f>Regre1!$F$33:$F$42</c:f>
              <c:numCache>
                <c:formatCode>General</c:formatCode>
                <c:ptCount val="10"/>
                <c:pt idx="0">
                  <c:v>114.3462812183915</c:v>
                </c:pt>
                <c:pt idx="1">
                  <c:v>97.98971243380778</c:v>
                </c:pt>
                <c:pt idx="2">
                  <c:v>98.66124904601097</c:v>
                </c:pt>
                <c:pt idx="3">
                  <c:v>103.6668978884519</c:v>
                </c:pt>
                <c:pt idx="4">
                  <c:v>112.5188907145165</c:v>
                </c:pt>
                <c:pt idx="5">
                  <c:v>152.4699073471532</c:v>
                </c:pt>
                <c:pt idx="6">
                  <c:v>201.8480989195959</c:v>
                </c:pt>
                <c:pt idx="7">
                  <c:v>202.5225760576066</c:v>
                </c:pt>
                <c:pt idx="8">
                  <c:v>202.5935010716144</c:v>
                </c:pt>
                <c:pt idx="9">
                  <c:v>206.0326456837346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71C-4869-BB3B-2412FE245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261160"/>
        <c:axId val="2057266888"/>
      </c:lineChart>
      <c:catAx>
        <c:axId val="205726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266888"/>
        <c:crosses val="autoZero"/>
        <c:auto val="1"/>
        <c:lblAlgn val="ctr"/>
        <c:lblOffset val="100"/>
        <c:noMultiLvlLbl val="0"/>
      </c:catAx>
      <c:valAx>
        <c:axId val="205726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26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Inflación 1905-1909 según var</a:t>
            </a:r>
            <a:r>
              <a:rPr lang="es-ES" baseline="0"/>
              <a:t> Base Monetaria vs/ Oferta alimenticia insuficiente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'Solo 1900-1910'!$I$3</c:f>
              <c:strCache>
                <c:ptCount val="1"/>
                <c:pt idx="0">
                  <c:v>IGP 1901=100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'Solo 1900-1910'!$H$4:$H$13</c:f>
              <c:numCache>
                <c:formatCode>General</c:formatCode>
                <c:ptCount val="10"/>
                <c:pt idx="0">
                  <c:v>1901.0</c:v>
                </c:pt>
                <c:pt idx="1">
                  <c:v>1902.0</c:v>
                </c:pt>
                <c:pt idx="2">
                  <c:v>1903.0</c:v>
                </c:pt>
                <c:pt idx="3">
                  <c:v>1904.0</c:v>
                </c:pt>
                <c:pt idx="4">
                  <c:v>1905.0</c:v>
                </c:pt>
                <c:pt idx="5">
                  <c:v>1906.0</c:v>
                </c:pt>
                <c:pt idx="6">
                  <c:v>1907.0</c:v>
                </c:pt>
                <c:pt idx="7">
                  <c:v>1908.0</c:v>
                </c:pt>
                <c:pt idx="8">
                  <c:v>1909.0</c:v>
                </c:pt>
                <c:pt idx="9">
                  <c:v>1910.0</c:v>
                </c:pt>
              </c:numCache>
            </c:numRef>
          </c:cat>
          <c:val>
            <c:numRef>
              <c:f>'Solo 1900-1910'!$I$4:$I$13</c:f>
              <c:numCache>
                <c:formatCode>0.0</c:formatCode>
                <c:ptCount val="10"/>
                <c:pt idx="0">
                  <c:v>100.0</c:v>
                </c:pt>
                <c:pt idx="1">
                  <c:v>100.9995868845287</c:v>
                </c:pt>
                <c:pt idx="2">
                  <c:v>105.9321841457066</c:v>
                </c:pt>
                <c:pt idx="3">
                  <c:v>105.1739793919006</c:v>
                </c:pt>
                <c:pt idx="4">
                  <c:v>115.9808894734498</c:v>
                </c:pt>
                <c:pt idx="5">
                  <c:v>147.5710666680034</c:v>
                </c:pt>
                <c:pt idx="6">
                  <c:v>183.4379964465375</c:v>
                </c:pt>
                <c:pt idx="7">
                  <c:v>206.7575420142027</c:v>
                </c:pt>
                <c:pt idx="8">
                  <c:v>218.8832863381024</c:v>
                </c:pt>
                <c:pt idx="9">
                  <c:v>207.9132325993701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AE-416C-885A-6A5FB7329B48}"/>
            </c:ext>
          </c:extLst>
        </c:ser>
        <c:ser>
          <c:idx val="2"/>
          <c:order val="1"/>
          <c:tx>
            <c:strRef>
              <c:f>'Solo 1900-1910'!$K$3</c:f>
              <c:strCache>
                <c:ptCount val="1"/>
                <c:pt idx="0">
                  <c:v>Base monetaria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'Solo 1900-1910'!$H$4:$H$13</c:f>
              <c:numCache>
                <c:formatCode>General</c:formatCode>
                <c:ptCount val="10"/>
                <c:pt idx="0">
                  <c:v>1901.0</c:v>
                </c:pt>
                <c:pt idx="1">
                  <c:v>1902.0</c:v>
                </c:pt>
                <c:pt idx="2">
                  <c:v>1903.0</c:v>
                </c:pt>
                <c:pt idx="3">
                  <c:v>1904.0</c:v>
                </c:pt>
                <c:pt idx="4">
                  <c:v>1905.0</c:v>
                </c:pt>
                <c:pt idx="5">
                  <c:v>1906.0</c:v>
                </c:pt>
                <c:pt idx="6">
                  <c:v>1907.0</c:v>
                </c:pt>
                <c:pt idx="7">
                  <c:v>1908.0</c:v>
                </c:pt>
                <c:pt idx="8">
                  <c:v>1909.0</c:v>
                </c:pt>
                <c:pt idx="9">
                  <c:v>1910.0</c:v>
                </c:pt>
              </c:numCache>
            </c:numRef>
          </c:cat>
          <c:val>
            <c:numRef>
              <c:f>'Solo 1900-1910'!$K$4:$K$13</c:f>
              <c:numCache>
                <c:formatCode>0.00</c:formatCode>
                <c:ptCount val="10"/>
                <c:pt idx="0">
                  <c:v>100.0</c:v>
                </c:pt>
                <c:pt idx="1">
                  <c:v>91.08619297066599</c:v>
                </c:pt>
                <c:pt idx="2">
                  <c:v>91.62924891680733</c:v>
                </c:pt>
                <c:pt idx="3">
                  <c:v>94.2672893797978</c:v>
                </c:pt>
                <c:pt idx="4">
                  <c:v>97.63915644454663</c:v>
                </c:pt>
                <c:pt idx="5">
                  <c:v>120.8225025366623</c:v>
                </c:pt>
                <c:pt idx="6">
                  <c:v>141.1292884389581</c:v>
                </c:pt>
                <c:pt idx="7">
                  <c:v>142.6226742006243</c:v>
                </c:pt>
                <c:pt idx="8">
                  <c:v>142.9583614982905</c:v>
                </c:pt>
                <c:pt idx="9">
                  <c:v>144.3573909381933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AE-416C-885A-6A5FB7329B48}"/>
            </c:ext>
          </c:extLst>
        </c:ser>
        <c:ser>
          <c:idx val="4"/>
          <c:order val="2"/>
          <c:tx>
            <c:strRef>
              <c:f>'Solo 1900-1910'!$M$3</c:f>
              <c:strCache>
                <c:ptCount val="1"/>
                <c:pt idx="0">
                  <c:v>Indice saldo als prom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'Solo 1900-1910'!$H$4:$H$13</c:f>
              <c:numCache>
                <c:formatCode>General</c:formatCode>
                <c:ptCount val="10"/>
                <c:pt idx="0">
                  <c:v>1901.0</c:v>
                </c:pt>
                <c:pt idx="1">
                  <c:v>1902.0</c:v>
                </c:pt>
                <c:pt idx="2">
                  <c:v>1903.0</c:v>
                </c:pt>
                <c:pt idx="3">
                  <c:v>1904.0</c:v>
                </c:pt>
                <c:pt idx="4">
                  <c:v>1905.0</c:v>
                </c:pt>
                <c:pt idx="5">
                  <c:v>1906.0</c:v>
                </c:pt>
                <c:pt idx="6">
                  <c:v>1907.0</c:v>
                </c:pt>
                <c:pt idx="7">
                  <c:v>1908.0</c:v>
                </c:pt>
                <c:pt idx="8">
                  <c:v>1909.0</c:v>
                </c:pt>
                <c:pt idx="9">
                  <c:v>1910.0</c:v>
                </c:pt>
              </c:numCache>
            </c:numRef>
          </c:cat>
          <c:val>
            <c:numRef>
              <c:f>'Solo 1900-1910'!$M$4:$M$13</c:f>
              <c:numCache>
                <c:formatCode>0.00</c:formatCode>
                <c:ptCount val="10"/>
                <c:pt idx="0">
                  <c:v>100.0</c:v>
                </c:pt>
                <c:pt idx="1">
                  <c:v>44.57980924566015</c:v>
                </c:pt>
                <c:pt idx="2">
                  <c:v>57.80237714669647</c:v>
                </c:pt>
                <c:pt idx="3">
                  <c:v>69.20675436340683</c:v>
                </c:pt>
                <c:pt idx="4">
                  <c:v>9.429255023620234</c:v>
                </c:pt>
                <c:pt idx="5">
                  <c:v>232.0374221283503</c:v>
                </c:pt>
                <c:pt idx="6">
                  <c:v>-8.821266721266886</c:v>
                </c:pt>
                <c:pt idx="7">
                  <c:v>63.05907250285647</c:v>
                </c:pt>
                <c:pt idx="8">
                  <c:v>81.66132740541163</c:v>
                </c:pt>
                <c:pt idx="9">
                  <c:v>63.93875984236538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AE-416C-885A-6A5FB7329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86360"/>
        <c:axId val="2092690040"/>
      </c:lineChart>
      <c:catAx>
        <c:axId val="20926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2690040"/>
        <c:crosses val="autoZero"/>
        <c:auto val="1"/>
        <c:lblAlgn val="ctr"/>
        <c:lblOffset val="100"/>
        <c:noMultiLvlLbl val="0"/>
      </c:catAx>
      <c:valAx>
        <c:axId val="209269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26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74083</xdr:colOff>
      <xdr:row>7</xdr:row>
      <xdr:rowOff>95250</xdr:rowOff>
    </xdr:from>
    <xdr:to>
      <xdr:col>24</xdr:col>
      <xdr:colOff>137582</xdr:colOff>
      <xdr:row>34</xdr:row>
      <xdr:rowOff>137583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428625</xdr:colOff>
      <xdr:row>1</xdr:row>
      <xdr:rowOff>152400</xdr:rowOff>
    </xdr:from>
    <xdr:to>
      <xdr:col>13</xdr:col>
      <xdr:colOff>437743</xdr:colOff>
      <xdr:row>3</xdr:row>
      <xdr:rowOff>171382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0" y="342900"/>
          <a:ext cx="3257143" cy="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28575</xdr:rowOff>
    </xdr:from>
    <xdr:to>
      <xdr:col>6</xdr:col>
      <xdr:colOff>275767</xdr:colOff>
      <xdr:row>6</xdr:row>
      <xdr:rowOff>342861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333500"/>
          <a:ext cx="3666667" cy="314286"/>
        </a:xfrm>
        <a:prstGeom prst="rect">
          <a:avLst/>
        </a:prstGeom>
      </xdr:spPr>
    </xdr:pic>
    <xdr:clientData/>
  </xdr:twoCellAnchor>
  <xdr:twoCellAnchor>
    <xdr:from>
      <xdr:col>6</xdr:col>
      <xdr:colOff>304801</xdr:colOff>
      <xdr:row>28</xdr:row>
      <xdr:rowOff>123826</xdr:rowOff>
    </xdr:from>
    <xdr:to>
      <xdr:col>16</xdr:col>
      <xdr:colOff>180975</xdr:colOff>
      <xdr:row>49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6"/>
  <sheetViews>
    <sheetView zoomScale="90" zoomScaleNormal="90" zoomScalePageLayoutView="90" workbookViewId="0">
      <selection activeCell="K4" sqref="K4:K54"/>
    </sheetView>
  </sheetViews>
  <sheetFormatPr baseColWidth="10" defaultRowHeight="14" x14ac:dyDescent="0"/>
  <cols>
    <col min="1" max="2" width="6.5" customWidth="1"/>
    <col min="3" max="3" width="17.33203125" customWidth="1"/>
    <col min="4" max="4" width="10.6640625" customWidth="1"/>
    <col min="5" max="5" width="13.6640625" customWidth="1"/>
    <col min="6" max="6" width="4.33203125" customWidth="1"/>
    <col min="7" max="7" width="4.1640625" customWidth="1"/>
    <col min="8" max="8" width="7" customWidth="1"/>
    <col min="9" max="9" width="11.5" customWidth="1"/>
    <col min="10" max="10" width="13.5" customWidth="1"/>
    <col min="11" max="11" width="17" customWidth="1"/>
    <col min="12" max="12" width="22.33203125" customWidth="1"/>
    <col min="13" max="13" width="5.1640625" customWidth="1"/>
    <col min="14" max="14" width="21.5" customWidth="1"/>
    <col min="15" max="15" width="21.83203125" customWidth="1"/>
  </cols>
  <sheetData>
    <row r="2" spans="1:23">
      <c r="C2" t="s">
        <v>0</v>
      </c>
      <c r="K2" t="s">
        <v>2</v>
      </c>
      <c r="L2" t="s">
        <v>3</v>
      </c>
      <c r="N2" t="s">
        <v>4</v>
      </c>
    </row>
    <row r="3" spans="1:23">
      <c r="C3" s="1" t="s">
        <v>1</v>
      </c>
      <c r="D3" s="1" t="s">
        <v>8</v>
      </c>
      <c r="E3" s="1" t="s">
        <v>10</v>
      </c>
      <c r="F3" s="1"/>
      <c r="G3" s="1"/>
      <c r="H3" s="1"/>
      <c r="I3" s="1" t="s">
        <v>7</v>
      </c>
      <c r="J3" s="1" t="s">
        <v>9</v>
      </c>
      <c r="K3" s="1" t="s">
        <v>11</v>
      </c>
      <c r="L3" t="s">
        <v>12</v>
      </c>
      <c r="N3" t="s">
        <v>5</v>
      </c>
      <c r="O3" t="s">
        <v>6</v>
      </c>
    </row>
    <row r="4" spans="1:23">
      <c r="A4">
        <v>1880</v>
      </c>
      <c r="C4" s="4">
        <v>1.15881973E-4</v>
      </c>
      <c r="D4" s="2">
        <v>22.311774562767155</v>
      </c>
      <c r="E4" s="2">
        <v>21.317630511921376</v>
      </c>
      <c r="F4" s="2"/>
      <c r="H4">
        <v>1880</v>
      </c>
      <c r="I4" s="2">
        <f>D4*100/$D$4</f>
        <v>100</v>
      </c>
      <c r="J4" s="2">
        <f>100+(E4-$E$4)*100/$E$4</f>
        <v>100</v>
      </c>
      <c r="K4" s="3">
        <f>C4*100/$C$4</f>
        <v>100</v>
      </c>
      <c r="L4" s="3">
        <f>O4</f>
        <v>100</v>
      </c>
      <c r="M4" s="3"/>
      <c r="N4" s="3">
        <v>2.4724806359936169</v>
      </c>
      <c r="O4" s="3">
        <f>100+(N4-$N$4)*100/$N$4</f>
        <v>100</v>
      </c>
      <c r="P4" s="3"/>
      <c r="Q4" s="3"/>
      <c r="R4" s="3"/>
      <c r="S4" s="3"/>
      <c r="T4" s="3"/>
      <c r="U4" s="3"/>
      <c r="V4" s="3"/>
      <c r="W4" s="3"/>
    </row>
    <row r="5" spans="1:23">
      <c r="A5">
        <v>1881</v>
      </c>
      <c r="C5" s="4">
        <v>1.1282426999999999E-4</v>
      </c>
      <c r="D5" s="2">
        <v>22.702358292811311</v>
      </c>
      <c r="E5" s="2">
        <v>21.642525824867185</v>
      </c>
      <c r="F5" s="2"/>
      <c r="H5">
        <v>1881</v>
      </c>
      <c r="I5" s="2">
        <f t="shared" ref="I5:I54" si="0">D5*100/$D$4</f>
        <v>101.75057223236715</v>
      </c>
      <c r="J5" s="2">
        <f t="shared" ref="J5:J54" si="1">(E5-$E$4)*100/$E$4</f>
        <v>1.5240686002326547</v>
      </c>
      <c r="K5" s="3">
        <f t="shared" ref="K5:K54" si="2">C5*100/$C$4</f>
        <v>97.361364394442958</v>
      </c>
      <c r="L5" s="3">
        <f t="shared" ref="L5:L54" si="3">O5</f>
        <v>117.92433325920021</v>
      </c>
      <c r="M5" s="3"/>
      <c r="N5" s="3">
        <v>2.9156563049583055</v>
      </c>
      <c r="O5" s="3">
        <f t="shared" ref="O5:O54" si="4">100+(N5-$N$4)*100/$N$4</f>
        <v>117.92433325920021</v>
      </c>
      <c r="P5" s="3"/>
      <c r="Q5" s="3"/>
      <c r="R5" s="3"/>
      <c r="S5" s="3"/>
      <c r="T5" s="3"/>
      <c r="U5" s="3"/>
      <c r="V5" s="3"/>
      <c r="W5" s="3"/>
    </row>
    <row r="6" spans="1:23">
      <c r="A6">
        <v>1882</v>
      </c>
      <c r="C6" s="4">
        <v>1.1388415000000001E-4</v>
      </c>
      <c r="D6" s="2">
        <v>24.547432731588</v>
      </c>
      <c r="E6" s="2">
        <v>23.890028421193474</v>
      </c>
      <c r="F6" s="2"/>
      <c r="H6">
        <v>1882</v>
      </c>
      <c r="I6" s="2">
        <f t="shared" si="0"/>
        <v>110.02008227777456</v>
      </c>
      <c r="J6" s="2">
        <f t="shared" si="1"/>
        <v>12.066997351481188</v>
      </c>
      <c r="K6" s="3">
        <f t="shared" si="2"/>
        <v>98.275984652073546</v>
      </c>
      <c r="L6" s="3">
        <f t="shared" si="3"/>
        <v>155.25118427491347</v>
      </c>
      <c r="M6" s="3"/>
      <c r="N6" s="3">
        <v>3.8385554683480025</v>
      </c>
      <c r="O6" s="3">
        <f t="shared" si="4"/>
        <v>155.25118427491347</v>
      </c>
      <c r="P6" s="3"/>
      <c r="Q6" s="3"/>
      <c r="R6" s="3"/>
      <c r="S6" s="3"/>
      <c r="T6" s="3"/>
      <c r="U6" s="3"/>
      <c r="V6" s="3"/>
      <c r="W6" s="3"/>
    </row>
    <row r="7" spans="1:23">
      <c r="A7">
        <v>1883</v>
      </c>
      <c r="C7" s="4">
        <v>1.14088346E-4</v>
      </c>
      <c r="D7" s="2">
        <v>22.379409946343856</v>
      </c>
      <c r="E7" s="2">
        <v>23.596179168165005</v>
      </c>
      <c r="F7" s="2"/>
      <c r="H7">
        <v>1883</v>
      </c>
      <c r="I7" s="2">
        <f t="shared" si="0"/>
        <v>100.3031376253217</v>
      </c>
      <c r="J7" s="2">
        <f t="shared" si="1"/>
        <v>10.688564355074103</v>
      </c>
      <c r="K7" s="3">
        <f t="shared" si="2"/>
        <v>98.452194976003724</v>
      </c>
      <c r="L7" s="3">
        <f t="shared" si="3"/>
        <v>186.32119431218405</v>
      </c>
      <c r="M7" s="3"/>
      <c r="N7" s="3">
        <v>4.606755450120791</v>
      </c>
      <c r="O7" s="3">
        <f t="shared" si="4"/>
        <v>186.32119431218405</v>
      </c>
      <c r="P7" s="3"/>
      <c r="Q7" s="3"/>
      <c r="R7" s="3"/>
      <c r="S7" s="3"/>
      <c r="T7" s="3"/>
      <c r="U7" s="3"/>
      <c r="V7" s="3"/>
      <c r="W7" s="3"/>
    </row>
    <row r="8" spans="1:23">
      <c r="A8">
        <v>1884</v>
      </c>
      <c r="C8" s="4">
        <v>1.1383963699999999E-4</v>
      </c>
      <c r="D8" s="2">
        <v>25.49539940629592</v>
      </c>
      <c r="E8" s="2">
        <v>25.108997263359942</v>
      </c>
      <c r="F8" s="2"/>
      <c r="H8">
        <v>1884</v>
      </c>
      <c r="I8" s="2">
        <f t="shared" si="0"/>
        <v>114.26881055369503</v>
      </c>
      <c r="J8" s="2">
        <f t="shared" si="1"/>
        <v>17.785122738281515</v>
      </c>
      <c r="K8" s="3">
        <f t="shared" si="2"/>
        <v>98.237572292629153</v>
      </c>
      <c r="L8" s="3">
        <f t="shared" si="3"/>
        <v>187.78185863023947</v>
      </c>
      <c r="M8" s="3"/>
      <c r="N8" s="3">
        <v>4.6428700925415791</v>
      </c>
      <c r="O8" s="3">
        <f t="shared" si="4"/>
        <v>187.78185863023947</v>
      </c>
      <c r="P8" s="3"/>
      <c r="Q8" s="3"/>
      <c r="R8" s="3"/>
      <c r="S8" s="3"/>
      <c r="T8" s="3"/>
      <c r="U8" s="3"/>
      <c r="V8" s="3"/>
      <c r="W8" s="3"/>
    </row>
    <row r="9" spans="1:23">
      <c r="A9">
        <v>1885</v>
      </c>
      <c r="C9" s="4">
        <v>1.1503979E-4</v>
      </c>
      <c r="D9" s="2">
        <v>25.348266991475736</v>
      </c>
      <c r="E9" s="2">
        <v>25.237554439915364</v>
      </c>
      <c r="F9" s="2"/>
      <c r="H9">
        <v>1885</v>
      </c>
      <c r="I9" s="2">
        <f t="shared" si="0"/>
        <v>113.60937212845336</v>
      </c>
      <c r="J9" s="2">
        <f t="shared" si="1"/>
        <v>18.38817839441332</v>
      </c>
      <c r="K9" s="3">
        <f t="shared" si="2"/>
        <v>99.273240713635417</v>
      </c>
      <c r="L9" s="3">
        <f t="shared" si="3"/>
        <v>167.92422260235676</v>
      </c>
      <c r="M9" s="3"/>
      <c r="N9" s="3">
        <v>4.1518938869860875</v>
      </c>
      <c r="O9" s="3">
        <f t="shared" si="4"/>
        <v>167.92422260235676</v>
      </c>
      <c r="P9" s="3"/>
      <c r="Q9" s="3"/>
      <c r="R9" s="3"/>
      <c r="S9" s="3"/>
      <c r="T9" s="3"/>
      <c r="U9" s="3"/>
      <c r="V9" s="3"/>
      <c r="W9" s="3"/>
    </row>
    <row r="10" spans="1:23">
      <c r="A10">
        <v>1886</v>
      </c>
      <c r="C10" s="4">
        <v>1.1657436100000001E-4</v>
      </c>
      <c r="D10" s="2">
        <v>24.823707427530262</v>
      </c>
      <c r="E10" s="2">
        <v>25.114083028311505</v>
      </c>
      <c r="F10" s="2"/>
      <c r="H10">
        <v>1886</v>
      </c>
      <c r="I10" s="2">
        <f t="shared" si="0"/>
        <v>111.2583284565581</v>
      </c>
      <c r="J10" s="2">
        <f t="shared" si="1"/>
        <v>17.808979821969679</v>
      </c>
      <c r="K10" s="3">
        <f t="shared" si="2"/>
        <v>100.59749414173335</v>
      </c>
      <c r="L10" s="3">
        <f t="shared" si="3"/>
        <v>198.40990558532513</v>
      </c>
      <c r="M10" s="3"/>
      <c r="N10" s="3">
        <v>4.9056464954903811</v>
      </c>
      <c r="O10" s="3">
        <f t="shared" si="4"/>
        <v>198.40990558532513</v>
      </c>
      <c r="P10" s="3"/>
      <c r="Q10" s="3"/>
      <c r="R10" s="3"/>
      <c r="S10" s="3"/>
      <c r="T10" s="3"/>
      <c r="U10" s="3"/>
      <c r="V10" s="3"/>
      <c r="W10" s="3"/>
    </row>
    <row r="11" spans="1:23">
      <c r="A11">
        <v>1887</v>
      </c>
      <c r="C11" s="4">
        <v>1.15978308E-4</v>
      </c>
      <c r="D11" s="2">
        <v>26.820801728494171</v>
      </c>
      <c r="E11" s="2">
        <v>26.863861832934425</v>
      </c>
      <c r="F11" s="2"/>
      <c r="H11">
        <v>1887</v>
      </c>
      <c r="I11" s="2">
        <f t="shared" si="0"/>
        <v>120.20918216541803</v>
      </c>
      <c r="J11" s="2">
        <f t="shared" si="1"/>
        <v>26.017109724795407</v>
      </c>
      <c r="K11" s="3">
        <f t="shared" si="2"/>
        <v>100.08313199845156</v>
      </c>
      <c r="L11" s="3">
        <f t="shared" si="3"/>
        <v>145.99998016341624</v>
      </c>
      <c r="M11" s="3"/>
      <c r="N11" s="3">
        <v>3.6098212380949879</v>
      </c>
      <c r="O11" s="3">
        <f t="shared" si="4"/>
        <v>145.99998016341624</v>
      </c>
      <c r="P11" s="3"/>
      <c r="Q11" s="3"/>
      <c r="R11" s="3"/>
      <c r="S11" s="3"/>
      <c r="T11" s="3"/>
      <c r="U11" s="3"/>
      <c r="V11" s="3"/>
      <c r="W11" s="3"/>
    </row>
    <row r="12" spans="1:23">
      <c r="A12">
        <v>1888</v>
      </c>
      <c r="C12" s="4">
        <v>1.1965486100000001E-4</v>
      </c>
      <c r="D12" s="2">
        <v>29.086512507731531</v>
      </c>
      <c r="E12" s="2">
        <v>28.022516475205354</v>
      </c>
      <c r="F12" s="2"/>
      <c r="H12">
        <v>1888</v>
      </c>
      <c r="I12" s="2">
        <f t="shared" si="0"/>
        <v>130.36395839293635</v>
      </c>
      <c r="J12" s="2">
        <f t="shared" si="1"/>
        <v>31.452304042583112</v>
      </c>
      <c r="K12" s="3">
        <f t="shared" si="2"/>
        <v>103.25580234986163</v>
      </c>
      <c r="L12" s="3">
        <f t="shared" si="3"/>
        <v>230.58475491385144</v>
      </c>
      <c r="M12" s="3"/>
      <c r="N12" s="3">
        <v>5.7011634147983168</v>
      </c>
      <c r="O12" s="3">
        <f t="shared" si="4"/>
        <v>230.58475491385144</v>
      </c>
      <c r="P12" s="3"/>
      <c r="Q12" s="3"/>
      <c r="R12" s="3"/>
      <c r="S12" s="3"/>
      <c r="T12" s="3"/>
      <c r="U12" s="3"/>
      <c r="V12" s="3"/>
      <c r="W12" s="3"/>
    </row>
    <row r="13" spans="1:23">
      <c r="A13">
        <v>1889</v>
      </c>
      <c r="C13" s="4">
        <v>1.2378103699999999E-4</v>
      </c>
      <c r="D13" s="2">
        <v>30.941407252258738</v>
      </c>
      <c r="E13" s="2">
        <v>30.721419572295897</v>
      </c>
      <c r="F13" s="2"/>
      <c r="H13">
        <v>1889</v>
      </c>
      <c r="I13" s="2">
        <f t="shared" si="0"/>
        <v>138.67748244414548</v>
      </c>
      <c r="J13" s="2">
        <f t="shared" si="1"/>
        <v>44.112731267744209</v>
      </c>
      <c r="K13" s="3">
        <f t="shared" si="2"/>
        <v>106.81647351654945</v>
      </c>
      <c r="L13" s="3">
        <f t="shared" si="3"/>
        <v>256.04050878078664</v>
      </c>
      <c r="M13" s="3"/>
      <c r="N13" s="3">
        <v>6.3305519999044861</v>
      </c>
      <c r="O13" s="3">
        <f t="shared" si="4"/>
        <v>256.04050878078664</v>
      </c>
      <c r="P13" s="3"/>
      <c r="Q13" s="3"/>
      <c r="R13" s="3"/>
      <c r="S13" s="3"/>
      <c r="T13" s="3"/>
      <c r="U13" s="3"/>
      <c r="V13" s="3"/>
      <c r="W13" s="3"/>
    </row>
    <row r="14" spans="1:23">
      <c r="A14">
        <v>1890</v>
      </c>
      <c r="C14" s="4">
        <v>1.2661472200000001E-4</v>
      </c>
      <c r="D14" s="2">
        <v>31.700323024999289</v>
      </c>
      <c r="E14" s="2">
        <v>31.079905065453534</v>
      </c>
      <c r="F14" s="2"/>
      <c r="H14">
        <v>1890</v>
      </c>
      <c r="I14" s="2">
        <f t="shared" si="0"/>
        <v>142.07889621607822</v>
      </c>
      <c r="J14" s="2">
        <f t="shared" si="1"/>
        <v>45.794369820195726</v>
      </c>
      <c r="K14" s="3">
        <f t="shared" si="2"/>
        <v>109.26179346290559</v>
      </c>
      <c r="L14" s="3">
        <f t="shared" si="3"/>
        <v>234.35835559915878</v>
      </c>
      <c r="M14" s="3"/>
      <c r="N14" s="3">
        <v>5.7944649610222632</v>
      </c>
      <c r="O14" s="3">
        <f t="shared" si="4"/>
        <v>234.35835559915878</v>
      </c>
      <c r="P14" s="3"/>
      <c r="Q14" s="3"/>
      <c r="R14" s="3"/>
      <c r="S14" s="3"/>
      <c r="T14" s="3"/>
      <c r="U14" s="3"/>
      <c r="V14" s="3"/>
      <c r="W14" s="3"/>
    </row>
    <row r="15" spans="1:23">
      <c r="A15">
        <v>1891</v>
      </c>
      <c r="C15" s="4">
        <v>1.4753071299999999E-4</v>
      </c>
      <c r="D15" s="2">
        <v>33.187071615292666</v>
      </c>
      <c r="E15" s="2">
        <v>31.541031124699469</v>
      </c>
      <c r="F15" s="2"/>
      <c r="H15">
        <v>1891</v>
      </c>
      <c r="I15" s="2">
        <f t="shared" si="0"/>
        <v>148.74241186836701</v>
      </c>
      <c r="J15" s="2">
        <f t="shared" si="1"/>
        <v>47.957490430565912</v>
      </c>
      <c r="K15" s="3">
        <f t="shared" si="2"/>
        <v>127.31118497611357</v>
      </c>
      <c r="L15" s="3">
        <f t="shared" si="3"/>
        <v>277.51378005967615</v>
      </c>
      <c r="M15" s="3"/>
      <c r="N15" s="3">
        <v>6.861474474189408</v>
      </c>
      <c r="O15" s="3">
        <f t="shared" si="4"/>
        <v>277.51378005967615</v>
      </c>
      <c r="P15" s="3"/>
      <c r="Q15" s="3"/>
      <c r="R15" s="3"/>
      <c r="S15" s="3"/>
      <c r="T15" s="3"/>
      <c r="U15" s="3"/>
      <c r="V15" s="3"/>
      <c r="W15" s="3"/>
    </row>
    <row r="16" spans="1:23">
      <c r="A16">
        <v>1892</v>
      </c>
      <c r="C16" s="4">
        <v>1.3351792500000001E-4</v>
      </c>
      <c r="D16" s="2">
        <v>33.117901631947319</v>
      </c>
      <c r="E16" s="2">
        <v>30.321211253404339</v>
      </c>
      <c r="F16" s="2"/>
      <c r="H16">
        <v>1892</v>
      </c>
      <c r="I16" s="2">
        <f t="shared" si="0"/>
        <v>148.43239626135755</v>
      </c>
      <c r="J16" s="2">
        <f t="shared" si="1"/>
        <v>42.235372906233295</v>
      </c>
      <c r="K16" s="3">
        <f t="shared" si="2"/>
        <v>115.21889172529019</v>
      </c>
      <c r="L16" s="3">
        <f t="shared" si="3"/>
        <v>279.32344035456168</v>
      </c>
      <c r="M16" s="3"/>
      <c r="N16" s="3">
        <v>6.9062179745577179</v>
      </c>
      <c r="O16" s="3">
        <f t="shared" si="4"/>
        <v>279.32344035456168</v>
      </c>
      <c r="P16" s="3"/>
      <c r="Q16" s="3"/>
      <c r="R16" s="3"/>
      <c r="S16" s="3"/>
      <c r="T16" s="3"/>
      <c r="U16" s="3"/>
      <c r="V16" s="3"/>
      <c r="W16" s="3"/>
    </row>
    <row r="17" spans="1:23">
      <c r="A17">
        <v>1893</v>
      </c>
      <c r="C17" s="4">
        <v>1.44587564E-4</v>
      </c>
      <c r="D17" s="2">
        <v>34.97661887441479</v>
      </c>
      <c r="E17" s="2">
        <v>30.178050842160594</v>
      </c>
      <c r="F17" s="2"/>
      <c r="H17">
        <v>1893</v>
      </c>
      <c r="I17" s="2">
        <f t="shared" si="0"/>
        <v>156.76305251300869</v>
      </c>
      <c r="J17" s="2">
        <f t="shared" si="1"/>
        <v>41.563814164450591</v>
      </c>
      <c r="K17" s="3">
        <f t="shared" si="2"/>
        <v>124.77140340025105</v>
      </c>
      <c r="L17" s="3">
        <f t="shared" si="3"/>
        <v>250.20252053782519</v>
      </c>
      <c r="M17" s="3"/>
      <c r="N17" s="3">
        <v>6.1862088710656806</v>
      </c>
      <c r="O17" s="3">
        <f t="shared" si="4"/>
        <v>250.20252053782519</v>
      </c>
      <c r="P17" s="3"/>
      <c r="Q17" s="3"/>
      <c r="R17" s="3"/>
      <c r="S17" s="3"/>
      <c r="T17" s="3"/>
      <c r="U17" s="3"/>
      <c r="V17" s="3"/>
      <c r="W17" s="3"/>
    </row>
    <row r="18" spans="1:23">
      <c r="A18">
        <v>1894</v>
      </c>
      <c r="C18" s="4">
        <v>1.4387616100000001E-4</v>
      </c>
      <c r="D18" s="2">
        <v>42.379130900937362</v>
      </c>
      <c r="E18" s="2">
        <v>36.345244385869805</v>
      </c>
      <c r="F18" s="2"/>
      <c r="H18">
        <v>1894</v>
      </c>
      <c r="I18" s="2">
        <f t="shared" si="0"/>
        <v>189.94065569153639</v>
      </c>
      <c r="J18" s="2">
        <f t="shared" si="1"/>
        <v>70.493828409046657</v>
      </c>
      <c r="K18" s="3">
        <f t="shared" si="2"/>
        <v>124.15750032146933</v>
      </c>
      <c r="L18" s="3">
        <f t="shared" si="3"/>
        <v>212.11383643435653</v>
      </c>
      <c r="M18" s="3"/>
      <c r="N18" s="3">
        <v>5.2444735321026386</v>
      </c>
      <c r="O18" s="3">
        <f t="shared" si="4"/>
        <v>212.11383643435653</v>
      </c>
      <c r="P18" s="3"/>
      <c r="Q18" s="3"/>
      <c r="R18" s="3"/>
      <c r="S18" s="3"/>
      <c r="T18" s="3"/>
      <c r="U18" s="3"/>
      <c r="V18" s="3"/>
      <c r="W18" s="3"/>
    </row>
    <row r="19" spans="1:23">
      <c r="A19">
        <v>1895</v>
      </c>
      <c r="C19" s="4">
        <v>1.3474543599999999E-4</v>
      </c>
      <c r="D19" s="2">
        <v>40.217766133751383</v>
      </c>
      <c r="E19" s="2">
        <v>35.339748010890709</v>
      </c>
      <c r="F19" s="2"/>
      <c r="H19">
        <v>1895</v>
      </c>
      <c r="I19" s="2">
        <f t="shared" si="0"/>
        <v>180.2535518661295</v>
      </c>
      <c r="J19" s="2">
        <f t="shared" si="1"/>
        <v>65.777092304549512</v>
      </c>
      <c r="K19" s="3">
        <f t="shared" si="2"/>
        <v>116.27816865009711</v>
      </c>
      <c r="L19" s="3">
        <f t="shared" si="3"/>
        <v>250.44535284920963</v>
      </c>
      <c r="M19" s="3"/>
      <c r="N19" s="3">
        <v>6.1922128529425962</v>
      </c>
      <c r="O19" s="3">
        <f t="shared" si="4"/>
        <v>250.44535284920963</v>
      </c>
      <c r="P19" s="3"/>
      <c r="Q19" s="3"/>
      <c r="R19" s="3"/>
      <c r="S19" s="3"/>
      <c r="T19" s="3"/>
      <c r="U19" s="3"/>
      <c r="V19" s="3"/>
      <c r="W19" s="3"/>
    </row>
    <row r="20" spans="1:23">
      <c r="A20">
        <v>1896</v>
      </c>
      <c r="C20" s="4">
        <v>1.4112561600000001E-4</v>
      </c>
      <c r="D20" s="2">
        <v>33.601553688544413</v>
      </c>
      <c r="E20" s="2">
        <v>30.682317652242514</v>
      </c>
      <c r="F20" s="2"/>
      <c r="H20">
        <v>1896</v>
      </c>
      <c r="I20" s="2">
        <f t="shared" si="0"/>
        <v>150.60009500372558</v>
      </c>
      <c r="J20" s="2">
        <f t="shared" si="1"/>
        <v>43.929306003705058</v>
      </c>
      <c r="K20" s="3">
        <f t="shared" si="2"/>
        <v>121.78392578800846</v>
      </c>
      <c r="L20" s="3">
        <f t="shared" si="3"/>
        <v>227.5125629525881</v>
      </c>
      <c r="M20" s="3"/>
      <c r="N20" s="3">
        <v>5.625204063455528</v>
      </c>
      <c r="O20" s="3">
        <f t="shared" si="4"/>
        <v>227.5125629525881</v>
      </c>
      <c r="P20" s="3"/>
      <c r="Q20" s="3"/>
      <c r="R20" s="3"/>
      <c r="S20" s="3"/>
      <c r="T20" s="3"/>
      <c r="U20" s="3"/>
      <c r="V20" s="3"/>
      <c r="W20" s="3"/>
    </row>
    <row r="21" spans="1:23">
      <c r="A21">
        <v>1897</v>
      </c>
      <c r="C21" s="4">
        <v>1.38593279E-4</v>
      </c>
      <c r="D21" s="2">
        <v>35.698756931396304</v>
      </c>
      <c r="E21" s="2">
        <v>33.91383690882008</v>
      </c>
      <c r="F21" s="2"/>
      <c r="H21">
        <v>1897</v>
      </c>
      <c r="I21" s="2">
        <f t="shared" si="0"/>
        <v>159.99963082707333</v>
      </c>
      <c r="J21" s="2">
        <f t="shared" si="1"/>
        <v>59.08821053003323</v>
      </c>
      <c r="K21" s="3">
        <f t="shared" si="2"/>
        <v>119.59865319172638</v>
      </c>
      <c r="L21" s="3">
        <f t="shared" si="3"/>
        <v>211.47508962200746</v>
      </c>
      <c r="M21" s="3"/>
      <c r="N21" s="3">
        <v>5.2286806408542814</v>
      </c>
      <c r="O21" s="3">
        <f t="shared" si="4"/>
        <v>211.47508962200746</v>
      </c>
      <c r="P21" s="3"/>
      <c r="Q21" s="3"/>
      <c r="R21" s="3"/>
      <c r="S21" s="3"/>
      <c r="T21" s="3"/>
      <c r="U21" s="3"/>
      <c r="V21" s="3"/>
      <c r="W21" s="3"/>
    </row>
    <row r="22" spans="1:23">
      <c r="A22">
        <v>1898</v>
      </c>
      <c r="C22" s="4">
        <v>1.65737299E-4</v>
      </c>
      <c r="D22" s="2">
        <v>35.719239532640579</v>
      </c>
      <c r="E22" s="2">
        <v>32.669666289937048</v>
      </c>
      <c r="F22" s="2"/>
      <c r="H22">
        <v>1898</v>
      </c>
      <c r="I22" s="2">
        <f t="shared" si="0"/>
        <v>160.09143258487009</v>
      </c>
      <c r="J22" s="2">
        <f t="shared" si="1"/>
        <v>53.25186479645248</v>
      </c>
      <c r="K22" s="3">
        <f t="shared" si="2"/>
        <v>143.02250359510188</v>
      </c>
      <c r="L22" s="3">
        <f t="shared" si="3"/>
        <v>188.94115484532819</v>
      </c>
      <c r="M22" s="3"/>
      <c r="N22" s="3">
        <v>4.6715334669734547</v>
      </c>
      <c r="O22" s="3">
        <f t="shared" si="4"/>
        <v>188.94115484532819</v>
      </c>
      <c r="P22" s="3"/>
      <c r="Q22" s="3"/>
      <c r="R22" s="3"/>
      <c r="S22" s="3"/>
      <c r="T22" s="3"/>
      <c r="U22" s="3"/>
      <c r="V22" s="3"/>
      <c r="W22" s="3"/>
    </row>
    <row r="23" spans="1:23">
      <c r="A23">
        <v>1899</v>
      </c>
      <c r="C23" s="4">
        <v>1.6782924E-4</v>
      </c>
      <c r="D23" s="2">
        <v>44.28366457206122</v>
      </c>
      <c r="E23" s="2">
        <v>38.784304217581735</v>
      </c>
      <c r="F23" s="2"/>
      <c r="H23">
        <v>1899</v>
      </c>
      <c r="I23" s="2">
        <f t="shared" si="0"/>
        <v>198.47665835580699</v>
      </c>
      <c r="J23" s="2">
        <f t="shared" si="1"/>
        <v>81.935343123113711</v>
      </c>
      <c r="K23" s="3">
        <f t="shared" si="2"/>
        <v>144.82773778799918</v>
      </c>
      <c r="L23" s="3">
        <f t="shared" si="3"/>
        <v>194.84277928620753</v>
      </c>
      <c r="M23" s="3"/>
      <c r="N23" s="3">
        <v>4.8174499884832631</v>
      </c>
      <c r="O23" s="3">
        <f t="shared" si="4"/>
        <v>194.84277928620753</v>
      </c>
      <c r="P23" s="3"/>
      <c r="Q23" s="3"/>
      <c r="R23" s="3"/>
      <c r="S23" s="3"/>
      <c r="T23" s="3"/>
      <c r="U23" s="3"/>
      <c r="V23" s="3"/>
      <c r="W23" s="3"/>
    </row>
    <row r="24" spans="1:23">
      <c r="A24">
        <v>1900</v>
      </c>
      <c r="C24" s="4">
        <v>1.7354479900000001E-4</v>
      </c>
      <c r="D24" s="2">
        <v>38.083361992045411</v>
      </c>
      <c r="E24" s="2">
        <v>36.751391032522889</v>
      </c>
      <c r="F24" s="2"/>
      <c r="H24">
        <v>1900</v>
      </c>
      <c r="I24" s="2">
        <f t="shared" si="0"/>
        <v>170.68728390433427</v>
      </c>
      <c r="J24" s="2">
        <f t="shared" si="1"/>
        <v>72.399043186204736</v>
      </c>
      <c r="K24" s="3">
        <f t="shared" si="2"/>
        <v>149.7599622332975</v>
      </c>
      <c r="L24" s="3">
        <f t="shared" si="3"/>
        <v>198.79823566515043</v>
      </c>
      <c r="M24" s="3"/>
      <c r="N24" s="3">
        <v>4.9152478815178009</v>
      </c>
      <c r="O24" s="3">
        <f t="shared" si="4"/>
        <v>198.79823566515043</v>
      </c>
      <c r="P24" s="3"/>
      <c r="Q24" s="3"/>
      <c r="R24" s="3"/>
      <c r="S24" s="3"/>
      <c r="T24" s="3"/>
      <c r="U24" s="3"/>
      <c r="V24" s="3"/>
      <c r="W24" s="3"/>
    </row>
    <row r="25" spans="1:23">
      <c r="A25">
        <v>1901</v>
      </c>
      <c r="C25" s="4">
        <v>1.75509173E-4</v>
      </c>
      <c r="D25" s="2">
        <v>39.529175415527526</v>
      </c>
      <c r="E25" s="2">
        <v>38.513379031463884</v>
      </c>
      <c r="F25" s="2"/>
      <c r="H25">
        <v>1901</v>
      </c>
      <c r="I25" s="2">
        <f t="shared" si="0"/>
        <v>177.16733065908599</v>
      </c>
      <c r="J25" s="2">
        <f t="shared" si="1"/>
        <v>80.664445844139181</v>
      </c>
      <c r="K25" s="3">
        <f t="shared" si="2"/>
        <v>151.45511286729646</v>
      </c>
      <c r="L25" s="3">
        <f t="shared" si="3"/>
        <v>297.69577837285021</v>
      </c>
      <c r="M25" s="3"/>
      <c r="N25" s="3">
        <v>7.3604704744391958</v>
      </c>
      <c r="O25" s="3">
        <f t="shared" si="4"/>
        <v>297.69577837285021</v>
      </c>
      <c r="P25" s="3"/>
      <c r="Q25" s="3"/>
      <c r="R25" s="3"/>
      <c r="S25" s="3"/>
      <c r="T25" s="3"/>
      <c r="U25" s="3"/>
      <c r="V25" s="3"/>
      <c r="W25" s="3"/>
    </row>
    <row r="26" spans="1:23">
      <c r="A26">
        <v>1902</v>
      </c>
      <c r="C26" s="4">
        <v>1.5986462400000001E-4</v>
      </c>
      <c r="D26" s="2">
        <v>39.924303868543497</v>
      </c>
      <c r="E26" s="2">
        <v>37.157705555696189</v>
      </c>
      <c r="F26" s="2"/>
      <c r="H26">
        <v>1902</v>
      </c>
      <c r="I26" s="2">
        <f t="shared" si="0"/>
        <v>178.93827206002388</v>
      </c>
      <c r="J26" s="2">
        <f t="shared" si="1"/>
        <v>74.30504546420687</v>
      </c>
      <c r="K26" s="3">
        <f t="shared" si="2"/>
        <v>137.95469637024564</v>
      </c>
      <c r="L26" s="3">
        <f t="shared" si="3"/>
        <v>148.63269763647057</v>
      </c>
      <c r="M26" s="3"/>
      <c r="N26" s="3">
        <v>3.6749146678166769</v>
      </c>
      <c r="O26" s="3">
        <f t="shared" si="4"/>
        <v>148.63269763647057</v>
      </c>
      <c r="P26" s="3"/>
      <c r="Q26" s="3"/>
      <c r="R26" s="3"/>
      <c r="S26" s="3"/>
      <c r="T26" s="3"/>
      <c r="U26" s="3"/>
      <c r="V26" s="3"/>
      <c r="W26" s="3"/>
    </row>
    <row r="27" spans="1:23">
      <c r="A27">
        <v>1903</v>
      </c>
      <c r="C27" s="4">
        <v>1.6081773700000001E-4</v>
      </c>
      <c r="D27" s="2">
        <v>41.874118892455982</v>
      </c>
      <c r="E27" s="2">
        <v>36.639113969639645</v>
      </c>
      <c r="F27" s="2"/>
      <c r="H27">
        <v>1903</v>
      </c>
      <c r="I27" s="2">
        <f t="shared" si="0"/>
        <v>187.67722295981579</v>
      </c>
      <c r="J27" s="2">
        <f t="shared" si="1"/>
        <v>71.872356776003286</v>
      </c>
      <c r="K27" s="3">
        <f t="shared" si="2"/>
        <v>138.77718236640655</v>
      </c>
      <c r="L27" s="3">
        <f t="shared" si="3"/>
        <v>149.01957284675305</v>
      </c>
      <c r="M27" s="3"/>
      <c r="N27" s="3">
        <v>3.6844800824763708</v>
      </c>
      <c r="O27" s="3">
        <f t="shared" si="4"/>
        <v>149.01957284675305</v>
      </c>
      <c r="P27" s="3"/>
      <c r="Q27" s="3"/>
      <c r="R27" s="3"/>
      <c r="S27" s="3"/>
      <c r="T27" s="3"/>
      <c r="U27" s="3"/>
      <c r="V27" s="3"/>
      <c r="W27" s="3"/>
    </row>
    <row r="28" spans="1:23">
      <c r="A28">
        <v>1904</v>
      </c>
      <c r="C28" s="4">
        <v>1.6544773999999999E-4</v>
      </c>
      <c r="D28" s="2">
        <v>41.574406805315142</v>
      </c>
      <c r="E28" s="2">
        <v>38.364022754998722</v>
      </c>
      <c r="F28" s="2"/>
      <c r="H28">
        <v>1904</v>
      </c>
      <c r="I28" s="2">
        <f t="shared" si="0"/>
        <v>186.33393183656742</v>
      </c>
      <c r="J28" s="2">
        <f t="shared" si="1"/>
        <v>79.963822590623096</v>
      </c>
      <c r="K28" s="3">
        <f t="shared" si="2"/>
        <v>142.77262952711374</v>
      </c>
      <c r="L28" s="3">
        <f t="shared" si="3"/>
        <v>182.57471561365401</v>
      </c>
      <c r="M28" s="3"/>
      <c r="N28" s="3">
        <v>4.51412448976801</v>
      </c>
      <c r="O28" s="3">
        <f t="shared" si="4"/>
        <v>182.57471561365401</v>
      </c>
      <c r="P28" s="3"/>
      <c r="Q28" s="3"/>
      <c r="R28" s="3"/>
      <c r="S28" s="3"/>
      <c r="T28" s="3"/>
      <c r="U28" s="3"/>
      <c r="V28" s="3"/>
      <c r="W28" s="3"/>
    </row>
    <row r="29" spans="1:23">
      <c r="A29">
        <v>1905</v>
      </c>
      <c r="C29" s="4">
        <v>1.7136567599999999E-4</v>
      </c>
      <c r="D29" s="2">
        <v>45.846289248449082</v>
      </c>
      <c r="E29" s="2">
        <v>42.736080755440355</v>
      </c>
      <c r="F29" s="2"/>
      <c r="H29">
        <v>1905</v>
      </c>
      <c r="I29" s="2">
        <f t="shared" si="0"/>
        <v>205.48024595477594</v>
      </c>
      <c r="J29" s="2">
        <f t="shared" si="1"/>
        <v>100.47294060914143</v>
      </c>
      <c r="K29" s="3">
        <f t="shared" si="2"/>
        <v>147.87949459576427</v>
      </c>
      <c r="L29" s="3">
        <f t="shared" si="3"/>
        <v>195.10796014071502</v>
      </c>
      <c r="M29" s="3"/>
      <c r="N29" s="3">
        <v>4.8240065337613229</v>
      </c>
      <c r="O29" s="3">
        <f t="shared" si="4"/>
        <v>195.10796014071502</v>
      </c>
      <c r="P29" s="3"/>
      <c r="Q29" s="3"/>
      <c r="R29" s="3"/>
      <c r="S29" s="3"/>
      <c r="T29" s="3"/>
      <c r="U29" s="3"/>
      <c r="V29" s="3"/>
      <c r="W29" s="3"/>
    </row>
    <row r="30" spans="1:23">
      <c r="A30">
        <v>1906</v>
      </c>
      <c r="C30" s="4">
        <v>2.1205457499999999E-4</v>
      </c>
      <c r="D30" s="2">
        <v>58.333625805760121</v>
      </c>
      <c r="E30" s="2">
        <v>55.239245687311687</v>
      </c>
      <c r="F30" s="2"/>
      <c r="H30">
        <v>1906</v>
      </c>
      <c r="I30" s="2">
        <f t="shared" si="0"/>
        <v>261.44771964084174</v>
      </c>
      <c r="J30" s="2">
        <f t="shared" si="1"/>
        <v>159.12469801191301</v>
      </c>
      <c r="K30" s="3">
        <f t="shared" si="2"/>
        <v>182.99185758599398</v>
      </c>
      <c r="L30" s="3">
        <f t="shared" si="3"/>
        <v>339.26894182321394</v>
      </c>
      <c r="M30" s="3"/>
      <c r="N30" s="3">
        <v>8.3883588905194149</v>
      </c>
      <c r="O30" s="3">
        <f t="shared" si="4"/>
        <v>339.26894182321394</v>
      </c>
      <c r="P30" s="3"/>
      <c r="Q30" s="3"/>
      <c r="R30" s="3"/>
      <c r="S30" s="3"/>
      <c r="T30" s="3"/>
      <c r="U30" s="3"/>
      <c r="V30" s="3"/>
      <c r="W30" s="3"/>
    </row>
    <row r="31" spans="1:23">
      <c r="A31">
        <v>1907</v>
      </c>
      <c r="C31" s="4">
        <v>2.4769484699999999E-4</v>
      </c>
      <c r="D31" s="2">
        <v>72.511527394080971</v>
      </c>
      <c r="E31" s="2">
        <v>68.301440074164489</v>
      </c>
      <c r="F31" s="2"/>
      <c r="H31">
        <v>1907</v>
      </c>
      <c r="I31" s="2">
        <f t="shared" si="0"/>
        <v>324.99220171883957</v>
      </c>
      <c r="J31" s="2">
        <f t="shared" si="1"/>
        <v>220.39883624011844</v>
      </c>
      <c r="K31" s="3">
        <f t="shared" si="2"/>
        <v>213.74752309403638</v>
      </c>
      <c r="L31" s="3">
        <f t="shared" si="3"/>
        <v>289.97072758425554</v>
      </c>
      <c r="M31" s="3"/>
      <c r="N31" s="3">
        <v>7.1694700895705203</v>
      </c>
      <c r="O31" s="3">
        <f t="shared" si="4"/>
        <v>289.97072758425554</v>
      </c>
      <c r="P31" s="3"/>
      <c r="Q31" s="3"/>
      <c r="R31" s="3"/>
      <c r="S31" s="3"/>
      <c r="T31" s="3"/>
      <c r="U31" s="3"/>
      <c r="V31" s="3"/>
      <c r="W31" s="3"/>
    </row>
    <row r="32" spans="1:23">
      <c r="A32">
        <v>1908</v>
      </c>
      <c r="C32" s="4">
        <v>2.50315876E-4</v>
      </c>
      <c r="D32" s="2">
        <v>81.729551467627218</v>
      </c>
      <c r="E32" s="2">
        <v>76.712250066806021</v>
      </c>
      <c r="F32" s="2"/>
      <c r="H32">
        <v>1908</v>
      </c>
      <c r="I32" s="2">
        <f t="shared" si="0"/>
        <v>366.30681812290118</v>
      </c>
      <c r="J32" s="2">
        <f t="shared" si="1"/>
        <v>259.85354950169778</v>
      </c>
      <c r="K32" s="3">
        <f t="shared" si="2"/>
        <v>216.00933218491195</v>
      </c>
      <c r="L32" s="3">
        <f t="shared" si="3"/>
        <v>271.33287277029615</v>
      </c>
      <c r="M32" s="3"/>
      <c r="N32" s="3">
        <v>6.7086527383307706</v>
      </c>
      <c r="O32" s="3">
        <f t="shared" si="4"/>
        <v>271.33287277029615</v>
      </c>
      <c r="P32" s="3"/>
      <c r="Q32" s="3"/>
      <c r="R32" s="3"/>
      <c r="S32" s="3"/>
      <c r="T32" s="3"/>
      <c r="U32" s="3"/>
      <c r="V32" s="3"/>
      <c r="W32" s="3"/>
    </row>
    <row r="33" spans="1:23">
      <c r="A33">
        <v>1909</v>
      </c>
      <c r="C33" s="4">
        <v>2.5090503800000001E-4</v>
      </c>
      <c r="D33" s="2">
        <v>86.522758211859895</v>
      </c>
      <c r="E33" s="2">
        <v>84.827708560569036</v>
      </c>
      <c r="F33" s="2"/>
      <c r="H33">
        <v>1909</v>
      </c>
      <c r="I33" s="2">
        <f t="shared" si="0"/>
        <v>387.78967566409989</v>
      </c>
      <c r="J33" s="2">
        <f t="shared" si="1"/>
        <v>297.92278280239054</v>
      </c>
      <c r="K33" s="3">
        <f t="shared" si="2"/>
        <v>216.5177477604735</v>
      </c>
      <c r="L33" s="3">
        <f t="shared" si="3"/>
        <v>454.94049099086817</v>
      </c>
      <c r="M33" s="3"/>
      <c r="N33" s="3">
        <v>11.248315545043502</v>
      </c>
      <c r="O33" s="3">
        <f t="shared" si="4"/>
        <v>454.94049099086817</v>
      </c>
      <c r="P33" s="3"/>
      <c r="Q33" s="3"/>
      <c r="R33" s="3"/>
      <c r="S33" s="3"/>
      <c r="T33" s="3"/>
      <c r="U33" s="3"/>
      <c r="V33" s="3"/>
      <c r="W33" s="3"/>
    </row>
    <row r="34" spans="1:23">
      <c r="A34">
        <v>1910</v>
      </c>
      <c r="C34" s="4">
        <v>2.5336046299999999E-4</v>
      </c>
      <c r="D34" s="2">
        <v>82.186386426298768</v>
      </c>
      <c r="E34" s="2">
        <v>79.892424513866715</v>
      </c>
      <c r="F34" s="2"/>
      <c r="H34">
        <v>1910</v>
      </c>
      <c r="I34" s="2">
        <f t="shared" si="0"/>
        <v>368.35432428332058</v>
      </c>
      <c r="J34" s="2">
        <f t="shared" si="1"/>
        <v>274.77159794653903</v>
      </c>
      <c r="K34" s="3">
        <f t="shared" si="2"/>
        <v>218.63664937772504</v>
      </c>
      <c r="L34" s="3">
        <f t="shared" si="3"/>
        <v>455.89479923352286</v>
      </c>
      <c r="M34" s="3"/>
      <c r="N34" s="3">
        <v>11.271910631550828</v>
      </c>
      <c r="O34" s="3">
        <f t="shared" si="4"/>
        <v>455.89479923352286</v>
      </c>
      <c r="P34" s="3"/>
      <c r="Q34" s="3"/>
      <c r="R34" s="3"/>
      <c r="S34" s="3"/>
      <c r="T34" s="3"/>
      <c r="U34" s="3"/>
      <c r="V34" s="3"/>
      <c r="W34" s="3"/>
    </row>
    <row r="35" spans="1:23">
      <c r="A35">
        <v>1911</v>
      </c>
      <c r="C35" s="4">
        <v>2.6370967999999999E-4</v>
      </c>
      <c r="D35" s="2">
        <v>85.892556991849148</v>
      </c>
      <c r="E35" s="2">
        <v>85.147542728382007</v>
      </c>
      <c r="F35" s="2"/>
      <c r="H35">
        <v>1911</v>
      </c>
      <c r="I35" s="2">
        <f t="shared" si="0"/>
        <v>384.96515259338724</v>
      </c>
      <c r="J35" s="2">
        <f t="shared" si="1"/>
        <v>299.42310980934428</v>
      </c>
      <c r="K35" s="3">
        <f t="shared" si="2"/>
        <v>227.56747505498547</v>
      </c>
      <c r="L35" s="3">
        <f t="shared" si="3"/>
        <v>561.92730455111769</v>
      </c>
      <c r="M35" s="3"/>
      <c r="N35" s="3">
        <v>13.893543793387265</v>
      </c>
      <c r="O35" s="3">
        <f t="shared" si="4"/>
        <v>561.92730455111769</v>
      </c>
      <c r="P35" s="3"/>
      <c r="Q35" s="3"/>
      <c r="R35" s="3"/>
      <c r="S35" s="3"/>
      <c r="T35" s="3"/>
      <c r="U35" s="3"/>
      <c r="V35" s="3"/>
      <c r="W35" s="3"/>
    </row>
    <row r="36" spans="1:23">
      <c r="A36">
        <v>1912</v>
      </c>
      <c r="C36" s="4">
        <v>2.6657533199999999E-4</v>
      </c>
      <c r="D36" s="2">
        <v>89.336741681430567</v>
      </c>
      <c r="E36" s="2">
        <v>87.593929106921948</v>
      </c>
      <c r="F36" s="2"/>
      <c r="H36">
        <v>1912</v>
      </c>
      <c r="I36" s="2">
        <f t="shared" si="0"/>
        <v>400.40177633612143</v>
      </c>
      <c r="J36" s="2">
        <f t="shared" si="1"/>
        <v>310.89899300927061</v>
      </c>
      <c r="K36" s="3">
        <f t="shared" si="2"/>
        <v>230.04038082782731</v>
      </c>
      <c r="L36" s="3">
        <f t="shared" si="3"/>
        <v>441.95574309396574</v>
      </c>
      <c r="M36" s="3"/>
      <c r="N36" s="3">
        <v>10.92727016766</v>
      </c>
      <c r="O36" s="3">
        <f t="shared" si="4"/>
        <v>441.95574309396574</v>
      </c>
      <c r="P36" s="3"/>
      <c r="Q36" s="3"/>
      <c r="R36" s="3"/>
      <c r="S36" s="3"/>
      <c r="T36" s="3"/>
      <c r="U36" s="3"/>
      <c r="V36" s="3"/>
      <c r="W36" s="3"/>
    </row>
    <row r="37" spans="1:23">
      <c r="A37">
        <v>1913</v>
      </c>
      <c r="C37" s="4">
        <v>2.6700491299999998E-4</v>
      </c>
      <c r="D37" s="2">
        <v>100</v>
      </c>
      <c r="E37" s="2">
        <v>100</v>
      </c>
      <c r="F37" s="2"/>
      <c r="H37">
        <v>1913</v>
      </c>
      <c r="I37" s="2">
        <f t="shared" si="0"/>
        <v>448.19384365273805</v>
      </c>
      <c r="J37" s="2">
        <f t="shared" si="1"/>
        <v>369.09528685224836</v>
      </c>
      <c r="K37" s="3">
        <f t="shared" si="2"/>
        <v>230.41108645949615</v>
      </c>
      <c r="L37" s="3">
        <f t="shared" si="3"/>
        <v>395.25169889749714</v>
      </c>
      <c r="M37" s="3"/>
      <c r="N37" s="3">
        <v>9.772521718676412</v>
      </c>
      <c r="O37" s="3">
        <f t="shared" si="4"/>
        <v>395.25169889749714</v>
      </c>
      <c r="P37" s="3"/>
      <c r="Q37" s="3"/>
      <c r="R37" s="3"/>
      <c r="S37" s="3"/>
      <c r="T37" s="3"/>
      <c r="U37" s="3"/>
      <c r="V37" s="3"/>
      <c r="W37" s="3"/>
    </row>
    <row r="38" spans="1:23">
      <c r="A38">
        <v>1914</v>
      </c>
      <c r="C38" s="4">
        <v>3.0646544199999998E-4</v>
      </c>
      <c r="D38" s="2">
        <v>111.07437280517813</v>
      </c>
      <c r="E38" s="2">
        <v>112.71202792448345</v>
      </c>
      <c r="F38" s="2"/>
      <c r="H38">
        <v>1914</v>
      </c>
      <c r="I38" s="2">
        <f t="shared" si="0"/>
        <v>497.8285007886995</v>
      </c>
      <c r="J38" s="2">
        <f t="shared" si="1"/>
        <v>428.72681070934186</v>
      </c>
      <c r="K38" s="3">
        <f t="shared" si="2"/>
        <v>264.463431253453</v>
      </c>
      <c r="L38" s="3">
        <f t="shared" si="3"/>
        <v>392.33177422674959</v>
      </c>
      <c r="M38" s="3"/>
      <c r="N38" s="3">
        <v>9.700327146606579</v>
      </c>
      <c r="O38" s="3">
        <f t="shared" si="4"/>
        <v>392.33177422674959</v>
      </c>
      <c r="P38" s="3"/>
      <c r="Q38" s="3"/>
      <c r="R38" s="3"/>
      <c r="S38" s="3"/>
      <c r="T38" s="3"/>
      <c r="U38" s="3"/>
      <c r="V38" s="3"/>
      <c r="W38" s="3"/>
    </row>
    <row r="39" spans="1:23">
      <c r="A39">
        <v>1915</v>
      </c>
      <c r="C39" s="4">
        <v>2.4956326700000003E-4</v>
      </c>
      <c r="D39" s="2">
        <v>124.3074846336943</v>
      </c>
      <c r="E39" s="2">
        <v>124.97894037810785</v>
      </c>
      <c r="F39" s="2"/>
      <c r="H39">
        <v>1915</v>
      </c>
      <c r="I39" s="2">
        <f t="shared" si="0"/>
        <v>557.13849332779114</v>
      </c>
      <c r="J39" s="2">
        <f t="shared" si="1"/>
        <v>486.27031887158546</v>
      </c>
      <c r="K39" s="3">
        <f t="shared" si="2"/>
        <v>215.35987051238766</v>
      </c>
      <c r="L39" s="3">
        <f t="shared" si="3"/>
        <v>304.12127685543709</v>
      </c>
      <c r="M39" s="3"/>
      <c r="N39" s="3">
        <v>7.519339680187219</v>
      </c>
      <c r="O39" s="3">
        <f t="shared" si="4"/>
        <v>304.12127685543709</v>
      </c>
      <c r="P39" s="3"/>
      <c r="Q39" s="3"/>
      <c r="R39" s="3"/>
      <c r="S39" s="3"/>
      <c r="T39" s="3"/>
      <c r="U39" s="3"/>
      <c r="V39" s="3"/>
      <c r="W39" s="3"/>
    </row>
    <row r="40" spans="1:23">
      <c r="A40">
        <v>1916</v>
      </c>
      <c r="C40" s="4">
        <v>2.5074269299999997E-4</v>
      </c>
      <c r="D40" s="2">
        <v>124.56842443603685</v>
      </c>
      <c r="E40" s="2">
        <v>115.91285125972077</v>
      </c>
      <c r="F40" s="2"/>
      <c r="H40">
        <v>1916</v>
      </c>
      <c r="I40" s="2">
        <f t="shared" si="0"/>
        <v>558.30800945753015</v>
      </c>
      <c r="J40" s="2">
        <f t="shared" si="1"/>
        <v>443.74172211540713</v>
      </c>
      <c r="K40" s="3">
        <f t="shared" si="2"/>
        <v>216.37765263109557</v>
      </c>
      <c r="L40" s="3">
        <f t="shared" si="3"/>
        <v>323.21082494417692</v>
      </c>
      <c r="M40" s="3"/>
      <c r="N40" s="3">
        <v>7.9913250601800021</v>
      </c>
      <c r="O40" s="3">
        <f t="shared" si="4"/>
        <v>323.21082494417692</v>
      </c>
      <c r="P40" s="3"/>
      <c r="Q40" s="3"/>
      <c r="R40" s="3"/>
      <c r="S40" s="3"/>
      <c r="T40" s="3"/>
      <c r="U40" s="3"/>
      <c r="V40" s="3"/>
      <c r="W40" s="3"/>
    </row>
    <row r="41" spans="1:23">
      <c r="A41">
        <v>1917</v>
      </c>
      <c r="C41" s="4">
        <v>2.4644581700000002E-4</v>
      </c>
      <c r="D41" s="2">
        <v>136.94758174331491</v>
      </c>
      <c r="E41" s="2">
        <v>132.84243684170519</v>
      </c>
      <c r="F41" s="2"/>
      <c r="H41">
        <v>1917</v>
      </c>
      <c r="I41" s="2">
        <f t="shared" si="0"/>
        <v>613.79063040483845</v>
      </c>
      <c r="J41" s="2">
        <f t="shared" si="1"/>
        <v>523.15761016411386</v>
      </c>
      <c r="K41" s="3">
        <f t="shared" si="2"/>
        <v>212.6696764129137</v>
      </c>
      <c r="L41" s="3">
        <f t="shared" si="3"/>
        <v>476.57368449013882</v>
      </c>
      <c r="M41" s="3"/>
      <c r="N41" s="3">
        <v>11.783192065259998</v>
      </c>
      <c r="O41" s="3">
        <f t="shared" si="4"/>
        <v>476.57368449013882</v>
      </c>
      <c r="P41" s="3"/>
      <c r="Q41" s="3"/>
      <c r="R41" s="3"/>
      <c r="S41" s="3"/>
      <c r="T41" s="3"/>
      <c r="U41" s="3"/>
      <c r="V41" s="3"/>
      <c r="W41" s="3"/>
    </row>
    <row r="42" spans="1:23">
      <c r="A42">
        <v>1918</v>
      </c>
      <c r="C42" s="4">
        <v>2.9156266800000003E-4</v>
      </c>
      <c r="D42" s="2">
        <v>139.35778383287794</v>
      </c>
      <c r="E42" s="2">
        <v>129.39814634432639</v>
      </c>
      <c r="F42" s="2"/>
      <c r="H42">
        <v>1918</v>
      </c>
      <c r="I42" s="2">
        <f t="shared" si="0"/>
        <v>624.59300778984959</v>
      </c>
      <c r="J42" s="2">
        <f t="shared" si="1"/>
        <v>507.00060577541001</v>
      </c>
      <c r="K42" s="3">
        <f t="shared" si="2"/>
        <v>251.60312726121779</v>
      </c>
      <c r="L42" s="3">
        <f t="shared" si="3"/>
        <v>546.92779552629509</v>
      </c>
      <c r="M42" s="3"/>
      <c r="N42" s="3">
        <v>13.52268383725441</v>
      </c>
      <c r="O42" s="3">
        <f t="shared" si="4"/>
        <v>546.92779552629509</v>
      </c>
      <c r="P42" s="3"/>
      <c r="Q42" s="3"/>
      <c r="R42" s="3"/>
      <c r="S42" s="3"/>
      <c r="T42" s="3"/>
      <c r="U42" s="3"/>
      <c r="V42" s="3"/>
      <c r="W42" s="3"/>
    </row>
    <row r="43" spans="1:23">
      <c r="A43">
        <v>1919</v>
      </c>
      <c r="C43" s="4">
        <v>3.1444405599999998E-4</v>
      </c>
      <c r="D43" s="2">
        <v>160.2216169371986</v>
      </c>
      <c r="E43" s="2">
        <v>156.23813816055338</v>
      </c>
      <c r="F43" s="2"/>
      <c r="H43">
        <v>1919</v>
      </c>
      <c r="I43" s="2">
        <f t="shared" si="0"/>
        <v>718.10342331339677</v>
      </c>
      <c r="J43" s="2">
        <f t="shared" si="1"/>
        <v>632.90574237685996</v>
      </c>
      <c r="K43" s="3">
        <f t="shared" si="2"/>
        <v>271.34855220319724</v>
      </c>
      <c r="L43" s="3">
        <f t="shared" si="3"/>
        <v>431.75074927529346</v>
      </c>
      <c r="M43" s="3"/>
      <c r="N43" s="3">
        <v>10.67495367158898</v>
      </c>
      <c r="O43" s="3">
        <f t="shared" si="4"/>
        <v>431.75074927529346</v>
      </c>
      <c r="P43" s="3"/>
      <c r="Q43" s="3"/>
      <c r="R43" s="3"/>
      <c r="S43" s="3"/>
      <c r="T43" s="3"/>
      <c r="U43" s="3"/>
      <c r="V43" s="3"/>
      <c r="W43" s="3"/>
    </row>
    <row r="44" spans="1:23">
      <c r="A44">
        <v>1920</v>
      </c>
      <c r="C44" s="4">
        <v>3.63170327E-4</v>
      </c>
      <c r="D44" s="2">
        <v>159.48824172124651</v>
      </c>
      <c r="E44" s="2">
        <v>160.05714178864298</v>
      </c>
      <c r="F44" s="2"/>
      <c r="H44">
        <v>1920</v>
      </c>
      <c r="I44" s="2">
        <f t="shared" si="0"/>
        <v>714.81648074462453</v>
      </c>
      <c r="J44" s="2">
        <f t="shared" si="1"/>
        <v>650.82050840094473</v>
      </c>
      <c r="K44" s="3">
        <f t="shared" si="2"/>
        <v>313.39674118251338</v>
      </c>
      <c r="L44" s="3">
        <f t="shared" si="3"/>
        <v>686.12053647823984</v>
      </c>
      <c r="M44" s="3"/>
      <c r="N44" s="3">
        <v>16.964197404</v>
      </c>
      <c r="O44" s="3">
        <f t="shared" si="4"/>
        <v>686.12053647823984</v>
      </c>
      <c r="P44" s="3"/>
      <c r="Q44" s="3"/>
      <c r="R44" s="3"/>
      <c r="S44" s="3"/>
      <c r="T44" s="3"/>
      <c r="U44" s="3"/>
      <c r="V44" s="3"/>
      <c r="W44" s="3"/>
    </row>
    <row r="45" spans="1:23">
      <c r="A45">
        <v>1921</v>
      </c>
      <c r="C45" s="4">
        <v>3.8121002999999998E-4</v>
      </c>
      <c r="D45" s="2">
        <v>134.21547822859543</v>
      </c>
      <c r="E45" s="2">
        <v>154.33721920417292</v>
      </c>
      <c r="F45" s="2"/>
      <c r="H45">
        <v>1921</v>
      </c>
      <c r="I45" s="2">
        <f t="shared" si="0"/>
        <v>601.54551064964562</v>
      </c>
      <c r="J45" s="2">
        <f t="shared" si="1"/>
        <v>623.98862114559836</v>
      </c>
      <c r="K45" s="3">
        <f t="shared" si="2"/>
        <v>328.96404861867512</v>
      </c>
      <c r="L45" s="3">
        <f t="shared" si="3"/>
        <v>304.76465770547111</v>
      </c>
      <c r="M45" s="3"/>
      <c r="N45" s="3">
        <v>7.5352471471200007</v>
      </c>
      <c r="O45" s="3">
        <f t="shared" si="4"/>
        <v>304.76465770547111</v>
      </c>
      <c r="P45" s="3"/>
      <c r="Q45" s="3"/>
      <c r="R45" s="3"/>
      <c r="S45" s="3"/>
      <c r="T45" s="3"/>
      <c r="U45" s="3"/>
      <c r="V45" s="3"/>
      <c r="W45" s="3"/>
    </row>
    <row r="46" spans="1:23">
      <c r="A46">
        <v>1922</v>
      </c>
      <c r="C46" s="4">
        <v>3.5915199900000001E-4</v>
      </c>
      <c r="D46" s="2">
        <v>140.30832411226524</v>
      </c>
      <c r="E46" s="2">
        <v>155.74990587546424</v>
      </c>
      <c r="F46" s="2"/>
      <c r="H46">
        <v>1922</v>
      </c>
      <c r="I46" s="2">
        <f t="shared" si="0"/>
        <v>628.85327080350305</v>
      </c>
      <c r="J46" s="2">
        <f t="shared" si="1"/>
        <v>630.61546773861573</v>
      </c>
      <c r="K46" s="3">
        <f t="shared" si="2"/>
        <v>309.92913712299327</v>
      </c>
      <c r="L46" s="3">
        <f t="shared" si="3"/>
        <v>323.03191152459266</v>
      </c>
      <c r="M46" s="3"/>
      <c r="N46" s="3">
        <v>7.9869014605255861</v>
      </c>
      <c r="O46" s="3">
        <f t="shared" si="4"/>
        <v>323.03191152459266</v>
      </c>
      <c r="P46" s="3"/>
      <c r="Q46" s="3"/>
      <c r="R46" s="3"/>
      <c r="S46" s="3"/>
      <c r="T46" s="3"/>
      <c r="U46" s="3"/>
      <c r="V46" s="3"/>
      <c r="W46" s="3"/>
    </row>
    <row r="47" spans="1:23">
      <c r="A47">
        <v>1923</v>
      </c>
      <c r="C47" s="4">
        <v>3.4221857300000002E-4</v>
      </c>
      <c r="D47" s="2">
        <v>157.54298417607737</v>
      </c>
      <c r="E47" s="2">
        <v>162.71006051927088</v>
      </c>
      <c r="F47" s="2"/>
      <c r="H47">
        <v>1923</v>
      </c>
      <c r="I47" s="2">
        <f t="shared" si="0"/>
        <v>706.09795618398607</v>
      </c>
      <c r="J47" s="2">
        <f t="shared" si="1"/>
        <v>663.2652251303407</v>
      </c>
      <c r="K47" s="3">
        <f t="shared" si="2"/>
        <v>295.31648809603894</v>
      </c>
      <c r="L47" s="3">
        <f t="shared" si="3"/>
        <v>522.14775705428337</v>
      </c>
      <c r="M47" s="3"/>
      <c r="N47" s="3">
        <v>12.910002184442149</v>
      </c>
      <c r="O47" s="3">
        <f t="shared" si="4"/>
        <v>522.14775705428337</v>
      </c>
      <c r="P47" s="3"/>
      <c r="Q47" s="3"/>
      <c r="R47" s="3"/>
      <c r="S47" s="3"/>
      <c r="T47" s="3"/>
      <c r="U47" s="3"/>
      <c r="V47" s="3"/>
      <c r="W47" s="3"/>
    </row>
    <row r="48" spans="1:23">
      <c r="A48">
        <v>1924</v>
      </c>
      <c r="C48" s="4">
        <v>3.8733297400000001E-4</v>
      </c>
      <c r="D48" s="2">
        <v>184.5291657401562</v>
      </c>
      <c r="E48" s="2">
        <v>170.64591286416186</v>
      </c>
      <c r="F48" s="2"/>
      <c r="H48">
        <v>1924</v>
      </c>
      <c r="I48" s="2">
        <f t="shared" si="0"/>
        <v>827.04836059113757</v>
      </c>
      <c r="J48" s="2">
        <f t="shared" si="1"/>
        <v>700.49193445177787</v>
      </c>
      <c r="K48" s="3">
        <f t="shared" si="2"/>
        <v>334.24782472421316</v>
      </c>
      <c r="L48" s="3">
        <f t="shared" si="3"/>
        <v>431.29431701674719</v>
      </c>
      <c r="M48" s="3"/>
      <c r="N48" s="3">
        <v>10.663668472379998</v>
      </c>
      <c r="O48" s="3">
        <f t="shared" si="4"/>
        <v>431.29431701674719</v>
      </c>
      <c r="P48" s="3"/>
      <c r="Q48" s="3"/>
      <c r="R48" s="3"/>
      <c r="S48" s="3"/>
      <c r="T48" s="3"/>
      <c r="U48" s="3"/>
      <c r="V48" s="3"/>
      <c r="W48" s="3"/>
    </row>
    <row r="49" spans="1:23">
      <c r="A49">
        <v>1925</v>
      </c>
      <c r="C49" s="4">
        <v>4.3630989400000002E-4</v>
      </c>
      <c r="D49" s="2">
        <v>201.54454801961583</v>
      </c>
      <c r="E49" s="2">
        <v>183.52291110611975</v>
      </c>
      <c r="F49" s="2"/>
      <c r="H49">
        <v>1925</v>
      </c>
      <c r="I49" s="2">
        <f t="shared" si="0"/>
        <v>903.31025644165447</v>
      </c>
      <c r="J49" s="2">
        <f t="shared" si="1"/>
        <v>760.89732629284924</v>
      </c>
      <c r="K49" s="3">
        <f t="shared" si="2"/>
        <v>376.51231050406778</v>
      </c>
      <c r="L49" s="3">
        <f t="shared" si="3"/>
        <v>550.32947957353099</v>
      </c>
      <c r="M49" s="3"/>
      <c r="N49" s="3">
        <v>13.606789816620003</v>
      </c>
      <c r="O49" s="3">
        <f t="shared" si="4"/>
        <v>550.32947957353099</v>
      </c>
      <c r="P49" s="3"/>
      <c r="Q49" s="3"/>
      <c r="R49" s="3"/>
      <c r="S49" s="3"/>
      <c r="T49" s="3"/>
      <c r="U49" s="3"/>
      <c r="V49" s="3"/>
      <c r="W49" s="3"/>
    </row>
    <row r="50" spans="1:23">
      <c r="A50">
        <v>1926</v>
      </c>
      <c r="C50" s="4">
        <v>4.6744486E-4</v>
      </c>
      <c r="D50" s="2">
        <v>180.48395470814756</v>
      </c>
      <c r="E50" s="2">
        <v>177.28418982594076</v>
      </c>
      <c r="F50" s="2"/>
      <c r="H50">
        <v>1926</v>
      </c>
      <c r="I50" s="2">
        <f t="shared" si="0"/>
        <v>808.91797378291346</v>
      </c>
      <c r="J50" s="2">
        <f t="shared" si="1"/>
        <v>731.63177880768126</v>
      </c>
      <c r="K50" s="3">
        <f t="shared" si="2"/>
        <v>403.38013575243497</v>
      </c>
      <c r="L50" s="3">
        <f t="shared" si="3"/>
        <v>717.17979335308337</v>
      </c>
      <c r="M50" s="3"/>
      <c r="N50" s="3">
        <v>17.732131515914023</v>
      </c>
      <c r="O50" s="3">
        <f t="shared" si="4"/>
        <v>717.17979335308337</v>
      </c>
      <c r="P50" s="3"/>
      <c r="Q50" s="3"/>
      <c r="R50" s="3"/>
      <c r="S50" s="3"/>
      <c r="T50" s="3"/>
      <c r="U50" s="3"/>
      <c r="V50" s="3"/>
      <c r="W50" s="3"/>
    </row>
    <row r="51" spans="1:23">
      <c r="A51">
        <v>1927</v>
      </c>
      <c r="C51" s="4">
        <v>4.40468043E-4</v>
      </c>
      <c r="D51" s="2">
        <v>178.62580576758234</v>
      </c>
      <c r="E51" s="2">
        <v>169.89983284319422</v>
      </c>
      <c r="F51" s="2"/>
      <c r="H51">
        <v>1927</v>
      </c>
      <c r="I51" s="2">
        <f t="shared" si="0"/>
        <v>800.58986462540156</v>
      </c>
      <c r="J51" s="2">
        <f t="shared" si="1"/>
        <v>696.99210823727242</v>
      </c>
      <c r="K51" s="3">
        <f t="shared" si="2"/>
        <v>380.10057267492328</v>
      </c>
      <c r="L51" s="3">
        <f t="shared" si="3"/>
        <v>592.92983415325511</v>
      </c>
      <c r="M51" s="3"/>
      <c r="N51" s="3">
        <v>14.660075334468299</v>
      </c>
      <c r="O51" s="3">
        <f t="shared" si="4"/>
        <v>592.92983415325511</v>
      </c>
      <c r="P51" s="3"/>
      <c r="Q51" s="3"/>
      <c r="R51" s="3"/>
      <c r="S51" s="3"/>
      <c r="T51" s="3"/>
      <c r="U51" s="3"/>
      <c r="V51" s="3"/>
      <c r="W51" s="3"/>
    </row>
    <row r="52" spans="1:23">
      <c r="A52">
        <v>1928</v>
      </c>
      <c r="C52" s="4">
        <v>5.0038573799999998E-4</v>
      </c>
      <c r="D52" s="2">
        <v>217.8183902548198</v>
      </c>
      <c r="E52" s="2">
        <v>190.80555986364851</v>
      </c>
      <c r="F52" s="2"/>
      <c r="H52">
        <v>1928</v>
      </c>
      <c r="I52" s="2">
        <f t="shared" si="0"/>
        <v>976.24861546559782</v>
      </c>
      <c r="J52" s="2">
        <f t="shared" si="1"/>
        <v>795.05988837242046</v>
      </c>
      <c r="K52" s="3">
        <f t="shared" si="2"/>
        <v>431.80636732859216</v>
      </c>
      <c r="L52" s="3">
        <f t="shared" si="3"/>
        <v>650.67349402175239</v>
      </c>
      <c r="M52" s="3"/>
      <c r="N52" s="3">
        <v>16.087776143230911</v>
      </c>
      <c r="O52" s="3">
        <f t="shared" si="4"/>
        <v>650.67349402175239</v>
      </c>
      <c r="P52" s="3"/>
      <c r="Q52" s="3"/>
      <c r="R52" s="3"/>
      <c r="S52" s="3"/>
      <c r="T52" s="3"/>
      <c r="U52" s="3"/>
      <c r="V52" s="3"/>
      <c r="W52" s="3"/>
    </row>
    <row r="53" spans="1:23">
      <c r="A53">
        <v>1929</v>
      </c>
      <c r="C53" s="4">
        <v>4.8522671600000002E-4</v>
      </c>
      <c r="D53" s="2">
        <v>203.6810360067698</v>
      </c>
      <c r="E53" s="2">
        <v>179.01404861155743</v>
      </c>
      <c r="F53" s="2"/>
      <c r="H53">
        <v>1929</v>
      </c>
      <c r="I53" s="2">
        <f t="shared" si="0"/>
        <v>912.88586407045887</v>
      </c>
      <c r="J53" s="2">
        <f t="shared" si="1"/>
        <v>739.74646484020866</v>
      </c>
      <c r="K53" s="3">
        <f t="shared" si="2"/>
        <v>418.72493489561145</v>
      </c>
      <c r="L53" s="3">
        <f t="shared" si="3"/>
        <v>793.18203587345431</v>
      </c>
      <c r="M53" s="3"/>
      <c r="N53" s="3">
        <v>19.611272245151099</v>
      </c>
      <c r="O53" s="3">
        <f t="shared" si="4"/>
        <v>793.18203587345431</v>
      </c>
      <c r="P53" s="3"/>
      <c r="Q53" s="3"/>
      <c r="R53" s="3"/>
      <c r="S53" s="3"/>
      <c r="T53" s="3"/>
      <c r="U53" s="3"/>
      <c r="V53" s="3"/>
      <c r="W53" s="3"/>
    </row>
    <row r="54" spans="1:23">
      <c r="A54">
        <v>1930</v>
      </c>
      <c r="C54" s="4">
        <v>4.2137660299999997E-4</v>
      </c>
      <c r="D54" s="2">
        <v>179.59275216897711</v>
      </c>
      <c r="E54" s="2">
        <v>165.43389694423112</v>
      </c>
      <c r="F54" s="2"/>
      <c r="H54">
        <v>1930</v>
      </c>
      <c r="I54" s="2">
        <f t="shared" si="0"/>
        <v>804.92365886787468</v>
      </c>
      <c r="J54" s="2">
        <f t="shared" si="1"/>
        <v>676.04261342139398</v>
      </c>
      <c r="K54" s="3">
        <f t="shared" si="2"/>
        <v>363.62567195848487</v>
      </c>
      <c r="L54" s="3">
        <f t="shared" si="3"/>
        <v>657.0363828307693</v>
      </c>
      <c r="M54" s="3"/>
      <c r="N54" s="3">
        <v>16.24509733692366</v>
      </c>
      <c r="O54" s="3">
        <f t="shared" si="4"/>
        <v>657.0363828307693</v>
      </c>
      <c r="P54" s="3"/>
      <c r="Q54" s="3"/>
      <c r="R54" s="3"/>
      <c r="S54" s="3"/>
      <c r="T54" s="3"/>
      <c r="U54" s="3"/>
      <c r="V54" s="3"/>
      <c r="W54" s="3"/>
    </row>
    <row r="55" spans="1:23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"/>
  <sheetViews>
    <sheetView zoomScale="85" zoomScaleNormal="85" zoomScalePageLayoutView="85" workbookViewId="0">
      <selection activeCell="A25" sqref="A25"/>
    </sheetView>
  </sheetViews>
  <sheetFormatPr baseColWidth="10" defaultRowHeight="14" x14ac:dyDescent="0"/>
  <cols>
    <col min="1" max="1" width="10.1640625" customWidth="1"/>
    <col min="2" max="2" width="22.83203125" customWidth="1"/>
    <col min="3" max="3" width="23.5" customWidth="1"/>
    <col min="4" max="4" width="29.33203125" customWidth="1"/>
    <col min="5" max="5" width="12.6640625" customWidth="1"/>
    <col min="6" max="6" width="14.6640625" customWidth="1"/>
    <col min="7" max="7" width="14.5" customWidth="1"/>
    <col min="8" max="9" width="11.6640625" customWidth="1"/>
    <col min="10" max="10" width="13.5" customWidth="1"/>
    <col min="11" max="11" width="11.6640625" customWidth="1"/>
    <col min="12" max="12" width="15.83203125" customWidth="1"/>
    <col min="13" max="13" width="13.33203125" customWidth="1"/>
    <col min="14" max="15" width="12.1640625" customWidth="1"/>
    <col min="16" max="16" width="13.6640625" customWidth="1"/>
    <col min="17" max="17" width="12.33203125" customWidth="1"/>
    <col min="18" max="18" width="12.1640625" customWidth="1"/>
    <col min="19" max="19" width="13.5" customWidth="1"/>
  </cols>
  <sheetData>
    <row r="1" spans="1:19">
      <c r="E1" t="s">
        <v>13</v>
      </c>
    </row>
    <row r="2" spans="1:19">
      <c r="E2" t="s">
        <v>17</v>
      </c>
      <c r="H2" t="s">
        <v>18</v>
      </c>
      <c r="K2" t="s">
        <v>22</v>
      </c>
      <c r="N2" t="s">
        <v>27</v>
      </c>
      <c r="Q2" t="s">
        <v>25</v>
      </c>
    </row>
    <row r="3" spans="1:19">
      <c r="B3" t="s">
        <v>129</v>
      </c>
      <c r="C3" t="s">
        <v>130</v>
      </c>
      <c r="D3" t="s">
        <v>131</v>
      </c>
      <c r="E3" s="5" t="s">
        <v>14</v>
      </c>
      <c r="F3" s="5" t="s">
        <v>15</v>
      </c>
      <c r="G3" s="5" t="s">
        <v>16</v>
      </c>
      <c r="H3" s="5" t="s">
        <v>14</v>
      </c>
      <c r="I3" s="5" t="s">
        <v>15</v>
      </c>
      <c r="J3" s="5" t="s">
        <v>16</v>
      </c>
      <c r="K3" s="5" t="s">
        <v>14</v>
      </c>
      <c r="L3" s="5" t="s">
        <v>26</v>
      </c>
      <c r="M3" s="5" t="s">
        <v>16</v>
      </c>
      <c r="N3" s="5" t="s">
        <v>14</v>
      </c>
      <c r="O3" s="5" t="s">
        <v>15</v>
      </c>
      <c r="P3" s="5" t="s">
        <v>16</v>
      </c>
      <c r="Q3" s="5" t="s">
        <v>14</v>
      </c>
      <c r="R3" s="5" t="s">
        <v>15</v>
      </c>
      <c r="S3" s="5" t="s">
        <v>16</v>
      </c>
    </row>
    <row r="4" spans="1:19">
      <c r="A4">
        <v>1880</v>
      </c>
      <c r="B4">
        <v>6.2852449598355919</v>
      </c>
      <c r="C4">
        <v>2.4724806359936169</v>
      </c>
      <c r="D4">
        <f>B4-C4</f>
        <v>3.8127643238419751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>
      <c r="A5">
        <v>1881</v>
      </c>
      <c r="B5">
        <v>5.0081219887538335</v>
      </c>
      <c r="C5">
        <v>2.9156563049583055</v>
      </c>
      <c r="D5">
        <f t="shared" ref="D5:D54" si="0">B5-C5</f>
        <v>2.092465683795528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>
      <c r="A6">
        <v>1882</v>
      </c>
      <c r="B6">
        <v>6.6325562420573068</v>
      </c>
      <c r="C6">
        <v>3.8385554683480025</v>
      </c>
      <c r="D6">
        <f t="shared" si="0"/>
        <v>2.7940007737093042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>
        <v>1883</v>
      </c>
      <c r="B7">
        <v>6.8402266672460099</v>
      </c>
      <c r="C7">
        <v>4.606755450120791</v>
      </c>
      <c r="D7">
        <f t="shared" si="0"/>
        <v>2.2334712171252189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>
        <v>1884</v>
      </c>
      <c r="B8">
        <v>4.902642768715733</v>
      </c>
      <c r="C8">
        <v>4.6428700925415791</v>
      </c>
      <c r="D8">
        <f t="shared" si="0"/>
        <v>0.25977267617415389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>
        <v>1885</v>
      </c>
      <c r="B9">
        <v>4.9755983724968562</v>
      </c>
      <c r="C9">
        <v>4.1518938869860875</v>
      </c>
      <c r="D9">
        <f t="shared" si="0"/>
        <v>0.82370448551076869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>
        <v>1886</v>
      </c>
      <c r="B10">
        <v>6.114182908269914</v>
      </c>
      <c r="C10">
        <v>4.9056464954903811</v>
      </c>
      <c r="D10">
        <f t="shared" si="0"/>
        <v>1.2085364127795328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>
        <v>1887</v>
      </c>
      <c r="B11">
        <v>6.2334422268607224</v>
      </c>
      <c r="C11">
        <v>3.6098212380949879</v>
      </c>
      <c r="D11">
        <f t="shared" si="0"/>
        <v>2.6236209887657345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>
        <v>1888</v>
      </c>
      <c r="B12">
        <v>5.5836061674776882</v>
      </c>
      <c r="C12">
        <v>5.7011634147983168</v>
      </c>
      <c r="D12">
        <f t="shared" si="0"/>
        <v>-0.11755724732062856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>
        <v>1889</v>
      </c>
      <c r="B13">
        <v>4.3639911198764771</v>
      </c>
      <c r="C13">
        <v>6.3305519999044861</v>
      </c>
      <c r="D13">
        <f t="shared" si="0"/>
        <v>-1.966560880028009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>
        <v>1890</v>
      </c>
      <c r="B14">
        <v>3.4883579519412677</v>
      </c>
      <c r="C14">
        <v>5.7944649610222632</v>
      </c>
      <c r="D14">
        <f t="shared" si="0"/>
        <v>-2.3061070090809954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>
        <v>1891</v>
      </c>
      <c r="B15">
        <v>8.4929722094224616</v>
      </c>
      <c r="C15">
        <v>6.861474474189408</v>
      </c>
      <c r="D15">
        <f t="shared" si="0"/>
        <v>1.6314977352330535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>
        <v>1892</v>
      </c>
      <c r="B16">
        <v>7.899016831032279</v>
      </c>
      <c r="C16">
        <v>6.9062179745577179</v>
      </c>
      <c r="D16">
        <f t="shared" si="0"/>
        <v>0.99279885647456112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>
        <v>1893</v>
      </c>
      <c r="B17">
        <v>8.0961687205935515</v>
      </c>
      <c r="C17">
        <v>6.1862088710656806</v>
      </c>
      <c r="D17">
        <f t="shared" si="0"/>
        <v>1.9099598495278709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>
        <v>1894</v>
      </c>
      <c r="B18">
        <v>6.0561050667108027</v>
      </c>
      <c r="C18">
        <v>5.2444735321026386</v>
      </c>
      <c r="D18">
        <f t="shared" si="0"/>
        <v>0.81163153460816417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>
        <v>1895</v>
      </c>
      <c r="B19">
        <v>6.1792872311591873</v>
      </c>
      <c r="C19">
        <v>6.1922128529425962</v>
      </c>
      <c r="D19">
        <f t="shared" si="0"/>
        <v>-1.2925621783408836E-2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>
        <v>1896</v>
      </c>
      <c r="B20">
        <v>7.2506291796701365</v>
      </c>
      <c r="C20">
        <v>5.625204063455528</v>
      </c>
      <c r="D20">
        <f t="shared" si="0"/>
        <v>1.6254251162146085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>
        <v>1897</v>
      </c>
      <c r="B21">
        <v>5.0300767061084652</v>
      </c>
      <c r="C21">
        <v>5.2286806408542814</v>
      </c>
      <c r="D21">
        <f t="shared" si="0"/>
        <v>-0.19860393474581617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>
        <v>1898</v>
      </c>
      <c r="B22">
        <v>8.0660066964339237</v>
      </c>
      <c r="C22">
        <v>4.6715334669734547</v>
      </c>
      <c r="D22">
        <f t="shared" si="0"/>
        <v>3.3944732294604689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>
        <v>1899</v>
      </c>
      <c r="B23">
        <v>6.1066505077667843</v>
      </c>
      <c r="C23">
        <v>4.8174499884832631</v>
      </c>
      <c r="D23">
        <f t="shared" si="0"/>
        <v>1.2892005192835212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>
      <c r="A24">
        <v>1900</v>
      </c>
      <c r="B24">
        <v>3.9007673829968739</v>
      </c>
      <c r="C24">
        <v>4.9152478815178009</v>
      </c>
      <c r="D24">
        <f t="shared" si="0"/>
        <v>-1.014480498520927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>
      <c r="A25">
        <v>1901</v>
      </c>
      <c r="B25">
        <v>3.4722599285230773</v>
      </c>
      <c r="C25">
        <v>7.3604704744391958</v>
      </c>
      <c r="D25">
        <f t="shared" si="0"/>
        <v>-3.8882105459161185</v>
      </c>
      <c r="E25" s="6">
        <v>15641</v>
      </c>
      <c r="F25" s="6">
        <v>890132</v>
      </c>
      <c r="G25" s="7">
        <f>E25-F25</f>
        <v>-874491</v>
      </c>
      <c r="H25" s="6">
        <v>3918</v>
      </c>
      <c r="I25" s="6">
        <v>156520</v>
      </c>
      <c r="J25" s="7">
        <f>H25-I25</f>
        <v>-152602</v>
      </c>
      <c r="K25" s="6">
        <v>28841</v>
      </c>
      <c r="L25" s="6"/>
      <c r="M25" s="6"/>
      <c r="N25" s="10">
        <v>408</v>
      </c>
      <c r="O25" s="10">
        <v>2696</v>
      </c>
      <c r="P25" s="7">
        <f>N25-O25</f>
        <v>-2288</v>
      </c>
      <c r="Q25" s="6"/>
      <c r="R25" s="6">
        <v>6000</v>
      </c>
      <c r="S25" s="6"/>
    </row>
    <row r="26" spans="1:19">
      <c r="A26">
        <v>1902</v>
      </c>
      <c r="B26">
        <v>5.1442693615838637</v>
      </c>
      <c r="C26">
        <v>3.6749146678166769</v>
      </c>
      <c r="D26">
        <f t="shared" si="0"/>
        <v>1.4693546937671869</v>
      </c>
      <c r="E26" s="6">
        <v>250019</v>
      </c>
      <c r="F26" s="6">
        <v>200</v>
      </c>
      <c r="G26" s="6">
        <f t="shared" ref="G26:G56" si="1">E26-F26</f>
        <v>249819</v>
      </c>
      <c r="H26" s="6">
        <v>24739</v>
      </c>
      <c r="I26" s="6">
        <v>11505</v>
      </c>
      <c r="J26" s="6">
        <f t="shared" ref="J26:J56" si="2">H26-I26</f>
        <v>13234</v>
      </c>
      <c r="K26" s="6">
        <v>42252</v>
      </c>
      <c r="L26" s="6"/>
      <c r="M26" s="6"/>
      <c r="N26" s="10">
        <v>145</v>
      </c>
      <c r="O26" s="10">
        <v>4057</v>
      </c>
      <c r="P26" s="7">
        <f t="shared" ref="P26:P34" si="3">N26-O26</f>
        <v>-3912</v>
      </c>
      <c r="Q26" s="6"/>
      <c r="R26" s="6">
        <v>14422</v>
      </c>
      <c r="S26" s="6"/>
    </row>
    <row r="27" spans="1:19">
      <c r="A27">
        <v>1903</v>
      </c>
      <c r="B27">
        <v>6.9641518751970342</v>
      </c>
      <c r="C27">
        <v>3.6844800824763708</v>
      </c>
      <c r="D27">
        <f t="shared" si="0"/>
        <v>3.2796717927206633</v>
      </c>
      <c r="E27" s="6">
        <v>538635</v>
      </c>
      <c r="F27" s="6">
        <v>320</v>
      </c>
      <c r="G27" s="6">
        <f t="shared" si="1"/>
        <v>538315</v>
      </c>
      <c r="H27" s="6">
        <v>46753</v>
      </c>
      <c r="I27" s="6">
        <v>11003</v>
      </c>
      <c r="J27" s="6">
        <f t="shared" si="2"/>
        <v>35750</v>
      </c>
      <c r="K27" s="6">
        <v>145088</v>
      </c>
      <c r="L27" s="6"/>
      <c r="M27" s="6"/>
      <c r="N27" s="10">
        <v>136</v>
      </c>
      <c r="O27" s="10">
        <v>6048</v>
      </c>
      <c r="P27" s="7">
        <f t="shared" si="3"/>
        <v>-5912</v>
      </c>
      <c r="Q27" s="6"/>
      <c r="R27" s="6">
        <v>21380</v>
      </c>
      <c r="S27" s="6"/>
    </row>
    <row r="28" spans="1:19">
      <c r="A28">
        <v>1904</v>
      </c>
      <c r="B28">
        <v>7.6900746248833789</v>
      </c>
      <c r="C28">
        <v>4.51412448976801</v>
      </c>
      <c r="D28">
        <f t="shared" si="0"/>
        <v>3.1759501351153689</v>
      </c>
      <c r="E28" s="6">
        <v>739846</v>
      </c>
      <c r="F28" s="6">
        <v>253</v>
      </c>
      <c r="G28" s="6">
        <f t="shared" si="1"/>
        <v>739593</v>
      </c>
      <c r="H28" s="6">
        <v>84546</v>
      </c>
      <c r="I28" s="6">
        <v>11607</v>
      </c>
      <c r="J28" s="6">
        <f t="shared" si="2"/>
        <v>72939</v>
      </c>
      <c r="K28" s="6">
        <v>124776</v>
      </c>
      <c r="L28" s="6"/>
      <c r="M28" s="6"/>
      <c r="N28" s="10">
        <v>1552</v>
      </c>
      <c r="O28" s="10">
        <v>9331</v>
      </c>
      <c r="P28" s="7">
        <f t="shared" si="3"/>
        <v>-7779</v>
      </c>
      <c r="Q28" s="6"/>
      <c r="R28" s="6">
        <v>28942</v>
      </c>
      <c r="S28" s="6"/>
    </row>
    <row r="29" spans="1:19">
      <c r="A29">
        <v>1905</v>
      </c>
      <c r="B29">
        <v>7.1096609591036746</v>
      </c>
      <c r="C29">
        <v>4.8240065337613229</v>
      </c>
      <c r="D29">
        <f t="shared" si="0"/>
        <v>2.2856544253423516</v>
      </c>
      <c r="E29" s="6">
        <v>80069</v>
      </c>
      <c r="F29" s="6">
        <v>45873</v>
      </c>
      <c r="G29" s="6">
        <f t="shared" si="1"/>
        <v>34196</v>
      </c>
      <c r="H29" s="6">
        <v>74510</v>
      </c>
      <c r="I29" s="6">
        <v>25801</v>
      </c>
      <c r="J29" s="6">
        <f t="shared" si="2"/>
        <v>48709</v>
      </c>
      <c r="K29" s="6">
        <v>79783</v>
      </c>
      <c r="L29" s="6"/>
      <c r="M29" s="6"/>
      <c r="N29" s="10">
        <v>5973</v>
      </c>
      <c r="O29" s="10">
        <v>7440</v>
      </c>
      <c r="P29" s="7">
        <f t="shared" si="3"/>
        <v>-1467</v>
      </c>
      <c r="Q29" s="6"/>
      <c r="R29" s="6">
        <v>23742</v>
      </c>
      <c r="S29" s="6"/>
    </row>
    <row r="30" spans="1:19">
      <c r="A30">
        <v>1906</v>
      </c>
      <c r="B30">
        <v>5.3759252968225262</v>
      </c>
      <c r="C30">
        <v>8.3883588905194149</v>
      </c>
      <c r="D30">
        <f t="shared" si="0"/>
        <v>-3.0124335936968887</v>
      </c>
      <c r="E30" s="6">
        <v>2134</v>
      </c>
      <c r="F30" s="6">
        <v>507529</v>
      </c>
      <c r="G30" s="7">
        <f t="shared" si="1"/>
        <v>-505395</v>
      </c>
      <c r="H30" s="6">
        <v>39646</v>
      </c>
      <c r="I30" s="6">
        <v>226513</v>
      </c>
      <c r="J30" s="7">
        <f t="shared" si="2"/>
        <v>-186867</v>
      </c>
      <c r="K30" s="6">
        <v>71488</v>
      </c>
      <c r="L30" s="6"/>
      <c r="M30" s="6"/>
      <c r="N30" s="10">
        <v>1707</v>
      </c>
      <c r="O30" s="10">
        <v>13510</v>
      </c>
      <c r="P30" s="7">
        <f t="shared" si="3"/>
        <v>-11803</v>
      </c>
      <c r="Q30" s="6"/>
      <c r="R30" s="6">
        <v>26890</v>
      </c>
      <c r="S30" s="6"/>
    </row>
    <row r="31" spans="1:19">
      <c r="A31">
        <v>1907</v>
      </c>
      <c r="B31">
        <v>6.8793375957282423</v>
      </c>
      <c r="C31">
        <v>7.1694700895705203</v>
      </c>
      <c r="D31">
        <f t="shared" si="0"/>
        <v>-0.29013249384227802</v>
      </c>
      <c r="E31" s="6">
        <v>353119</v>
      </c>
      <c r="F31" s="6">
        <v>101688</v>
      </c>
      <c r="G31" s="6">
        <f t="shared" si="1"/>
        <v>251431</v>
      </c>
      <c r="H31" s="6">
        <v>33541</v>
      </c>
      <c r="I31" s="6">
        <v>60643</v>
      </c>
      <c r="J31" s="7">
        <f t="shared" si="2"/>
        <v>-27102</v>
      </c>
      <c r="K31" s="6">
        <v>168275</v>
      </c>
      <c r="L31" s="6"/>
      <c r="M31" s="6"/>
      <c r="N31" s="10">
        <v>422</v>
      </c>
      <c r="O31" s="10">
        <v>68</v>
      </c>
      <c r="P31" s="11">
        <f t="shared" si="3"/>
        <v>354</v>
      </c>
      <c r="Q31" s="6"/>
      <c r="R31" s="6">
        <v>32234</v>
      </c>
      <c r="S31" s="6"/>
    </row>
    <row r="32" spans="1:19">
      <c r="A32">
        <v>1908</v>
      </c>
      <c r="B32">
        <v>10.856967521099785</v>
      </c>
      <c r="C32">
        <v>6.7086527383307706</v>
      </c>
      <c r="D32">
        <f t="shared" si="0"/>
        <v>4.1483147827690141</v>
      </c>
      <c r="E32" s="6">
        <v>1349196</v>
      </c>
      <c r="F32" s="6">
        <v>1353</v>
      </c>
      <c r="G32" s="6">
        <f t="shared" si="1"/>
        <v>1347843</v>
      </c>
      <c r="H32" s="6">
        <v>17587</v>
      </c>
      <c r="I32" s="6">
        <v>14175</v>
      </c>
      <c r="J32" s="6">
        <f t="shared" si="2"/>
        <v>3412</v>
      </c>
      <c r="K32" s="6">
        <v>122777</v>
      </c>
      <c r="L32" s="6">
        <v>2050</v>
      </c>
      <c r="M32" s="6">
        <f t="shared" ref="M32:M33" si="4">K32-L32</f>
        <v>120727</v>
      </c>
      <c r="N32" s="10">
        <v>188</v>
      </c>
      <c r="O32" s="10">
        <v>8094</v>
      </c>
      <c r="P32" s="7">
        <f t="shared" si="3"/>
        <v>-7906</v>
      </c>
      <c r="Q32" s="6">
        <v>86</v>
      </c>
      <c r="R32" s="6">
        <v>36547</v>
      </c>
      <c r="S32" s="6">
        <f t="shared" ref="S32:S33" si="5">Q32-R32</f>
        <v>-36461</v>
      </c>
    </row>
    <row r="33" spans="1:19">
      <c r="A33">
        <v>1909</v>
      </c>
      <c r="B33">
        <v>13.98502586973621</v>
      </c>
      <c r="C33">
        <v>11.248315545043502</v>
      </c>
      <c r="D33">
        <f t="shared" si="0"/>
        <v>2.7367103246927087</v>
      </c>
      <c r="E33" s="6">
        <v>1092576</v>
      </c>
      <c r="F33" s="6">
        <v>4254</v>
      </c>
      <c r="G33" s="6">
        <f t="shared" si="1"/>
        <v>1088322</v>
      </c>
      <c r="H33" s="6">
        <v>52421</v>
      </c>
      <c r="I33" s="6">
        <v>17385</v>
      </c>
      <c r="J33" s="6">
        <f t="shared" si="2"/>
        <v>35036</v>
      </c>
      <c r="K33" s="6">
        <v>43483</v>
      </c>
      <c r="L33" s="6">
        <v>5050</v>
      </c>
      <c r="M33" s="6">
        <f t="shared" si="4"/>
        <v>38433</v>
      </c>
      <c r="N33" s="10">
        <v>308</v>
      </c>
      <c r="O33" s="10">
        <v>9286</v>
      </c>
      <c r="P33" s="7">
        <f t="shared" si="3"/>
        <v>-8978</v>
      </c>
      <c r="Q33" s="6">
        <v>46</v>
      </c>
      <c r="R33" s="6">
        <v>88197</v>
      </c>
      <c r="S33" s="6">
        <f t="shared" si="5"/>
        <v>-88151</v>
      </c>
    </row>
    <row r="34" spans="1:19">
      <c r="A34">
        <v>1910</v>
      </c>
      <c r="B34">
        <v>10.487934614985342</v>
      </c>
      <c r="C34">
        <v>11.271910631550828</v>
      </c>
      <c r="D34">
        <f t="shared" si="0"/>
        <v>-0.78397601656548588</v>
      </c>
      <c r="E34" s="6">
        <v>611403</v>
      </c>
      <c r="F34" s="6">
        <v>28938</v>
      </c>
      <c r="G34" s="6">
        <f t="shared" si="1"/>
        <v>582465</v>
      </c>
      <c r="H34" s="6">
        <v>98677</v>
      </c>
      <c r="I34" s="6">
        <v>17821</v>
      </c>
      <c r="J34" s="6">
        <f t="shared" si="2"/>
        <v>80856</v>
      </c>
      <c r="K34" s="6">
        <v>50370</v>
      </c>
      <c r="L34" s="6"/>
      <c r="M34" s="6"/>
      <c r="N34" s="10">
        <v>1243</v>
      </c>
      <c r="O34" s="10">
        <v>8368</v>
      </c>
      <c r="P34" s="7">
        <f t="shared" si="3"/>
        <v>-7125</v>
      </c>
      <c r="Q34" s="6"/>
      <c r="R34" s="6">
        <v>25818</v>
      </c>
      <c r="S34" s="6"/>
    </row>
    <row r="35" spans="1:19">
      <c r="A35">
        <v>1911</v>
      </c>
      <c r="B35">
        <v>10.816561192750264</v>
      </c>
      <c r="C35">
        <v>13.893543793387265</v>
      </c>
      <c r="D35">
        <f t="shared" si="0"/>
        <v>-3.0769826006370007</v>
      </c>
      <c r="E35" s="6"/>
      <c r="F35" s="6"/>
      <c r="G35" s="6"/>
      <c r="H35" s="6"/>
      <c r="I35" s="6"/>
      <c r="J35" s="6"/>
      <c r="K35" s="6"/>
      <c r="L35" s="6"/>
      <c r="M35" s="6"/>
      <c r="N35" s="10"/>
      <c r="O35" s="10"/>
      <c r="P35" s="11"/>
      <c r="Q35" s="6"/>
      <c r="R35" s="6"/>
      <c r="S35" s="6"/>
    </row>
    <row r="36" spans="1:19">
      <c r="A36">
        <v>1912</v>
      </c>
      <c r="B36">
        <v>12.202971788851919</v>
      </c>
      <c r="C36">
        <v>10.92727016766</v>
      </c>
      <c r="D36">
        <f t="shared" si="0"/>
        <v>1.275701621191919</v>
      </c>
      <c r="E36" s="6"/>
      <c r="F36" s="6"/>
      <c r="G36" s="6"/>
      <c r="H36" s="6"/>
      <c r="I36" s="6"/>
      <c r="J36" s="6"/>
      <c r="K36" s="6"/>
      <c r="L36" s="6"/>
      <c r="M36" s="6"/>
      <c r="N36" s="10"/>
      <c r="O36" s="10"/>
      <c r="P36" s="11"/>
      <c r="Q36" s="6"/>
      <c r="R36" s="6"/>
      <c r="S36" s="6"/>
    </row>
    <row r="37" spans="1:19">
      <c r="A37">
        <v>1913</v>
      </c>
      <c r="B37">
        <v>12.793277959663712</v>
      </c>
      <c r="C37">
        <v>9.772521718676412</v>
      </c>
      <c r="D37">
        <f t="shared" si="0"/>
        <v>3.0207562409872999</v>
      </c>
      <c r="E37" s="6"/>
      <c r="F37" s="6"/>
      <c r="G37" s="6"/>
      <c r="H37" s="6"/>
      <c r="I37" s="6"/>
      <c r="J37" s="6"/>
      <c r="K37" s="6"/>
      <c r="L37" s="6"/>
      <c r="M37" s="6"/>
      <c r="N37" s="10"/>
      <c r="O37" s="10"/>
      <c r="P37" s="11"/>
      <c r="Q37" s="6"/>
      <c r="R37" s="6"/>
      <c r="S37" s="6"/>
    </row>
    <row r="38" spans="1:19">
      <c r="A38">
        <v>1914</v>
      </c>
      <c r="B38">
        <v>11.405669450324083</v>
      </c>
      <c r="C38">
        <v>9.700327146606579</v>
      </c>
      <c r="D38">
        <f t="shared" si="0"/>
        <v>1.7053423037175044</v>
      </c>
      <c r="E38" s="6"/>
      <c r="F38" s="6"/>
      <c r="G38" s="6"/>
      <c r="H38" s="6"/>
      <c r="I38" s="6"/>
      <c r="J38" s="6"/>
      <c r="K38" s="6"/>
      <c r="L38" s="6"/>
      <c r="M38" s="6"/>
      <c r="N38" s="10"/>
      <c r="O38" s="10"/>
      <c r="P38" s="11"/>
      <c r="Q38" s="6"/>
      <c r="R38" s="6"/>
      <c r="S38" s="6"/>
    </row>
    <row r="39" spans="1:19">
      <c r="A39">
        <v>1915</v>
      </c>
      <c r="B39">
        <v>14.583257942604194</v>
      </c>
      <c r="C39">
        <v>7.519339680187219</v>
      </c>
      <c r="D39">
        <f t="shared" si="0"/>
        <v>7.0639182624169745</v>
      </c>
      <c r="E39" s="6"/>
      <c r="F39" s="6"/>
      <c r="G39" s="6"/>
      <c r="H39" s="6"/>
      <c r="I39" s="6"/>
      <c r="J39" s="6"/>
      <c r="K39" s="6"/>
      <c r="L39" s="6"/>
      <c r="M39" s="6"/>
      <c r="N39" s="10"/>
      <c r="O39" s="10"/>
      <c r="P39" s="11"/>
      <c r="Q39" s="6"/>
      <c r="R39" s="6"/>
      <c r="S39" s="6"/>
    </row>
    <row r="40" spans="1:19">
      <c r="A40">
        <v>1916</v>
      </c>
      <c r="B40">
        <v>15.413854033739856</v>
      </c>
      <c r="C40">
        <v>7.9913250601800021</v>
      </c>
      <c r="D40">
        <f t="shared" si="0"/>
        <v>7.4225289735598539</v>
      </c>
      <c r="E40" s="6"/>
      <c r="F40" s="6"/>
      <c r="G40" s="6"/>
      <c r="H40" s="6"/>
      <c r="I40" s="6"/>
      <c r="J40" s="6"/>
      <c r="K40" s="6"/>
      <c r="L40" s="6"/>
      <c r="M40" s="6"/>
      <c r="N40" s="10"/>
      <c r="O40" s="10"/>
      <c r="P40" s="11"/>
      <c r="Q40" s="6"/>
      <c r="R40" s="6"/>
      <c r="S40" s="6"/>
    </row>
    <row r="41" spans="1:19">
      <c r="A41">
        <v>1917</v>
      </c>
      <c r="B41">
        <v>25.761590403115516</v>
      </c>
      <c r="C41">
        <v>11.783192065259998</v>
      </c>
      <c r="D41">
        <f t="shared" si="0"/>
        <v>13.978398337855518</v>
      </c>
      <c r="E41" s="6"/>
      <c r="F41" s="6"/>
      <c r="G41" s="6"/>
      <c r="H41" s="6"/>
      <c r="I41" s="6"/>
      <c r="J41" s="6"/>
      <c r="K41" s="6"/>
      <c r="L41" s="6"/>
      <c r="M41" s="6"/>
      <c r="N41" s="10"/>
      <c r="O41" s="10"/>
      <c r="P41" s="11"/>
      <c r="Q41" s="6"/>
      <c r="R41" s="6"/>
      <c r="S41" s="6"/>
    </row>
    <row r="42" spans="1:19">
      <c r="A42">
        <v>1918</v>
      </c>
      <c r="B42">
        <v>27.649040993892587</v>
      </c>
      <c r="C42">
        <v>13.52268383725441</v>
      </c>
      <c r="D42">
        <f t="shared" si="0"/>
        <v>14.126357156638177</v>
      </c>
      <c r="E42" s="6"/>
      <c r="F42" s="6"/>
      <c r="G42" s="6"/>
      <c r="H42" s="6"/>
      <c r="I42" s="6"/>
      <c r="J42" s="6"/>
      <c r="K42" s="6"/>
      <c r="L42" s="6"/>
      <c r="M42" s="6"/>
      <c r="N42" s="10"/>
      <c r="O42" s="10"/>
      <c r="P42" s="11"/>
      <c r="Q42" s="6"/>
      <c r="R42" s="6"/>
      <c r="S42" s="6"/>
    </row>
    <row r="43" spans="1:19">
      <c r="A43">
        <v>1919</v>
      </c>
      <c r="B43">
        <v>30.530855052122369</v>
      </c>
      <c r="C43">
        <v>10.67495367158898</v>
      </c>
      <c r="D43">
        <f t="shared" si="0"/>
        <v>19.855901380533389</v>
      </c>
      <c r="E43" s="6"/>
      <c r="F43" s="6"/>
      <c r="G43" s="6"/>
      <c r="H43" s="6"/>
      <c r="I43" s="6"/>
      <c r="J43" s="6"/>
      <c r="K43" s="6"/>
      <c r="L43" s="6"/>
      <c r="M43" s="6"/>
      <c r="N43" s="10"/>
      <c r="O43" s="10"/>
      <c r="P43" s="11"/>
      <c r="Q43" s="6"/>
      <c r="R43" s="6"/>
      <c r="S43" s="6"/>
    </row>
    <row r="44" spans="1:19">
      <c r="A44">
        <v>1920</v>
      </c>
      <c r="B44">
        <v>30.986214408440695</v>
      </c>
      <c r="C44">
        <v>16.964197404</v>
      </c>
      <c r="D44">
        <f t="shared" si="0"/>
        <v>14.022017004440695</v>
      </c>
      <c r="E44" s="6"/>
      <c r="F44" s="6"/>
      <c r="G44" s="6"/>
      <c r="H44" s="6"/>
      <c r="I44" s="6"/>
      <c r="J44" s="6"/>
      <c r="K44" s="6"/>
      <c r="L44" s="6"/>
      <c r="M44" s="6"/>
      <c r="N44" s="10"/>
      <c r="O44" s="10"/>
      <c r="P44" s="11"/>
      <c r="Q44" s="6"/>
      <c r="R44" s="6"/>
      <c r="S44" s="6"/>
    </row>
    <row r="45" spans="1:19">
      <c r="A45">
        <v>1921</v>
      </c>
      <c r="B45">
        <v>17.835925356285376</v>
      </c>
      <c r="C45">
        <v>7.5352471471200007</v>
      </c>
      <c r="D45">
        <f t="shared" si="0"/>
        <v>10.300678209165376</v>
      </c>
      <c r="E45" s="6"/>
      <c r="F45" s="6"/>
      <c r="G45" s="6"/>
      <c r="H45" s="6"/>
      <c r="I45" s="6"/>
      <c r="J45" s="6"/>
      <c r="K45" s="6"/>
      <c r="L45" s="6"/>
      <c r="M45" s="6"/>
      <c r="N45" s="10"/>
      <c r="O45" s="10"/>
      <c r="P45" s="11"/>
      <c r="Q45" s="6"/>
      <c r="R45" s="6"/>
      <c r="S45" s="6"/>
    </row>
    <row r="46" spans="1:19">
      <c r="A46">
        <v>1922</v>
      </c>
      <c r="B46">
        <v>11.096022270765296</v>
      </c>
      <c r="C46">
        <v>7.9869014605255861</v>
      </c>
      <c r="D46">
        <f t="shared" si="0"/>
        <v>3.1091208102397099</v>
      </c>
      <c r="E46" s="6"/>
      <c r="F46" s="6"/>
      <c r="G46" s="6"/>
      <c r="H46" s="6"/>
      <c r="I46" s="6"/>
      <c r="J46" s="6"/>
      <c r="K46" s="6"/>
      <c r="L46" s="6"/>
      <c r="M46" s="6"/>
      <c r="N46" s="10"/>
      <c r="O46" s="10"/>
      <c r="P46" s="11"/>
      <c r="Q46" s="6"/>
      <c r="R46" s="6"/>
      <c r="S46" s="6"/>
    </row>
    <row r="47" spans="1:19">
      <c r="A47">
        <v>1923</v>
      </c>
      <c r="B47">
        <v>13.70232098645686</v>
      </c>
      <c r="C47">
        <v>12.910002184442149</v>
      </c>
      <c r="D47">
        <f t="shared" si="0"/>
        <v>0.7923188020147105</v>
      </c>
      <c r="E47" s="6"/>
      <c r="F47" s="6"/>
      <c r="G47" s="6"/>
      <c r="H47" s="6"/>
      <c r="I47" s="6"/>
      <c r="J47" s="6"/>
      <c r="K47" s="6"/>
      <c r="L47" s="6"/>
      <c r="M47" s="6"/>
      <c r="N47" s="10"/>
      <c r="O47" s="10"/>
      <c r="P47" s="11"/>
      <c r="Q47" s="6"/>
      <c r="R47" s="6"/>
      <c r="S47" s="6"/>
    </row>
    <row r="48" spans="1:19">
      <c r="A48">
        <v>1924</v>
      </c>
      <c r="B48">
        <v>27.490474656336676</v>
      </c>
      <c r="C48">
        <v>10.663668472379998</v>
      </c>
      <c r="D48">
        <f t="shared" si="0"/>
        <v>16.826806183956677</v>
      </c>
      <c r="E48" s="6"/>
      <c r="F48" s="6"/>
      <c r="G48" s="6"/>
      <c r="H48" s="6"/>
      <c r="I48" s="6"/>
      <c r="J48" s="6"/>
      <c r="K48" s="6"/>
      <c r="L48" s="6"/>
      <c r="M48" s="6"/>
      <c r="N48" s="10"/>
      <c r="O48" s="10"/>
      <c r="P48" s="11"/>
      <c r="Q48" s="6"/>
      <c r="R48" s="6"/>
      <c r="S48" s="6"/>
    </row>
    <row r="49" spans="1:19">
      <c r="A49">
        <v>1925</v>
      </c>
      <c r="B49">
        <v>28.580307633924168</v>
      </c>
      <c r="C49">
        <v>13.606789816620003</v>
      </c>
      <c r="D49">
        <f t="shared" si="0"/>
        <v>14.973517817304165</v>
      </c>
      <c r="E49" s="6"/>
      <c r="F49" s="6"/>
      <c r="G49" s="6"/>
      <c r="H49" s="6"/>
      <c r="I49" s="6"/>
      <c r="J49" s="6"/>
      <c r="K49" s="6"/>
      <c r="L49" s="6"/>
      <c r="M49" s="6"/>
      <c r="N49" s="10"/>
      <c r="O49" s="10"/>
      <c r="P49" s="11"/>
      <c r="Q49" s="6"/>
      <c r="R49" s="6"/>
      <c r="S49" s="6"/>
    </row>
    <row r="50" spans="1:19">
      <c r="A50">
        <v>1926</v>
      </c>
      <c r="B50">
        <v>22.744704598509934</v>
      </c>
      <c r="C50">
        <v>17.732131515914023</v>
      </c>
      <c r="D50">
        <f t="shared" si="0"/>
        <v>5.0125730825959103</v>
      </c>
      <c r="E50" s="6"/>
      <c r="F50" s="6"/>
      <c r="G50" s="6"/>
      <c r="H50" s="6"/>
      <c r="I50" s="6"/>
      <c r="J50" s="6"/>
      <c r="K50" s="6"/>
      <c r="L50" s="6"/>
      <c r="M50" s="6"/>
      <c r="N50" s="10"/>
      <c r="O50" s="10"/>
      <c r="P50" s="11"/>
      <c r="Q50" s="6"/>
      <c r="R50" s="6"/>
      <c r="S50" s="6"/>
    </row>
    <row r="51" spans="1:19">
      <c r="A51">
        <v>1927</v>
      </c>
      <c r="B51">
        <v>19.638941238578678</v>
      </c>
      <c r="C51">
        <v>14.660075334468299</v>
      </c>
      <c r="D51">
        <f t="shared" si="0"/>
        <v>4.9788659041103784</v>
      </c>
      <c r="E51" s="6"/>
      <c r="F51" s="6"/>
      <c r="G51" s="6"/>
      <c r="H51" s="6"/>
      <c r="I51" s="6"/>
      <c r="J51" s="6"/>
      <c r="K51" s="6"/>
      <c r="L51" s="6"/>
      <c r="M51" s="6"/>
      <c r="N51" s="10"/>
      <c r="O51" s="10"/>
      <c r="P51" s="11"/>
      <c r="Q51" s="6"/>
      <c r="R51" s="6"/>
      <c r="S51" s="6"/>
    </row>
    <row r="52" spans="1:19">
      <c r="A52">
        <v>1928</v>
      </c>
      <c r="B52">
        <v>26.627629311977717</v>
      </c>
      <c r="C52">
        <v>16.087776143230911</v>
      </c>
      <c r="D52">
        <f t="shared" si="0"/>
        <v>10.539853168746806</v>
      </c>
      <c r="E52" s="6"/>
      <c r="F52" s="6"/>
      <c r="G52" s="6"/>
      <c r="H52" s="6"/>
      <c r="I52" s="6"/>
      <c r="J52" s="6"/>
      <c r="K52" s="6"/>
      <c r="L52" s="6"/>
      <c r="M52" s="6"/>
      <c r="N52" s="10"/>
      <c r="O52" s="10"/>
      <c r="P52" s="11"/>
      <c r="Q52" s="6"/>
      <c r="R52" s="6"/>
      <c r="S52" s="6"/>
    </row>
    <row r="53" spans="1:19">
      <c r="A53">
        <v>1929</v>
      </c>
      <c r="B53">
        <v>24.647970537817322</v>
      </c>
      <c r="C53">
        <v>19.611272245151099</v>
      </c>
      <c r="D53">
        <f t="shared" si="0"/>
        <v>5.0366982926662232</v>
      </c>
      <c r="E53" s="6"/>
      <c r="F53" s="6"/>
      <c r="G53" s="6"/>
      <c r="H53" s="6"/>
      <c r="I53" s="6"/>
      <c r="J53" s="6"/>
      <c r="K53" s="6"/>
      <c r="L53" s="6"/>
      <c r="M53" s="6"/>
      <c r="N53" s="10"/>
      <c r="O53" s="10"/>
      <c r="P53" s="11"/>
      <c r="Q53" s="6"/>
      <c r="R53" s="6"/>
      <c r="S53" s="6"/>
    </row>
    <row r="54" spans="1:19">
      <c r="A54">
        <v>1930</v>
      </c>
      <c r="B54">
        <v>19.807271694186834</v>
      </c>
      <c r="C54">
        <v>16.24509733692366</v>
      </c>
      <c r="D54">
        <f t="shared" si="0"/>
        <v>3.5621743572631743</v>
      </c>
      <c r="E54" s="6"/>
      <c r="F54" s="6"/>
      <c r="G54" s="6"/>
      <c r="H54" s="6"/>
      <c r="I54" s="6"/>
      <c r="J54" s="6"/>
      <c r="K54" s="6"/>
      <c r="L54" s="6"/>
      <c r="M54" s="6"/>
      <c r="N54" s="10"/>
      <c r="O54" s="10"/>
      <c r="P54" s="11"/>
      <c r="Q54" s="6"/>
      <c r="R54" s="6"/>
      <c r="S54" s="6"/>
    </row>
    <row r="55" spans="1:19">
      <c r="E55" s="6"/>
      <c r="F55" s="6"/>
      <c r="G55" s="6"/>
      <c r="H55" s="6"/>
      <c r="I55" s="6"/>
      <c r="J55" s="6"/>
      <c r="K55" s="6"/>
      <c r="L55" s="6"/>
      <c r="M55" s="6"/>
      <c r="N55" s="10"/>
      <c r="O55" s="10"/>
      <c r="P55" s="11"/>
      <c r="Q55" s="6"/>
      <c r="R55" s="6"/>
      <c r="S55" s="6"/>
    </row>
    <row r="56" spans="1:19">
      <c r="A56" t="s">
        <v>24</v>
      </c>
      <c r="E56" s="6">
        <f>SUM(E25:E34)</f>
        <v>5032638</v>
      </c>
      <c r="F56" s="6">
        <f>SUM(F25:F34)</f>
        <v>1580540</v>
      </c>
      <c r="G56" s="6">
        <f t="shared" si="1"/>
        <v>3452098</v>
      </c>
      <c r="H56" s="6">
        <f>SUM(H25:H34)</f>
        <v>476338</v>
      </c>
      <c r="I56" s="6">
        <f>SUM(I25:I34)</f>
        <v>552973</v>
      </c>
      <c r="J56" s="6">
        <f t="shared" si="2"/>
        <v>-76635</v>
      </c>
      <c r="K56" s="6"/>
      <c r="L56" s="6"/>
      <c r="M56" s="6"/>
      <c r="N56" s="6">
        <f>SUM(N25:N34)</f>
        <v>12082</v>
      </c>
      <c r="O56" s="6">
        <f>SUM(O25:O34)</f>
        <v>68898</v>
      </c>
      <c r="P56" s="6">
        <f>SUM(P25:P34)</f>
        <v>-56816</v>
      </c>
      <c r="Q56" s="6"/>
      <c r="R56" s="6"/>
      <c r="S56" s="6"/>
    </row>
    <row r="57" spans="1:19"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>
      <c r="E58" s="8" t="s">
        <v>19</v>
      </c>
      <c r="F58" s="8" t="s">
        <v>20</v>
      </c>
      <c r="G58" s="8" t="s">
        <v>33</v>
      </c>
      <c r="H58" s="9" t="s">
        <v>34</v>
      </c>
      <c r="I58" s="9" t="s">
        <v>35</v>
      </c>
      <c r="J58" s="9" t="s">
        <v>36</v>
      </c>
      <c r="K58" s="9" t="s">
        <v>37</v>
      </c>
      <c r="L58" s="6"/>
      <c r="M58" s="6"/>
      <c r="N58" s="6"/>
      <c r="O58" s="6"/>
      <c r="P58" s="6"/>
      <c r="Q58" s="6"/>
      <c r="R58" s="6"/>
      <c r="S58" s="6"/>
    </row>
    <row r="59" spans="1:19">
      <c r="A59">
        <v>1880</v>
      </c>
      <c r="E59" s="8"/>
      <c r="F59" s="8"/>
      <c r="G59" s="8"/>
      <c r="H59" s="9"/>
      <c r="I59" s="9"/>
      <c r="J59" s="9"/>
      <c r="K59" s="9"/>
      <c r="L59" s="6"/>
      <c r="M59" s="6"/>
      <c r="N59" s="6"/>
      <c r="O59" s="6"/>
      <c r="P59" s="6"/>
      <c r="Q59" s="6"/>
      <c r="R59" s="6"/>
      <c r="S59" s="6"/>
    </row>
    <row r="60" spans="1:19">
      <c r="A60">
        <v>1881</v>
      </c>
      <c r="E60" s="8"/>
      <c r="F60" s="8"/>
      <c r="G60" s="8"/>
      <c r="H60" s="9"/>
      <c r="I60" s="9"/>
      <c r="J60" s="9"/>
      <c r="K60" s="9"/>
      <c r="L60" s="6"/>
      <c r="M60" s="6"/>
      <c r="N60" s="6"/>
      <c r="O60" s="6"/>
      <c r="P60" s="6"/>
      <c r="Q60" s="6"/>
      <c r="R60" s="6"/>
      <c r="S60" s="6"/>
    </row>
    <row r="61" spans="1:19">
      <c r="A61">
        <v>1882</v>
      </c>
      <c r="E61" s="8"/>
      <c r="F61" s="8"/>
      <c r="G61" s="8"/>
      <c r="H61" s="9"/>
      <c r="I61" s="9"/>
      <c r="J61" s="9"/>
      <c r="K61" s="9"/>
      <c r="L61" s="6"/>
      <c r="M61" s="6"/>
      <c r="N61" s="6"/>
      <c r="O61" s="6"/>
      <c r="P61" s="6"/>
      <c r="Q61" s="6"/>
      <c r="R61" s="6"/>
      <c r="S61" s="6"/>
    </row>
    <row r="62" spans="1:19">
      <c r="A62">
        <v>1883</v>
      </c>
      <c r="E62" s="8"/>
      <c r="F62" s="8"/>
      <c r="G62" s="8"/>
      <c r="H62" s="9"/>
      <c r="I62" s="9"/>
      <c r="J62" s="9"/>
      <c r="K62" s="9"/>
      <c r="L62" s="6"/>
      <c r="M62" s="6"/>
      <c r="N62" s="6"/>
      <c r="O62" s="6"/>
      <c r="P62" s="6"/>
      <c r="Q62" s="6"/>
      <c r="R62" s="6"/>
      <c r="S62" s="6"/>
    </row>
    <row r="63" spans="1:19">
      <c r="A63">
        <v>1884</v>
      </c>
      <c r="E63" s="8"/>
      <c r="F63" s="8"/>
      <c r="G63" s="8"/>
      <c r="H63" s="9"/>
      <c r="I63" s="9"/>
      <c r="J63" s="9"/>
      <c r="K63" s="9"/>
      <c r="L63" s="6"/>
      <c r="M63" s="6"/>
      <c r="N63" s="6"/>
      <c r="O63" s="6"/>
      <c r="P63" s="6"/>
      <c r="Q63" s="6"/>
      <c r="R63" s="6"/>
      <c r="S63" s="6"/>
    </row>
    <row r="64" spans="1:19">
      <c r="A64">
        <v>1885</v>
      </c>
      <c r="E64" s="8"/>
      <c r="F64" s="8"/>
      <c r="G64" s="8"/>
      <c r="H64" s="9"/>
      <c r="I64" s="9"/>
      <c r="J64" s="9"/>
      <c r="K64" s="9"/>
      <c r="L64" s="6"/>
      <c r="M64" s="6"/>
      <c r="N64" s="6"/>
      <c r="O64" s="6"/>
      <c r="P64" s="6"/>
      <c r="Q64" s="6"/>
      <c r="R64" s="6"/>
      <c r="S64" s="6"/>
    </row>
    <row r="65" spans="1:19">
      <c r="A65">
        <v>1886</v>
      </c>
      <c r="E65" s="8"/>
      <c r="F65" s="8"/>
      <c r="G65" s="8"/>
      <c r="H65" s="9"/>
      <c r="I65" s="9"/>
      <c r="J65" s="9"/>
      <c r="K65" s="9"/>
      <c r="L65" s="6"/>
      <c r="M65" s="6"/>
      <c r="N65" s="6"/>
      <c r="O65" s="6"/>
      <c r="P65" s="6"/>
      <c r="Q65" s="6"/>
      <c r="R65" s="6"/>
      <c r="S65" s="6"/>
    </row>
    <row r="66" spans="1:19">
      <c r="A66">
        <v>1887</v>
      </c>
      <c r="E66" s="8"/>
      <c r="F66" s="8"/>
      <c r="G66" s="8"/>
      <c r="H66" s="9"/>
      <c r="I66" s="9"/>
      <c r="J66" s="9"/>
      <c r="K66" s="9"/>
      <c r="L66" s="6"/>
      <c r="M66" s="6"/>
      <c r="N66" s="6"/>
      <c r="O66" s="6"/>
      <c r="P66" s="6"/>
      <c r="Q66" s="6"/>
      <c r="R66" s="6"/>
      <c r="S66" s="6"/>
    </row>
    <row r="67" spans="1:19">
      <c r="A67">
        <v>1888</v>
      </c>
      <c r="E67" s="8"/>
      <c r="F67" s="8"/>
      <c r="G67" s="8"/>
      <c r="H67" s="9"/>
      <c r="I67" s="9"/>
      <c r="J67" s="9"/>
      <c r="K67" s="9"/>
      <c r="L67" s="6"/>
      <c r="M67" s="6"/>
      <c r="N67" s="6"/>
      <c r="O67" s="6"/>
      <c r="P67" s="6"/>
      <c r="Q67" s="6"/>
      <c r="R67" s="6"/>
      <c r="S67" s="6"/>
    </row>
    <row r="68" spans="1:19">
      <c r="A68">
        <v>1889</v>
      </c>
      <c r="E68" s="8"/>
      <c r="F68" s="8"/>
      <c r="G68" s="8"/>
      <c r="H68" s="9"/>
      <c r="I68" s="9"/>
      <c r="J68" s="9"/>
      <c r="K68" s="9"/>
      <c r="L68" s="6"/>
      <c r="M68" s="6"/>
      <c r="N68" s="6"/>
      <c r="O68" s="6"/>
      <c r="P68" s="6"/>
      <c r="Q68" s="6"/>
      <c r="R68" s="6"/>
      <c r="S68" s="6"/>
    </row>
    <row r="69" spans="1:19">
      <c r="A69">
        <v>1890</v>
      </c>
      <c r="E69" s="8"/>
      <c r="F69" s="8"/>
      <c r="G69" s="8"/>
      <c r="H69" s="9"/>
      <c r="I69" s="9"/>
      <c r="J69" s="9"/>
      <c r="K69" s="9"/>
      <c r="L69" s="6"/>
      <c r="M69" s="6"/>
      <c r="N69" s="6"/>
      <c r="O69" s="6"/>
      <c r="P69" s="6"/>
      <c r="Q69" s="6"/>
      <c r="R69" s="6"/>
      <c r="S69" s="6"/>
    </row>
    <row r="70" spans="1:19">
      <c r="A70">
        <v>1891</v>
      </c>
      <c r="E70" s="8"/>
      <c r="F70" s="8"/>
      <c r="G70" s="8"/>
      <c r="H70" s="9"/>
      <c r="I70" s="9"/>
      <c r="J70" s="9"/>
      <c r="K70" s="9"/>
      <c r="L70" s="6"/>
      <c r="M70" s="6"/>
      <c r="N70" s="6"/>
      <c r="O70" s="6"/>
      <c r="P70" s="6"/>
      <c r="Q70" s="6"/>
      <c r="R70" s="6"/>
      <c r="S70" s="6"/>
    </row>
    <row r="71" spans="1:19">
      <c r="A71">
        <v>1892</v>
      </c>
      <c r="E71" s="8"/>
      <c r="F71" s="8"/>
      <c r="G71" s="8"/>
      <c r="H71" s="9"/>
      <c r="I71" s="9"/>
      <c r="J71" s="9"/>
      <c r="K71" s="9"/>
      <c r="L71" s="6"/>
      <c r="M71" s="6"/>
      <c r="N71" s="6"/>
      <c r="O71" s="6"/>
      <c r="P71" s="6"/>
      <c r="Q71" s="6"/>
      <c r="R71" s="6"/>
      <c r="S71" s="6"/>
    </row>
    <row r="72" spans="1:19">
      <c r="A72">
        <v>1893</v>
      </c>
      <c r="E72" s="8"/>
      <c r="F72" s="8"/>
      <c r="G72" s="8"/>
      <c r="H72" s="9"/>
      <c r="I72" s="9"/>
      <c r="J72" s="9"/>
      <c r="K72" s="9"/>
      <c r="L72" s="6"/>
      <c r="M72" s="6"/>
      <c r="N72" s="6"/>
      <c r="O72" s="6"/>
      <c r="P72" s="6"/>
      <c r="Q72" s="6"/>
      <c r="R72" s="6"/>
      <c r="S72" s="6"/>
    </row>
    <row r="73" spans="1:19">
      <c r="A73">
        <v>1894</v>
      </c>
      <c r="E73" s="8"/>
      <c r="F73" s="8"/>
      <c r="G73" s="8"/>
      <c r="H73" s="9"/>
      <c r="I73" s="9"/>
      <c r="J73" s="9"/>
      <c r="K73" s="9"/>
      <c r="L73" s="6"/>
      <c r="M73" s="6"/>
      <c r="N73" s="6"/>
      <c r="O73" s="6"/>
      <c r="P73" s="6"/>
      <c r="Q73" s="6"/>
      <c r="R73" s="6"/>
      <c r="S73" s="6"/>
    </row>
    <row r="74" spans="1:19">
      <c r="A74">
        <v>1895</v>
      </c>
      <c r="E74" s="8"/>
      <c r="F74" s="8"/>
      <c r="G74" s="8"/>
      <c r="H74" s="9"/>
      <c r="I74" s="9"/>
      <c r="J74" s="9"/>
      <c r="K74" s="9"/>
      <c r="L74" s="6"/>
      <c r="M74" s="6"/>
      <c r="N74" s="6"/>
      <c r="O74" s="6"/>
      <c r="P74" s="6"/>
      <c r="Q74" s="6"/>
      <c r="R74" s="6"/>
      <c r="S74" s="6"/>
    </row>
    <row r="75" spans="1:19">
      <c r="A75">
        <v>1896</v>
      </c>
      <c r="E75" s="8"/>
      <c r="F75" s="8"/>
      <c r="G75" s="8"/>
      <c r="H75" s="9"/>
      <c r="I75" s="9"/>
      <c r="J75" s="9"/>
      <c r="K75" s="9"/>
      <c r="L75" s="6"/>
      <c r="M75" s="6"/>
      <c r="N75" s="6"/>
      <c r="O75" s="6"/>
      <c r="P75" s="6"/>
      <c r="Q75" s="6"/>
      <c r="R75" s="6"/>
      <c r="S75" s="6"/>
    </row>
    <row r="76" spans="1:19">
      <c r="A76">
        <v>1897</v>
      </c>
      <c r="E76" s="8"/>
      <c r="F76" s="8"/>
      <c r="G76" s="8"/>
      <c r="H76" s="9"/>
      <c r="I76" s="9"/>
      <c r="J76" s="9"/>
      <c r="K76" s="9"/>
      <c r="L76" s="6"/>
      <c r="M76" s="6"/>
      <c r="N76" s="6"/>
      <c r="O76" s="6"/>
      <c r="P76" s="6"/>
      <c r="Q76" s="6"/>
      <c r="R76" s="6"/>
      <c r="S76" s="6"/>
    </row>
    <row r="77" spans="1:19">
      <c r="A77">
        <v>1898</v>
      </c>
      <c r="E77" s="8"/>
      <c r="F77" s="8"/>
      <c r="G77" s="8"/>
      <c r="H77" s="9"/>
      <c r="I77" s="9"/>
      <c r="J77" s="9"/>
      <c r="K77" s="9"/>
      <c r="L77" s="6"/>
      <c r="M77" s="6"/>
      <c r="N77" s="6"/>
      <c r="O77" s="6"/>
      <c r="P77" s="6"/>
      <c r="Q77" s="6"/>
      <c r="R77" s="6"/>
      <c r="S77" s="6"/>
    </row>
    <row r="78" spans="1:19">
      <c r="A78">
        <v>1899</v>
      </c>
      <c r="E78" s="8"/>
      <c r="F78" s="8"/>
      <c r="G78" s="8"/>
      <c r="H78" s="9"/>
      <c r="I78" s="9"/>
      <c r="J78" s="9"/>
      <c r="K78" s="9"/>
      <c r="L78" s="6"/>
      <c r="M78" s="6"/>
      <c r="N78" s="6"/>
      <c r="O78" s="6"/>
      <c r="P78" s="6"/>
      <c r="Q78" s="6"/>
      <c r="R78" s="6"/>
      <c r="S78" s="6"/>
    </row>
    <row r="79" spans="1:19">
      <c r="A79">
        <v>1900</v>
      </c>
      <c r="E79" s="8"/>
      <c r="F79" s="8"/>
      <c r="G79" s="8"/>
      <c r="H79" s="9"/>
      <c r="I79" s="9"/>
      <c r="J79" s="9"/>
      <c r="K79" s="9"/>
      <c r="L79" s="6"/>
      <c r="M79" s="6"/>
      <c r="N79" s="6"/>
      <c r="O79" s="6"/>
      <c r="P79" s="6"/>
      <c r="Q79" s="6"/>
      <c r="R79" s="6"/>
      <c r="S79" s="6"/>
    </row>
    <row r="80" spans="1:19">
      <c r="A80">
        <v>1901</v>
      </c>
      <c r="E80" s="7">
        <v>-874491</v>
      </c>
      <c r="F80" s="7">
        <v>-152602</v>
      </c>
      <c r="G80" s="7">
        <v>-2288</v>
      </c>
      <c r="H80" s="3">
        <f>100+(E80-$E$80)*100/$E$80</f>
        <v>100</v>
      </c>
      <c r="I80" s="3">
        <f>100+(F80-$F$80)*100/$F$80</f>
        <v>100</v>
      </c>
      <c r="J80" s="3">
        <f>100+(G80-$G$80)*100/$G$80</f>
        <v>100</v>
      </c>
      <c r="K80" s="12">
        <f>SUM(H80+I80+J80)/3</f>
        <v>100</v>
      </c>
      <c r="L80" s="6"/>
      <c r="M80" s="6" t="s">
        <v>38</v>
      </c>
      <c r="N80" s="6"/>
      <c r="O80" s="6"/>
      <c r="P80" s="6"/>
      <c r="Q80" s="6"/>
      <c r="R80" s="6"/>
      <c r="S80" s="6"/>
    </row>
    <row r="81" spans="1:19">
      <c r="A81">
        <v>1902</v>
      </c>
      <c r="E81" s="6">
        <v>249819</v>
      </c>
      <c r="F81" s="6">
        <v>13234</v>
      </c>
      <c r="G81" s="7">
        <v>-3912</v>
      </c>
      <c r="H81" s="3">
        <f t="shared" ref="H81:H110" si="6">100+(E81-$E$80)*100/$E$80</f>
        <v>-28.567360899083013</v>
      </c>
      <c r="I81" s="3">
        <f t="shared" ref="I81:I110" si="7">100+(F81-$F$80)*100/$F$80</f>
        <v>-8.6722323429574999</v>
      </c>
      <c r="J81" s="3">
        <f t="shared" ref="J81:J110" si="8">100+(G81-$G$80)*100/$G$80</f>
        <v>170.97902097902096</v>
      </c>
      <c r="K81" s="2">
        <f t="shared" ref="K81:K110" si="9">SUM(H81+I81+J81)/3</f>
        <v>44.579809245660151</v>
      </c>
      <c r="L81" s="6"/>
      <c r="M81" s="6" t="s">
        <v>39</v>
      </c>
      <c r="N81" s="6"/>
      <c r="O81" s="6"/>
      <c r="P81" s="6"/>
      <c r="Q81" s="6"/>
      <c r="R81" s="6"/>
      <c r="S81" s="6"/>
    </row>
    <row r="82" spans="1:19">
      <c r="A82">
        <v>1903</v>
      </c>
      <c r="E82" s="6">
        <v>538315</v>
      </c>
      <c r="F82" s="6">
        <v>35750</v>
      </c>
      <c r="G82" s="7">
        <v>-5912</v>
      </c>
      <c r="H82" s="3">
        <f t="shared" si="6"/>
        <v>-61.557523176339146</v>
      </c>
      <c r="I82" s="3">
        <f t="shared" si="7"/>
        <v>-23.426953775179882</v>
      </c>
      <c r="J82" s="3">
        <f t="shared" si="8"/>
        <v>258.39160839160843</v>
      </c>
      <c r="K82" s="2">
        <f t="shared" si="9"/>
        <v>57.802377146696472</v>
      </c>
      <c r="L82" s="6"/>
      <c r="M82" s="6"/>
      <c r="N82" s="6"/>
      <c r="O82" s="6"/>
      <c r="P82" s="6"/>
      <c r="Q82" s="6"/>
      <c r="R82" s="6"/>
      <c r="S82" s="6"/>
    </row>
    <row r="83" spans="1:19">
      <c r="A83">
        <v>1904</v>
      </c>
      <c r="E83" s="6">
        <v>739593</v>
      </c>
      <c r="F83" s="6">
        <v>72939</v>
      </c>
      <c r="G83" s="7">
        <v>-7779</v>
      </c>
      <c r="H83" s="3">
        <f t="shared" si="6"/>
        <v>-84.574112255014626</v>
      </c>
      <c r="I83" s="3">
        <f t="shared" si="7"/>
        <v>-47.796883396023645</v>
      </c>
      <c r="J83" s="3">
        <f t="shared" si="8"/>
        <v>339.99125874125878</v>
      </c>
      <c r="K83" s="2">
        <f t="shared" si="9"/>
        <v>69.20675436340683</v>
      </c>
      <c r="L83" s="6"/>
      <c r="M83" s="6"/>
      <c r="N83" s="6"/>
      <c r="O83" s="6"/>
      <c r="P83" s="6"/>
      <c r="Q83" s="6"/>
      <c r="R83" s="6"/>
      <c r="S83" s="6"/>
    </row>
    <row r="84" spans="1:19">
      <c r="A84">
        <v>1905</v>
      </c>
      <c r="E84" s="6">
        <v>34196</v>
      </c>
      <c r="F84" s="6">
        <v>48709</v>
      </c>
      <c r="G84" s="7">
        <v>-1467</v>
      </c>
      <c r="H84" s="3">
        <f t="shared" si="6"/>
        <v>-3.9103890148669365</v>
      </c>
      <c r="I84" s="3">
        <f t="shared" si="7"/>
        <v>-31.918978781405229</v>
      </c>
      <c r="J84" s="3">
        <f t="shared" si="8"/>
        <v>64.117132867132867</v>
      </c>
      <c r="K84" s="2">
        <f t="shared" si="9"/>
        <v>9.4292550236202342</v>
      </c>
      <c r="L84" s="6"/>
      <c r="M84" s="6"/>
      <c r="N84" s="6"/>
      <c r="O84" s="6"/>
      <c r="P84" s="6"/>
      <c r="Q84" s="6"/>
      <c r="R84" s="6"/>
      <c r="S84" s="6"/>
    </row>
    <row r="85" spans="1:19">
      <c r="A85">
        <v>1906</v>
      </c>
      <c r="E85" s="7">
        <v>-505395</v>
      </c>
      <c r="F85" s="7">
        <v>-186867</v>
      </c>
      <c r="G85" s="7">
        <v>-11803</v>
      </c>
      <c r="H85" s="3">
        <f t="shared" si="6"/>
        <v>57.793047612839928</v>
      </c>
      <c r="I85" s="3">
        <f t="shared" si="7"/>
        <v>122.45383415682625</v>
      </c>
      <c r="J85" s="3">
        <f t="shared" si="8"/>
        <v>515.86538461538464</v>
      </c>
      <c r="K85" s="12">
        <f t="shared" si="9"/>
        <v>232.03742212835027</v>
      </c>
      <c r="L85" s="6"/>
      <c r="M85" s="6"/>
      <c r="N85" s="6"/>
      <c r="O85" s="6"/>
      <c r="P85" s="6"/>
      <c r="Q85" s="6"/>
      <c r="R85" s="6"/>
      <c r="S85" s="6"/>
    </row>
    <row r="86" spans="1:19">
      <c r="A86">
        <v>1907</v>
      </c>
      <c r="E86" s="6">
        <v>251431</v>
      </c>
      <c r="F86" s="6">
        <v>-27102</v>
      </c>
      <c r="G86" s="6">
        <v>354</v>
      </c>
      <c r="H86" s="3">
        <f t="shared" si="6"/>
        <v>-28.751696701281077</v>
      </c>
      <c r="I86" s="3">
        <f t="shared" si="7"/>
        <v>17.759924509508394</v>
      </c>
      <c r="J86" s="3">
        <f t="shared" si="8"/>
        <v>-15.472027972027973</v>
      </c>
      <c r="K86" s="2">
        <f t="shared" si="9"/>
        <v>-8.8212667212668858</v>
      </c>
      <c r="L86" s="6"/>
      <c r="M86" s="6"/>
      <c r="N86" s="6"/>
      <c r="O86" s="6"/>
      <c r="P86" s="6"/>
      <c r="Q86" s="6"/>
      <c r="R86" s="6"/>
      <c r="S86" s="6"/>
    </row>
    <row r="87" spans="1:19">
      <c r="A87">
        <v>1908</v>
      </c>
      <c r="E87" s="6">
        <v>1347843</v>
      </c>
      <c r="F87" s="6">
        <v>3412</v>
      </c>
      <c r="G87" s="7">
        <v>-7906</v>
      </c>
      <c r="H87" s="3">
        <f t="shared" si="6"/>
        <v>-154.12885895909736</v>
      </c>
      <c r="I87" s="3">
        <f t="shared" si="7"/>
        <v>-2.2358815742912981</v>
      </c>
      <c r="J87" s="3">
        <f t="shared" si="8"/>
        <v>345.54195804195808</v>
      </c>
      <c r="K87" s="2">
        <f t="shared" si="9"/>
        <v>63.059072502856473</v>
      </c>
      <c r="L87" s="6"/>
      <c r="M87" s="6"/>
      <c r="N87" s="6"/>
      <c r="O87" s="6"/>
      <c r="P87" s="6"/>
      <c r="Q87" s="6"/>
      <c r="R87" s="6"/>
      <c r="S87" s="6"/>
    </row>
    <row r="88" spans="1:19">
      <c r="A88">
        <v>1909</v>
      </c>
      <c r="E88" s="6">
        <v>1088322</v>
      </c>
      <c r="F88" s="6">
        <v>35036</v>
      </c>
      <c r="G88" s="7">
        <v>-8978</v>
      </c>
      <c r="H88" s="3">
        <f t="shared" si="6"/>
        <v>-124.45205267978744</v>
      </c>
      <c r="I88" s="3">
        <f t="shared" si="7"/>
        <v>-22.959069999082587</v>
      </c>
      <c r="J88" s="3">
        <f t="shared" si="8"/>
        <v>392.39510489510491</v>
      </c>
      <c r="K88" s="2">
        <f t="shared" si="9"/>
        <v>81.661327405411626</v>
      </c>
      <c r="L88" s="6"/>
      <c r="M88" s="6"/>
      <c r="N88" s="6"/>
      <c r="O88" s="6"/>
      <c r="P88" s="6"/>
      <c r="Q88" s="6"/>
      <c r="R88" s="6"/>
      <c r="S88" s="6"/>
    </row>
    <row r="89" spans="1:19">
      <c r="A89">
        <v>1910</v>
      </c>
      <c r="E89" s="6">
        <v>582465</v>
      </c>
      <c r="F89" s="6">
        <v>80856</v>
      </c>
      <c r="G89" s="7">
        <v>-7125</v>
      </c>
      <c r="H89" s="3">
        <f t="shared" si="6"/>
        <v>-66.60617433455576</v>
      </c>
      <c r="I89" s="3">
        <f t="shared" si="7"/>
        <v>-52.98488879569075</v>
      </c>
      <c r="J89" s="3">
        <f t="shared" si="8"/>
        <v>311.40734265734267</v>
      </c>
      <c r="K89" s="2">
        <f t="shared" si="9"/>
        <v>63.938759842365386</v>
      </c>
      <c r="L89" s="6"/>
      <c r="M89" s="6"/>
      <c r="N89" s="6"/>
      <c r="O89" s="6"/>
      <c r="P89" s="6"/>
      <c r="Q89" s="6"/>
      <c r="R89" s="6"/>
      <c r="S89" s="6"/>
    </row>
    <row r="90" spans="1:19">
      <c r="A90">
        <v>1911</v>
      </c>
      <c r="E90" s="6"/>
      <c r="F90" s="6"/>
      <c r="G90" s="11"/>
      <c r="H90" s="3"/>
      <c r="I90" s="3"/>
      <c r="J90" s="3"/>
      <c r="K90" s="2"/>
      <c r="L90" s="6"/>
      <c r="M90" s="6"/>
      <c r="N90" s="6"/>
      <c r="O90" s="6"/>
      <c r="P90" s="6"/>
      <c r="Q90" s="6"/>
      <c r="R90" s="6"/>
      <c r="S90" s="6"/>
    </row>
    <row r="91" spans="1:19">
      <c r="A91">
        <v>1912</v>
      </c>
      <c r="E91" s="6"/>
      <c r="F91" s="6"/>
      <c r="G91" s="11"/>
      <c r="H91" s="3"/>
      <c r="I91" s="3"/>
      <c r="J91" s="3"/>
      <c r="K91" s="2"/>
      <c r="L91" s="6"/>
      <c r="M91" s="6"/>
      <c r="N91" s="6"/>
      <c r="O91" s="6"/>
      <c r="P91" s="6"/>
      <c r="Q91" s="6"/>
      <c r="R91" s="6"/>
      <c r="S91" s="6"/>
    </row>
    <row r="92" spans="1:19">
      <c r="A92">
        <v>1913</v>
      </c>
      <c r="E92" s="6"/>
      <c r="F92" s="6"/>
      <c r="G92" s="11"/>
      <c r="H92" s="3"/>
      <c r="I92" s="3"/>
      <c r="J92" s="3"/>
      <c r="K92" s="2"/>
      <c r="L92" s="6"/>
      <c r="M92" s="6"/>
      <c r="N92" s="6"/>
      <c r="O92" s="6"/>
      <c r="P92" s="6"/>
      <c r="Q92" s="6"/>
      <c r="R92" s="6"/>
      <c r="S92" s="6"/>
    </row>
    <row r="93" spans="1:19">
      <c r="A93">
        <v>1914</v>
      </c>
      <c r="E93" s="6"/>
      <c r="F93" s="6"/>
      <c r="G93" s="11"/>
      <c r="H93" s="3"/>
      <c r="I93" s="3"/>
      <c r="J93" s="3"/>
      <c r="K93" s="2"/>
      <c r="L93" s="6"/>
      <c r="M93" s="6"/>
      <c r="N93" s="6"/>
      <c r="O93" s="6"/>
      <c r="P93" s="6"/>
      <c r="Q93" s="6"/>
      <c r="R93" s="6"/>
      <c r="S93" s="6"/>
    </row>
    <row r="94" spans="1:19">
      <c r="A94">
        <v>1915</v>
      </c>
      <c r="E94" s="6"/>
      <c r="F94" s="6"/>
      <c r="G94" s="11"/>
      <c r="H94" s="3"/>
      <c r="I94" s="3"/>
      <c r="J94" s="3"/>
      <c r="K94" s="2"/>
      <c r="L94" s="6"/>
      <c r="M94" s="6"/>
      <c r="N94" s="6"/>
      <c r="O94" s="6"/>
      <c r="P94" s="6"/>
      <c r="Q94" s="6"/>
      <c r="R94" s="6"/>
      <c r="S94" s="6"/>
    </row>
    <row r="95" spans="1:19">
      <c r="A95">
        <v>1916</v>
      </c>
      <c r="E95" s="6"/>
      <c r="F95" s="6"/>
      <c r="G95" s="11"/>
      <c r="H95" s="3"/>
      <c r="I95" s="3"/>
      <c r="J95" s="3"/>
      <c r="K95" s="2"/>
      <c r="L95" s="6"/>
      <c r="M95" s="6"/>
      <c r="N95" s="6"/>
      <c r="O95" s="6"/>
      <c r="P95" s="6"/>
      <c r="Q95" s="6"/>
      <c r="R95" s="6"/>
      <c r="S95" s="6"/>
    </row>
    <row r="96" spans="1:19">
      <c r="A96">
        <v>1917</v>
      </c>
      <c r="E96" s="6"/>
      <c r="F96" s="6"/>
      <c r="G96" s="11"/>
      <c r="H96" s="3"/>
      <c r="I96" s="3"/>
      <c r="J96" s="3"/>
      <c r="K96" s="2"/>
      <c r="L96" s="6"/>
      <c r="M96" s="6"/>
      <c r="N96" s="6"/>
      <c r="O96" s="6"/>
      <c r="P96" s="6"/>
      <c r="Q96" s="6"/>
      <c r="R96" s="6"/>
      <c r="S96" s="6"/>
    </row>
    <row r="97" spans="1:19">
      <c r="A97">
        <v>1918</v>
      </c>
      <c r="E97" s="6"/>
      <c r="F97" s="6"/>
      <c r="G97" s="11"/>
      <c r="H97" s="3"/>
      <c r="I97" s="3"/>
      <c r="J97" s="3"/>
      <c r="K97" s="2"/>
      <c r="L97" s="6"/>
      <c r="M97" s="6"/>
      <c r="N97" s="6"/>
      <c r="O97" s="6"/>
      <c r="P97" s="6"/>
      <c r="Q97" s="6"/>
      <c r="R97" s="6"/>
      <c r="S97" s="6"/>
    </row>
    <row r="98" spans="1:19">
      <c r="A98">
        <v>1919</v>
      </c>
      <c r="E98" s="6"/>
      <c r="F98" s="6"/>
      <c r="G98" s="11"/>
      <c r="H98" s="3"/>
      <c r="I98" s="3"/>
      <c r="J98" s="3"/>
      <c r="K98" s="2"/>
      <c r="L98" s="6"/>
      <c r="M98" s="6"/>
      <c r="N98" s="6"/>
      <c r="O98" s="6"/>
      <c r="P98" s="6"/>
      <c r="Q98" s="6"/>
      <c r="R98" s="6"/>
      <c r="S98" s="6"/>
    </row>
    <row r="99" spans="1:19">
      <c r="A99">
        <v>1920</v>
      </c>
      <c r="E99" s="6"/>
      <c r="F99" s="6"/>
      <c r="G99" s="11"/>
      <c r="H99" s="3"/>
      <c r="I99" s="3"/>
      <c r="J99" s="3"/>
      <c r="K99" s="2"/>
      <c r="L99" s="6"/>
      <c r="M99" s="6"/>
      <c r="N99" s="6"/>
      <c r="O99" s="6"/>
      <c r="P99" s="6"/>
      <c r="Q99" s="6"/>
      <c r="R99" s="6"/>
      <c r="S99" s="6"/>
    </row>
    <row r="100" spans="1:19">
      <c r="A100">
        <v>1921</v>
      </c>
      <c r="E100" s="6"/>
      <c r="F100" s="6"/>
      <c r="G100" s="11"/>
      <c r="H100" s="3"/>
      <c r="I100" s="3"/>
      <c r="J100" s="3"/>
      <c r="K100" s="2"/>
      <c r="L100" s="6"/>
      <c r="M100" s="6"/>
      <c r="N100" s="6"/>
      <c r="O100" s="6"/>
      <c r="P100" s="6"/>
      <c r="Q100" s="6"/>
      <c r="R100" s="6"/>
      <c r="S100" s="6"/>
    </row>
    <row r="101" spans="1:19">
      <c r="A101">
        <v>1922</v>
      </c>
      <c r="E101" s="6"/>
      <c r="F101" s="6"/>
      <c r="G101" s="11"/>
      <c r="H101" s="3"/>
      <c r="I101" s="3"/>
      <c r="J101" s="3"/>
      <c r="K101" s="2"/>
      <c r="L101" s="6"/>
      <c r="M101" s="6"/>
      <c r="N101" s="6"/>
      <c r="O101" s="6"/>
      <c r="P101" s="6"/>
      <c r="Q101" s="6"/>
      <c r="R101" s="6"/>
      <c r="S101" s="6"/>
    </row>
    <row r="102" spans="1:19">
      <c r="A102">
        <v>1923</v>
      </c>
      <c r="E102" s="6"/>
      <c r="F102" s="6"/>
      <c r="G102" s="11"/>
      <c r="H102" s="3"/>
      <c r="I102" s="3"/>
      <c r="J102" s="3"/>
      <c r="K102" s="2"/>
      <c r="L102" s="6"/>
      <c r="M102" s="6"/>
      <c r="N102" s="6"/>
      <c r="O102" s="6"/>
      <c r="P102" s="6"/>
      <c r="Q102" s="6"/>
      <c r="R102" s="6"/>
      <c r="S102" s="6"/>
    </row>
    <row r="103" spans="1:19">
      <c r="A103">
        <v>1924</v>
      </c>
      <c r="E103" s="6"/>
      <c r="F103" s="6"/>
      <c r="G103" s="11"/>
      <c r="H103" s="3"/>
      <c r="I103" s="3"/>
      <c r="J103" s="3"/>
      <c r="K103" s="2"/>
      <c r="L103" s="6"/>
      <c r="M103" s="6"/>
      <c r="N103" s="6"/>
      <c r="O103" s="6"/>
      <c r="P103" s="6"/>
      <c r="Q103" s="6"/>
      <c r="R103" s="6"/>
      <c r="S103" s="6"/>
    </row>
    <row r="104" spans="1:19">
      <c r="A104">
        <v>1925</v>
      </c>
      <c r="E104" s="6"/>
      <c r="F104" s="6"/>
      <c r="G104" s="11"/>
      <c r="H104" s="3"/>
      <c r="I104" s="3"/>
      <c r="J104" s="3"/>
      <c r="K104" s="2"/>
      <c r="L104" s="6"/>
      <c r="M104" s="6"/>
      <c r="N104" s="6"/>
      <c r="O104" s="6"/>
      <c r="P104" s="6"/>
      <c r="Q104" s="6"/>
      <c r="R104" s="6"/>
      <c r="S104" s="6"/>
    </row>
    <row r="105" spans="1:19">
      <c r="A105">
        <v>1926</v>
      </c>
      <c r="E105" s="6"/>
      <c r="F105" s="6"/>
      <c r="G105" s="11"/>
      <c r="H105" s="3"/>
      <c r="I105" s="3"/>
      <c r="J105" s="3"/>
      <c r="K105" s="2"/>
      <c r="L105" s="6"/>
      <c r="M105" s="6"/>
      <c r="N105" s="6"/>
      <c r="O105" s="6"/>
      <c r="P105" s="6"/>
      <c r="Q105" s="6"/>
      <c r="R105" s="6"/>
      <c r="S105" s="6"/>
    </row>
    <row r="106" spans="1:19">
      <c r="A106">
        <v>1927</v>
      </c>
      <c r="E106" s="6"/>
      <c r="F106" s="6"/>
      <c r="G106" s="11"/>
      <c r="H106" s="3"/>
      <c r="I106" s="3"/>
      <c r="J106" s="3"/>
      <c r="K106" s="2"/>
      <c r="L106" s="6"/>
      <c r="M106" s="6"/>
      <c r="N106" s="6"/>
      <c r="O106" s="6"/>
      <c r="P106" s="6"/>
      <c r="Q106" s="6"/>
      <c r="R106" s="6"/>
      <c r="S106" s="6"/>
    </row>
    <row r="107" spans="1:19">
      <c r="A107">
        <v>1928</v>
      </c>
      <c r="E107" s="6"/>
      <c r="F107" s="6"/>
      <c r="G107" s="11"/>
      <c r="H107" s="3"/>
      <c r="I107" s="3"/>
      <c r="J107" s="3"/>
      <c r="K107" s="2"/>
      <c r="L107" s="6"/>
      <c r="M107" s="6"/>
      <c r="N107" s="6"/>
      <c r="O107" s="6"/>
      <c r="P107" s="6"/>
      <c r="Q107" s="6"/>
      <c r="R107" s="6"/>
      <c r="S107" s="6"/>
    </row>
    <row r="108" spans="1:19">
      <c r="A108">
        <v>1929</v>
      </c>
      <c r="E108" s="6"/>
      <c r="F108" s="6"/>
      <c r="G108" s="11"/>
      <c r="H108" s="3"/>
      <c r="I108" s="3"/>
      <c r="J108" s="3"/>
      <c r="K108" s="2"/>
      <c r="L108" s="6"/>
      <c r="M108" s="6"/>
      <c r="N108" s="6"/>
      <c r="O108" s="6"/>
      <c r="P108" s="6"/>
      <c r="Q108" s="6"/>
      <c r="R108" s="6"/>
      <c r="S108" s="6"/>
    </row>
    <row r="109" spans="1:19">
      <c r="A109">
        <v>1930</v>
      </c>
      <c r="E109" s="6"/>
      <c r="F109" s="6"/>
      <c r="G109" s="11"/>
      <c r="H109" s="3"/>
      <c r="I109" s="3"/>
      <c r="J109" s="3"/>
      <c r="K109" s="2"/>
      <c r="L109" s="6"/>
      <c r="M109" s="6"/>
      <c r="N109" s="6"/>
      <c r="O109" s="6"/>
      <c r="P109" s="6"/>
      <c r="Q109" s="6"/>
      <c r="R109" s="6"/>
      <c r="S109" s="6"/>
    </row>
    <row r="110" spans="1:19">
      <c r="A110" t="s">
        <v>24</v>
      </c>
      <c r="E110" s="6">
        <v>3452098</v>
      </c>
      <c r="F110" s="6">
        <v>-76635</v>
      </c>
      <c r="G110" s="7">
        <v>-56816</v>
      </c>
      <c r="H110" s="3">
        <f t="shared" si="6"/>
        <v>-394.75512040718542</v>
      </c>
      <c r="I110" s="3">
        <f t="shared" si="7"/>
        <v>50.218870001703777</v>
      </c>
      <c r="J110" s="3">
        <f t="shared" si="8"/>
        <v>2483.2167832167834</v>
      </c>
      <c r="K110" s="2">
        <f t="shared" si="9"/>
        <v>712.89351093710059</v>
      </c>
    </row>
    <row r="113" spans="1:5">
      <c r="E113" t="s">
        <v>21</v>
      </c>
    </row>
    <row r="114" spans="1:5">
      <c r="E114" t="s">
        <v>23</v>
      </c>
    </row>
    <row r="115" spans="1:5">
      <c r="E115" t="s">
        <v>29</v>
      </c>
    </row>
    <row r="116" spans="1:5">
      <c r="E116" t="s">
        <v>31</v>
      </c>
    </row>
    <row r="117" spans="1:5">
      <c r="E117" t="s">
        <v>32</v>
      </c>
    </row>
    <row r="118" spans="1:5">
      <c r="E118" t="s">
        <v>30</v>
      </c>
    </row>
    <row r="119" spans="1:5">
      <c r="E119" t="s">
        <v>28</v>
      </c>
    </row>
    <row r="122" spans="1:5">
      <c r="A122">
        <v>1911</v>
      </c>
    </row>
    <row r="123" spans="1:5">
      <c r="A123">
        <v>1912</v>
      </c>
    </row>
    <row r="124" spans="1:5">
      <c r="A124">
        <v>1913</v>
      </c>
    </row>
    <row r="125" spans="1:5">
      <c r="A125">
        <v>1914</v>
      </c>
    </row>
    <row r="126" spans="1:5">
      <c r="A126">
        <v>1915</v>
      </c>
    </row>
    <row r="127" spans="1:5">
      <c r="A127">
        <v>1916</v>
      </c>
    </row>
    <row r="128" spans="1:5">
      <c r="A128">
        <v>1917</v>
      </c>
    </row>
    <row r="129" spans="1:1">
      <c r="A129">
        <v>1918</v>
      </c>
    </row>
    <row r="130" spans="1:1">
      <c r="A130">
        <v>1919</v>
      </c>
    </row>
    <row r="131" spans="1:1">
      <c r="A131">
        <v>1920</v>
      </c>
    </row>
    <row r="132" spans="1:1">
      <c r="A132">
        <v>1921</v>
      </c>
    </row>
    <row r="133" spans="1:1">
      <c r="A133">
        <v>1922</v>
      </c>
    </row>
    <row r="134" spans="1:1">
      <c r="A134">
        <v>1923</v>
      </c>
    </row>
    <row r="135" spans="1:1">
      <c r="A135">
        <v>1924</v>
      </c>
    </row>
    <row r="136" spans="1:1">
      <c r="A136">
        <v>1925</v>
      </c>
    </row>
    <row r="137" spans="1:1">
      <c r="A137">
        <v>1926</v>
      </c>
    </row>
    <row r="138" spans="1:1">
      <c r="A138">
        <v>1927</v>
      </c>
    </row>
    <row r="139" spans="1:1">
      <c r="A139">
        <v>1928</v>
      </c>
    </row>
    <row r="140" spans="1:1">
      <c r="A140">
        <v>1929</v>
      </c>
    </row>
    <row r="141" spans="1:1">
      <c r="A141">
        <v>1930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"/>
  <sheetViews>
    <sheetView workbookViewId="0">
      <selection activeCell="E18" sqref="E18"/>
    </sheetView>
  </sheetViews>
  <sheetFormatPr baseColWidth="10" defaultRowHeight="14" x14ac:dyDescent="0"/>
  <cols>
    <col min="4" max="4" width="16.5" customWidth="1"/>
    <col min="13" max="13" width="14.5" customWidth="1"/>
    <col min="14" max="14" width="13.6640625" customWidth="1"/>
  </cols>
  <sheetData>
    <row r="2" spans="3:16" ht="15" thickBot="1">
      <c r="C2" s="116" t="s">
        <v>94</v>
      </c>
      <c r="D2" s="117"/>
      <c r="E2" s="117"/>
      <c r="F2" s="117"/>
      <c r="G2" s="117"/>
      <c r="H2" s="117"/>
      <c r="I2" s="117"/>
    </row>
    <row r="3" spans="3:16" ht="24" thickBot="1">
      <c r="C3" s="118" t="s">
        <v>78</v>
      </c>
      <c r="D3" s="119"/>
      <c r="E3" s="44" t="s">
        <v>95</v>
      </c>
      <c r="F3" s="21" t="s">
        <v>96</v>
      </c>
      <c r="G3" s="21" t="s">
        <v>97</v>
      </c>
      <c r="H3" s="21" t="s">
        <v>98</v>
      </c>
      <c r="I3" s="45" t="s">
        <v>82</v>
      </c>
    </row>
    <row r="4" spans="3:16" ht="15" thickBot="1">
      <c r="C4" s="113" t="s">
        <v>86</v>
      </c>
      <c r="D4" s="23" t="s">
        <v>99</v>
      </c>
      <c r="E4" s="46">
        <v>21516.793637835963</v>
      </c>
      <c r="F4" s="47">
        <v>2</v>
      </c>
      <c r="G4" s="24">
        <v>10758.396818917981</v>
      </c>
      <c r="H4" s="24">
        <v>80.824432876931581</v>
      </c>
      <c r="I4" s="48">
        <v>1.4568040952002711E-5</v>
      </c>
    </row>
    <row r="5" spans="3:16">
      <c r="C5" s="114"/>
      <c r="D5" s="25" t="s">
        <v>100</v>
      </c>
      <c r="E5" s="49">
        <v>931.75757690865396</v>
      </c>
      <c r="F5" s="50">
        <v>7</v>
      </c>
      <c r="G5" s="26">
        <v>133.10822527266484</v>
      </c>
      <c r="H5" s="51"/>
      <c r="I5" s="52"/>
    </row>
    <row r="6" spans="3:16" ht="15" thickBot="1">
      <c r="C6" s="115"/>
      <c r="D6" s="27" t="s">
        <v>101</v>
      </c>
      <c r="E6" s="53">
        <v>22448.551214744617</v>
      </c>
      <c r="F6" s="54">
        <v>9</v>
      </c>
      <c r="G6" s="55"/>
      <c r="H6" s="55"/>
      <c r="I6" s="56"/>
      <c r="L6" s="116" t="s">
        <v>102</v>
      </c>
      <c r="M6" s="117"/>
      <c r="N6" s="117"/>
      <c r="O6" s="117"/>
      <c r="P6" s="117"/>
    </row>
    <row r="7" spans="3:16" ht="24" thickBot="1">
      <c r="C7" s="29"/>
      <c r="D7" s="29"/>
      <c r="E7" s="29"/>
      <c r="F7" s="29"/>
      <c r="G7" s="29"/>
      <c r="H7" s="29"/>
      <c r="I7" s="29"/>
      <c r="L7" s="19" t="s">
        <v>78</v>
      </c>
      <c r="M7" s="44" t="s">
        <v>103</v>
      </c>
      <c r="N7" s="21" t="s">
        <v>104</v>
      </c>
      <c r="O7" s="21" t="s">
        <v>105</v>
      </c>
      <c r="P7" s="45" t="s">
        <v>106</v>
      </c>
    </row>
    <row r="8" spans="3:16" ht="15" thickBot="1">
      <c r="L8" s="59" t="s">
        <v>86</v>
      </c>
      <c r="M8" s="60">
        <v>0.97902688582881126</v>
      </c>
      <c r="N8" s="61">
        <v>0.95849364317566033</v>
      </c>
      <c r="O8" s="61">
        <v>0.9466346840829919</v>
      </c>
      <c r="P8" s="62">
        <v>11.537253801172307</v>
      </c>
    </row>
    <row r="9" spans="3:16">
      <c r="L9" s="29"/>
      <c r="M9" s="29"/>
      <c r="N9" s="29"/>
      <c r="O9" s="29"/>
      <c r="P9" s="29"/>
    </row>
    <row r="10" spans="3:16" ht="15" thickBot="1">
      <c r="C10" s="116" t="s">
        <v>77</v>
      </c>
      <c r="D10" s="117"/>
      <c r="E10" s="117"/>
      <c r="F10" s="117"/>
      <c r="G10" s="117"/>
      <c r="H10" s="117"/>
      <c r="I10" s="117"/>
      <c r="L10" s="128" t="s">
        <v>109</v>
      </c>
      <c r="M10" s="129"/>
      <c r="N10" s="129"/>
      <c r="O10" s="129"/>
      <c r="P10" s="129"/>
    </row>
    <row r="11" spans="3:16" ht="24" thickBot="1">
      <c r="C11" s="118" t="s">
        <v>78</v>
      </c>
      <c r="D11" s="120"/>
      <c r="E11" s="122" t="s">
        <v>79</v>
      </c>
      <c r="F11" s="123"/>
      <c r="G11" s="20" t="s">
        <v>80</v>
      </c>
      <c r="H11" s="124" t="s">
        <v>81</v>
      </c>
      <c r="I11" s="126" t="s">
        <v>82</v>
      </c>
      <c r="L11" s="130" t="s">
        <v>110</v>
      </c>
      <c r="M11" s="131"/>
      <c r="N11" s="84" t="s">
        <v>70</v>
      </c>
      <c r="O11" s="85" t="s">
        <v>74</v>
      </c>
      <c r="P11" s="92" t="s">
        <v>69</v>
      </c>
    </row>
    <row r="12" spans="3:16" ht="23" thickBot="1">
      <c r="C12" s="115"/>
      <c r="D12" s="121"/>
      <c r="E12" s="30" t="s">
        <v>83</v>
      </c>
      <c r="F12" s="22" t="s">
        <v>84</v>
      </c>
      <c r="G12" s="35" t="s">
        <v>85</v>
      </c>
      <c r="H12" s="125"/>
      <c r="I12" s="127"/>
      <c r="L12" s="132" t="s">
        <v>70</v>
      </c>
      <c r="M12" s="72" t="s">
        <v>111</v>
      </c>
      <c r="N12" s="73">
        <v>1</v>
      </c>
      <c r="O12" s="74">
        <v>0.97808439508800904</v>
      </c>
      <c r="P12" s="75">
        <v>-1.9923417041271877E-2</v>
      </c>
    </row>
    <row r="13" spans="3:16" ht="15" thickBot="1">
      <c r="C13" s="113" t="s">
        <v>86</v>
      </c>
      <c r="D13" s="23" t="s">
        <v>87</v>
      </c>
      <c r="E13" s="31">
        <v>-86.369545701558025</v>
      </c>
      <c r="F13" s="24">
        <v>19.439915054713463</v>
      </c>
      <c r="G13" s="36"/>
      <c r="H13" s="24">
        <v>-4.4428972790504346</v>
      </c>
      <c r="I13" s="40">
        <v>2.997206164648999E-3</v>
      </c>
      <c r="L13" s="133"/>
      <c r="M13" s="76" t="s">
        <v>112</v>
      </c>
      <c r="N13" s="77"/>
      <c r="O13" s="78">
        <v>9.8293411503189643E-7</v>
      </c>
      <c r="P13" s="79">
        <v>0.95643482084093123</v>
      </c>
    </row>
    <row r="14" spans="3:16">
      <c r="C14" s="114"/>
      <c r="D14" s="25" t="s">
        <v>69</v>
      </c>
      <c r="E14" s="32">
        <v>-3.300305423591509E-2</v>
      </c>
      <c r="F14" s="26">
        <v>5.9171981728748553E-2</v>
      </c>
      <c r="G14" s="37">
        <v>-4.2960225459841392E-2</v>
      </c>
      <c r="H14" s="26">
        <v>-0.55774799612433201</v>
      </c>
      <c r="I14" s="41">
        <v>0.59439576273796391</v>
      </c>
      <c r="L14" s="134"/>
      <c r="M14" s="80" t="s">
        <v>113</v>
      </c>
      <c r="N14" s="81">
        <v>10</v>
      </c>
      <c r="O14" s="82">
        <v>10</v>
      </c>
      <c r="P14" s="83">
        <v>10</v>
      </c>
    </row>
    <row r="15" spans="3:16" ht="23" thickBot="1">
      <c r="C15" s="115"/>
      <c r="D15" s="27" t="s">
        <v>74</v>
      </c>
      <c r="E15" s="33">
        <v>2.0401613234354099</v>
      </c>
      <c r="F15" s="28">
        <v>0.16049744586059006</v>
      </c>
      <c r="G15" s="38">
        <v>0.97909519208868234</v>
      </c>
      <c r="H15" s="28">
        <v>12.711487790326098</v>
      </c>
      <c r="I15" s="42">
        <v>4.3159330093670476E-6</v>
      </c>
      <c r="L15" s="135" t="s">
        <v>74</v>
      </c>
      <c r="M15" s="88" t="s">
        <v>111</v>
      </c>
      <c r="N15" s="89">
        <v>0.97808439508800904</v>
      </c>
      <c r="O15" s="86">
        <v>1</v>
      </c>
      <c r="P15" s="90">
        <v>2.3528670761241915E-2</v>
      </c>
    </row>
    <row r="16" spans="3:16">
      <c r="C16" s="29"/>
      <c r="D16" s="29"/>
      <c r="E16" s="29"/>
      <c r="F16" s="29"/>
      <c r="G16" s="29"/>
      <c r="H16" s="29"/>
      <c r="I16" s="29"/>
      <c r="L16" s="136"/>
      <c r="M16" s="66" t="s">
        <v>112</v>
      </c>
      <c r="N16" s="91">
        <v>9.8293411503189643E-7</v>
      </c>
      <c r="O16" s="87"/>
      <c r="P16" s="67">
        <v>0.94855951638203351</v>
      </c>
    </row>
    <row r="17" spans="2:16">
      <c r="L17" s="137"/>
      <c r="M17" s="68" t="s">
        <v>113</v>
      </c>
      <c r="N17" s="69">
        <v>10</v>
      </c>
      <c r="O17" s="70">
        <v>10</v>
      </c>
      <c r="P17" s="71">
        <v>10</v>
      </c>
    </row>
    <row r="18" spans="2:16" ht="23" thickBot="1">
      <c r="L18" s="110" t="s">
        <v>69</v>
      </c>
      <c r="M18" s="96" t="s">
        <v>111</v>
      </c>
      <c r="N18" s="97">
        <v>-1.9923417041271877E-2</v>
      </c>
      <c r="O18" s="98">
        <v>2.3528670761241915E-2</v>
      </c>
      <c r="P18" s="93">
        <v>1</v>
      </c>
    </row>
    <row r="19" spans="2:16">
      <c r="L19" s="111"/>
      <c r="M19" s="99" t="s">
        <v>112</v>
      </c>
      <c r="N19" s="100">
        <v>0.95643482084093123</v>
      </c>
      <c r="O19" s="101">
        <v>0.94855951638203351</v>
      </c>
      <c r="P19" s="94"/>
    </row>
    <row r="20" spans="2:16" ht="15" thickBot="1">
      <c r="C20" s="34" t="s">
        <v>88</v>
      </c>
      <c r="D20" s="34"/>
      <c r="E20" s="34"/>
      <c r="F20" s="34"/>
      <c r="G20" s="34"/>
      <c r="H20" s="34"/>
      <c r="I20" s="34"/>
      <c r="J20" s="34"/>
      <c r="L20" s="112"/>
      <c r="M20" s="102" t="s">
        <v>113</v>
      </c>
      <c r="N20" s="103">
        <v>10</v>
      </c>
      <c r="O20" s="104">
        <v>10</v>
      </c>
      <c r="P20" s="95">
        <v>10</v>
      </c>
    </row>
    <row r="21" spans="2:16">
      <c r="L21" s="65"/>
      <c r="M21" s="65"/>
      <c r="N21" s="65"/>
      <c r="O21" s="65"/>
      <c r="P21" s="65"/>
    </row>
    <row r="22" spans="2:16">
      <c r="C22" s="39" t="s">
        <v>89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2:16">
      <c r="D23" s="39" t="s">
        <v>90</v>
      </c>
      <c r="E23" s="39"/>
      <c r="F23" s="39"/>
      <c r="G23" s="39"/>
      <c r="H23" s="39"/>
      <c r="I23" s="39"/>
      <c r="J23" s="39"/>
    </row>
    <row r="25" spans="2:16">
      <c r="C25" s="43" t="s">
        <v>91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</row>
    <row r="26" spans="2:16">
      <c r="D26" s="43" t="s">
        <v>92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</row>
    <row r="27" spans="2:16">
      <c r="D27" s="43" t="s">
        <v>93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</row>
    <row r="31" spans="2:16">
      <c r="D31" t="s">
        <v>44</v>
      </c>
      <c r="E31" t="s">
        <v>48</v>
      </c>
    </row>
    <row r="32" spans="2:16">
      <c r="B32" t="s">
        <v>107</v>
      </c>
      <c r="C32" s="16" t="s">
        <v>70</v>
      </c>
      <c r="D32" s="63" t="s">
        <v>69</v>
      </c>
      <c r="E32" s="63" t="s">
        <v>74</v>
      </c>
      <c r="F32" s="57" t="s">
        <v>108</v>
      </c>
    </row>
    <row r="33" spans="2:6">
      <c r="B33">
        <v>1901</v>
      </c>
      <c r="C33" s="18">
        <v>100</v>
      </c>
      <c r="D33" s="64">
        <v>100</v>
      </c>
      <c r="E33" s="64">
        <v>100</v>
      </c>
      <c r="F33" s="58">
        <f>-86.369545701558+(-0.0330030542359151*D33)+(2.04016132343541*E33)</f>
        <v>114.34628121839148</v>
      </c>
    </row>
    <row r="34" spans="2:6">
      <c r="B34">
        <v>1902</v>
      </c>
      <c r="C34" s="18">
        <v>100.99958688452874</v>
      </c>
      <c r="D34" s="64">
        <v>44.579809245660151</v>
      </c>
      <c r="E34" s="64">
        <v>91.086192970665991</v>
      </c>
      <c r="F34" s="58">
        <f t="shared" ref="F34:F42" si="0">-86.369545701558+(-0.0330030542359151*D34)+(2.04016132343541*E34)</f>
        <v>97.989712433807782</v>
      </c>
    </row>
    <row r="35" spans="2:6">
      <c r="B35">
        <v>1903</v>
      </c>
      <c r="C35" s="18">
        <v>105.93218414570656</v>
      </c>
      <c r="D35" s="64">
        <v>57.802377146696472</v>
      </c>
      <c r="E35" s="64">
        <v>91.629248916807327</v>
      </c>
      <c r="F35" s="58">
        <f t="shared" si="0"/>
        <v>98.66124904601098</v>
      </c>
    </row>
    <row r="36" spans="2:6">
      <c r="B36">
        <v>1904</v>
      </c>
      <c r="C36" s="18">
        <v>105.17397939190056</v>
      </c>
      <c r="D36" s="64">
        <v>69.20675436340683</v>
      </c>
      <c r="E36" s="64">
        <v>94.267289379797816</v>
      </c>
      <c r="F36" s="58">
        <f t="shared" si="0"/>
        <v>103.66689788845191</v>
      </c>
    </row>
    <row r="37" spans="2:6">
      <c r="B37">
        <v>1905</v>
      </c>
      <c r="C37" s="18">
        <v>115.98088947344984</v>
      </c>
      <c r="D37" s="64">
        <v>9.4292550236202342</v>
      </c>
      <c r="E37" s="64">
        <v>97.639156444546629</v>
      </c>
      <c r="F37" s="58">
        <f t="shared" si="0"/>
        <v>112.51889071451646</v>
      </c>
    </row>
    <row r="38" spans="2:6">
      <c r="B38">
        <v>1906</v>
      </c>
      <c r="C38" s="18">
        <v>147.57106666800337</v>
      </c>
      <c r="D38" s="64">
        <v>232.03742212835027</v>
      </c>
      <c r="E38" s="64">
        <v>120.82250253666228</v>
      </c>
      <c r="F38" s="58">
        <f t="shared" si="0"/>
        <v>152.46990734715322</v>
      </c>
    </row>
    <row r="39" spans="2:6">
      <c r="B39">
        <v>1907</v>
      </c>
      <c r="C39" s="18">
        <v>183.43799644653754</v>
      </c>
      <c r="D39" s="64">
        <v>-8.8212667212668858</v>
      </c>
      <c r="E39" s="64">
        <v>141.1292884389581</v>
      </c>
      <c r="F39" s="58">
        <f t="shared" si="0"/>
        <v>201.84809891959588</v>
      </c>
    </row>
    <row r="40" spans="2:6">
      <c r="B40">
        <v>1908</v>
      </c>
      <c r="C40" s="18">
        <v>206.75754201420273</v>
      </c>
      <c r="D40" s="64">
        <v>63.059072502856473</v>
      </c>
      <c r="E40" s="64">
        <v>142.62267420062426</v>
      </c>
      <c r="F40" s="58">
        <f t="shared" si="0"/>
        <v>202.52257605760661</v>
      </c>
    </row>
    <row r="41" spans="2:6">
      <c r="B41">
        <v>1909</v>
      </c>
      <c r="C41" s="18">
        <v>218.88328633810238</v>
      </c>
      <c r="D41" s="64">
        <v>81.661327405411626</v>
      </c>
      <c r="E41" s="64">
        <v>142.95836149829046</v>
      </c>
      <c r="F41" s="58">
        <f t="shared" si="0"/>
        <v>202.59350107161436</v>
      </c>
    </row>
    <row r="42" spans="2:6">
      <c r="B42">
        <v>1910</v>
      </c>
      <c r="C42" s="18">
        <v>207.9132325993701</v>
      </c>
      <c r="D42" s="64">
        <v>63.938759842365386</v>
      </c>
      <c r="E42" s="64">
        <v>144.3573909381933</v>
      </c>
      <c r="F42" s="58">
        <f t="shared" si="0"/>
        <v>206.03264568373459</v>
      </c>
    </row>
  </sheetData>
  <mergeCells count="15">
    <mergeCell ref="L18:L20"/>
    <mergeCell ref="C13:C15"/>
    <mergeCell ref="C2:I2"/>
    <mergeCell ref="C3:D3"/>
    <mergeCell ref="C4:C6"/>
    <mergeCell ref="L6:P6"/>
    <mergeCell ref="C10:I10"/>
    <mergeCell ref="C11:D12"/>
    <mergeCell ref="E11:F11"/>
    <mergeCell ref="H11:H12"/>
    <mergeCell ref="I11:I12"/>
    <mergeCell ref="L10:P10"/>
    <mergeCell ref="L11:M11"/>
    <mergeCell ref="L12:L14"/>
    <mergeCell ref="L15:L1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workbookViewId="0">
      <selection activeCell="M3" sqref="M3"/>
    </sheetView>
  </sheetViews>
  <sheetFormatPr baseColWidth="10" defaultRowHeight="14" x14ac:dyDescent="0"/>
  <cols>
    <col min="1" max="1" width="7.33203125" customWidth="1"/>
    <col min="2" max="2" width="6.5" customWidth="1"/>
    <col min="3" max="3" width="15.6640625" customWidth="1"/>
    <col min="12" max="12" width="15.5" customWidth="1"/>
    <col min="13" max="13" width="18.33203125" customWidth="1"/>
  </cols>
  <sheetData>
    <row r="2" spans="1:15">
      <c r="C2" t="s">
        <v>0</v>
      </c>
      <c r="K2" t="s">
        <v>2</v>
      </c>
      <c r="L2" t="s">
        <v>3</v>
      </c>
      <c r="N2" t="s">
        <v>4</v>
      </c>
    </row>
    <row r="3" spans="1:15">
      <c r="C3" s="1" t="s">
        <v>1</v>
      </c>
      <c r="D3" s="1" t="s">
        <v>8</v>
      </c>
      <c r="E3" s="1" t="s">
        <v>10</v>
      </c>
      <c r="F3" s="1"/>
      <c r="G3" s="1"/>
      <c r="H3" s="1"/>
      <c r="I3" s="1" t="s">
        <v>66</v>
      </c>
      <c r="J3" s="1" t="s">
        <v>67</v>
      </c>
      <c r="K3" s="1" t="s">
        <v>11</v>
      </c>
      <c r="L3" t="s">
        <v>12</v>
      </c>
      <c r="M3" t="s">
        <v>40</v>
      </c>
      <c r="N3" t="s">
        <v>5</v>
      </c>
      <c r="O3" t="s">
        <v>6</v>
      </c>
    </row>
    <row r="4" spans="1:15">
      <c r="A4">
        <v>1901</v>
      </c>
      <c r="C4" s="4">
        <v>1.75509173E-4</v>
      </c>
      <c r="D4" s="2">
        <v>39.529175415527526</v>
      </c>
      <c r="E4" s="2">
        <v>38.513379031463884</v>
      </c>
      <c r="F4" s="2"/>
      <c r="H4">
        <v>1901</v>
      </c>
      <c r="I4" s="2">
        <f t="shared" ref="I4:I13" si="0">100+(D4-$D$4)*100/$D$4</f>
        <v>100</v>
      </c>
      <c r="J4" s="2">
        <f t="shared" ref="J4:J5" si="1">100+(E4-$E$4)*100/$E$4</f>
        <v>100</v>
      </c>
      <c r="K4" s="3">
        <f>100+(C4-$C$4)*100/$C$4</f>
        <v>100</v>
      </c>
      <c r="L4" s="3">
        <v>100</v>
      </c>
      <c r="M4" s="3">
        <v>100</v>
      </c>
      <c r="N4" s="3">
        <v>7.3604704744391958</v>
      </c>
      <c r="O4" s="3">
        <f>100+(N4-$N$4)*100/$N$4</f>
        <v>100</v>
      </c>
    </row>
    <row r="5" spans="1:15">
      <c r="A5">
        <v>1902</v>
      </c>
      <c r="C5" s="4">
        <v>1.5986462400000001E-4</v>
      </c>
      <c r="D5" s="2">
        <v>39.924303868543497</v>
      </c>
      <c r="E5" s="2">
        <v>37.157705555696189</v>
      </c>
      <c r="F5" s="2"/>
      <c r="H5">
        <v>1902</v>
      </c>
      <c r="I5" s="2">
        <f t="shared" si="0"/>
        <v>100.99958688452874</v>
      </c>
      <c r="J5" s="2">
        <f t="shared" si="1"/>
        <v>96.479993420831335</v>
      </c>
      <c r="K5" s="3">
        <f>100+(C5-$C$4)*100/$C$4</f>
        <v>91.086192970665991</v>
      </c>
      <c r="L5" s="3">
        <v>49.927714275583362</v>
      </c>
      <c r="M5" s="3">
        <v>44.579809245660151</v>
      </c>
      <c r="N5" s="3">
        <v>3.6749146678166769</v>
      </c>
      <c r="O5" s="3">
        <f t="shared" ref="O5:O13" si="2">100+(N5-$N$4)*100/$N$4</f>
        <v>49.927714275583362</v>
      </c>
    </row>
    <row r="6" spans="1:15">
      <c r="A6">
        <v>1903</v>
      </c>
      <c r="C6" s="4">
        <v>1.6081773700000001E-4</v>
      </c>
      <c r="D6" s="2">
        <v>41.874118892455982</v>
      </c>
      <c r="E6" s="2">
        <v>36.639113969639645</v>
      </c>
      <c r="F6" s="2"/>
      <c r="H6">
        <v>1903</v>
      </c>
      <c r="I6" s="2">
        <f t="shared" si="0"/>
        <v>105.93218414570656</v>
      </c>
      <c r="J6" s="2">
        <f>100+(E6-$E$4)*100/$E$4</f>
        <v>95.133470214875089</v>
      </c>
      <c r="K6" s="3">
        <f t="shared" ref="K6:K13" si="3">100+(C6-$C$4)*100/$C$4</f>
        <v>91.629248916807327</v>
      </c>
      <c r="L6" s="3">
        <v>50.057670841443006</v>
      </c>
      <c r="M6" s="3">
        <v>57.802377146696472</v>
      </c>
      <c r="N6" s="3">
        <v>3.6844800824763708</v>
      </c>
      <c r="O6" s="3">
        <f t="shared" si="2"/>
        <v>50.057670841443006</v>
      </c>
    </row>
    <row r="7" spans="1:15">
      <c r="A7">
        <v>1904</v>
      </c>
      <c r="C7" s="4">
        <v>1.6544773999999999E-4</v>
      </c>
      <c r="D7" s="2">
        <v>41.574406805315142</v>
      </c>
      <c r="E7" s="2">
        <v>38.364022754998722</v>
      </c>
      <c r="F7" s="2"/>
      <c r="H7">
        <v>1904</v>
      </c>
      <c r="I7" s="2">
        <f t="shared" si="0"/>
        <v>105.17397939190056</v>
      </c>
      <c r="J7" s="2">
        <f t="shared" ref="J7:J13" si="4">100+(E7-$E$4)*100/$E$4</f>
        <v>99.612196384162644</v>
      </c>
      <c r="K7" s="3">
        <f t="shared" si="3"/>
        <v>94.267289379797816</v>
      </c>
      <c r="L7" s="3">
        <v>61.329292814151906</v>
      </c>
      <c r="M7" s="3">
        <v>69.20675436340683</v>
      </c>
      <c r="N7" s="3">
        <v>4.51412448976801</v>
      </c>
      <c r="O7" s="3">
        <f t="shared" si="2"/>
        <v>61.329292814151906</v>
      </c>
    </row>
    <row r="8" spans="1:15">
      <c r="A8">
        <v>1905</v>
      </c>
      <c r="C8" s="4">
        <v>1.7136567599999999E-4</v>
      </c>
      <c r="D8" s="2">
        <v>45.846289248449082</v>
      </c>
      <c r="E8" s="2">
        <v>42.736080755440355</v>
      </c>
      <c r="F8" s="2"/>
      <c r="H8">
        <v>1905</v>
      </c>
      <c r="I8" s="2">
        <f t="shared" si="0"/>
        <v>115.98088947344984</v>
      </c>
      <c r="J8" s="2">
        <f t="shared" si="4"/>
        <v>110.96424627017716</v>
      </c>
      <c r="K8" s="3">
        <f t="shared" si="3"/>
        <v>97.639156444546629</v>
      </c>
      <c r="L8" s="3">
        <v>65.539377550846979</v>
      </c>
      <c r="M8" s="3">
        <v>9.4292550236202342</v>
      </c>
      <c r="N8" s="3">
        <v>4.8240065337613229</v>
      </c>
      <c r="O8" s="3">
        <f t="shared" si="2"/>
        <v>65.539377550846979</v>
      </c>
    </row>
    <row r="9" spans="1:15">
      <c r="A9">
        <v>1906</v>
      </c>
      <c r="C9" s="4">
        <v>2.1205457499999999E-4</v>
      </c>
      <c r="D9" s="2">
        <v>58.333625805760121</v>
      </c>
      <c r="E9" s="2">
        <v>55.239245687311687</v>
      </c>
      <c r="F9" s="2"/>
      <c r="H9">
        <v>1906</v>
      </c>
      <c r="I9" s="2">
        <f t="shared" si="0"/>
        <v>147.57106666800337</v>
      </c>
      <c r="J9" s="2">
        <f t="shared" si="4"/>
        <v>143.42871769881174</v>
      </c>
      <c r="K9" s="3">
        <f t="shared" si="3"/>
        <v>120.82250253666228</v>
      </c>
      <c r="L9" s="3">
        <v>113.96498253270332</v>
      </c>
      <c r="M9" s="3">
        <v>232.03742212835027</v>
      </c>
      <c r="N9" s="3">
        <v>8.3883588905194149</v>
      </c>
      <c r="O9" s="3">
        <f t="shared" si="2"/>
        <v>113.96498253270332</v>
      </c>
    </row>
    <row r="10" spans="1:15">
      <c r="A10">
        <v>1907</v>
      </c>
      <c r="C10" s="4">
        <v>2.4769484699999999E-4</v>
      </c>
      <c r="D10" s="2">
        <v>72.511527394080971</v>
      </c>
      <c r="E10" s="2">
        <v>68.301440074164489</v>
      </c>
      <c r="F10" s="2"/>
      <c r="H10">
        <v>1907</v>
      </c>
      <c r="I10" s="2">
        <f t="shared" si="0"/>
        <v>183.43799644653754</v>
      </c>
      <c r="J10" s="2">
        <f t="shared" si="4"/>
        <v>177.34470927197782</v>
      </c>
      <c r="K10" s="3">
        <f t="shared" si="3"/>
        <v>141.1292884389581</v>
      </c>
      <c r="L10" s="3">
        <v>97.405051952426618</v>
      </c>
      <c r="M10" s="3">
        <v>-8.8212667212668858</v>
      </c>
      <c r="N10" s="3">
        <v>7.1694700895705203</v>
      </c>
      <c r="O10" s="3">
        <f t="shared" si="2"/>
        <v>97.405051952426618</v>
      </c>
    </row>
    <row r="11" spans="1:15">
      <c r="A11">
        <v>1908</v>
      </c>
      <c r="C11" s="4">
        <v>2.50315876E-4</v>
      </c>
      <c r="D11" s="2">
        <v>81.729551467627218</v>
      </c>
      <c r="E11" s="2">
        <v>76.712250066806021</v>
      </c>
      <c r="F11" s="2"/>
      <c r="H11">
        <v>1908</v>
      </c>
      <c r="I11" s="2">
        <f t="shared" si="0"/>
        <v>206.75754201420273</v>
      </c>
      <c r="J11" s="2">
        <f t="shared" si="4"/>
        <v>199.18337989542593</v>
      </c>
      <c r="K11" s="3">
        <f t="shared" si="3"/>
        <v>142.62267420062426</v>
      </c>
      <c r="L11" s="3">
        <v>91.144346840708053</v>
      </c>
      <c r="M11" s="3">
        <v>63.059072502856473</v>
      </c>
      <c r="N11" s="3">
        <v>6.7086527383307706</v>
      </c>
      <c r="O11" s="3">
        <f t="shared" si="2"/>
        <v>91.144346840708053</v>
      </c>
    </row>
    <row r="12" spans="1:15">
      <c r="A12">
        <v>1909</v>
      </c>
      <c r="C12" s="4">
        <v>2.5090503800000001E-4</v>
      </c>
      <c r="D12" s="2">
        <v>86.522758211859895</v>
      </c>
      <c r="E12" s="2">
        <v>84.827708560569036</v>
      </c>
      <c r="F12" s="2"/>
      <c r="H12">
        <v>1909</v>
      </c>
      <c r="I12" s="2">
        <f t="shared" si="0"/>
        <v>218.88328633810238</v>
      </c>
      <c r="J12" s="2">
        <f t="shared" si="4"/>
        <v>220.25517026503491</v>
      </c>
      <c r="K12" s="3">
        <f t="shared" si="3"/>
        <v>142.95836149829046</v>
      </c>
      <c r="L12" s="3">
        <v>152.82060547767534</v>
      </c>
      <c r="M12" s="3">
        <v>81.661327405411626</v>
      </c>
      <c r="N12" s="3">
        <v>11.248315545043502</v>
      </c>
      <c r="O12" s="3">
        <f t="shared" si="2"/>
        <v>152.82060547767534</v>
      </c>
    </row>
    <row r="13" spans="1:15">
      <c r="A13">
        <v>1910</v>
      </c>
      <c r="C13" s="4">
        <v>2.5336046299999999E-4</v>
      </c>
      <c r="D13" s="2">
        <v>82.186386426298768</v>
      </c>
      <c r="E13" s="2">
        <v>79.892424513866715</v>
      </c>
      <c r="F13" s="2"/>
      <c r="H13">
        <v>1910</v>
      </c>
      <c r="I13" s="2">
        <f t="shared" si="0"/>
        <v>207.9132325993701</v>
      </c>
      <c r="J13" s="2">
        <f t="shared" si="4"/>
        <v>207.44070378399624</v>
      </c>
      <c r="K13" s="3">
        <f t="shared" si="3"/>
        <v>144.3573909381933</v>
      </c>
      <c r="L13" s="3">
        <v>153.141170400655</v>
      </c>
      <c r="M13" s="3">
        <v>63.938759842365386</v>
      </c>
      <c r="N13" s="3">
        <v>11.271910631550828</v>
      </c>
      <c r="O13" s="3">
        <f t="shared" si="2"/>
        <v>153.141170400655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I1" sqref="I1:I11"/>
    </sheetView>
  </sheetViews>
  <sheetFormatPr baseColWidth="10" defaultRowHeight="14" x14ac:dyDescent="0"/>
  <cols>
    <col min="1" max="1" width="7.5" bestFit="1" customWidth="1"/>
    <col min="2" max="2" width="14.6640625" bestFit="1" customWidth="1"/>
    <col min="3" max="3" width="13.83203125" customWidth="1"/>
    <col min="4" max="4" width="13.33203125" bestFit="1" customWidth="1"/>
    <col min="5" max="5" width="12.33203125" bestFit="1" customWidth="1"/>
    <col min="6" max="8" width="12.83203125" bestFit="1" customWidth="1"/>
    <col min="9" max="9" width="15.6640625" bestFit="1" customWidth="1"/>
    <col min="10" max="10" width="12.5" bestFit="1" customWidth="1"/>
    <col min="11" max="11" width="15.6640625" bestFit="1" customWidth="1"/>
    <col min="12" max="12" width="20.5" bestFit="1" customWidth="1"/>
    <col min="13" max="13" width="17.5" bestFit="1" customWidth="1"/>
  </cols>
  <sheetData>
    <row r="1" spans="1:13" s="15" customFormat="1">
      <c r="A1" s="16" t="s">
        <v>76</v>
      </c>
      <c r="B1" s="16" t="s">
        <v>73</v>
      </c>
      <c r="C1" s="16" t="s">
        <v>61</v>
      </c>
      <c r="D1" s="16" t="s">
        <v>62</v>
      </c>
      <c r="E1" s="16" t="s">
        <v>63</v>
      </c>
      <c r="F1" s="16" t="s">
        <v>68</v>
      </c>
      <c r="G1" s="16" t="s">
        <v>71</v>
      </c>
      <c r="H1" s="16" t="s">
        <v>36</v>
      </c>
      <c r="I1" s="16" t="s">
        <v>69</v>
      </c>
      <c r="J1" s="16" t="s">
        <v>70</v>
      </c>
      <c r="K1" s="16" t="s">
        <v>72</v>
      </c>
      <c r="L1" s="16" t="s">
        <v>74</v>
      </c>
      <c r="M1" s="16" t="s">
        <v>75</v>
      </c>
    </row>
    <row r="2" spans="1:13">
      <c r="A2" s="3">
        <v>1901</v>
      </c>
      <c r="B2" s="4">
        <v>1.75509173E-4</v>
      </c>
      <c r="C2" s="18">
        <v>-874491</v>
      </c>
      <c r="D2" s="18">
        <v>-152602</v>
      </c>
      <c r="E2" s="18">
        <v>-2288</v>
      </c>
      <c r="F2" s="18">
        <v>100</v>
      </c>
      <c r="G2" s="18">
        <v>100</v>
      </c>
      <c r="H2" s="18">
        <v>100</v>
      </c>
      <c r="I2" s="18">
        <v>100</v>
      </c>
      <c r="J2" s="18">
        <v>100</v>
      </c>
      <c r="K2" s="18">
        <v>100</v>
      </c>
      <c r="L2" s="18">
        <v>100</v>
      </c>
      <c r="M2" s="18">
        <v>100</v>
      </c>
    </row>
    <row r="3" spans="1:13">
      <c r="A3" s="3">
        <v>1902</v>
      </c>
      <c r="B3" s="4">
        <v>1.5986462400000001E-4</v>
      </c>
      <c r="C3" s="18">
        <v>249819</v>
      </c>
      <c r="D3" s="18">
        <v>13234</v>
      </c>
      <c r="E3" s="18">
        <v>-3912</v>
      </c>
      <c r="F3" s="18">
        <v>-28.567360899083013</v>
      </c>
      <c r="G3" s="18">
        <v>-8.6722323429574999</v>
      </c>
      <c r="H3" s="18">
        <v>170.97902097902096</v>
      </c>
      <c r="I3" s="18">
        <v>44.579809245660151</v>
      </c>
      <c r="J3" s="18">
        <v>100.99958688452874</v>
      </c>
      <c r="K3" s="18">
        <v>96.479993420831335</v>
      </c>
      <c r="L3" s="18">
        <v>91.086192970665991</v>
      </c>
      <c r="M3" s="18">
        <v>49.927714275583362</v>
      </c>
    </row>
    <row r="4" spans="1:13">
      <c r="A4" s="3">
        <v>1903</v>
      </c>
      <c r="B4" s="4">
        <v>1.6081773700000001E-4</v>
      </c>
      <c r="C4" s="18">
        <v>538315</v>
      </c>
      <c r="D4" s="18">
        <v>35750</v>
      </c>
      <c r="E4" s="18">
        <v>-5912</v>
      </c>
      <c r="F4" s="18">
        <v>-61.557523176339146</v>
      </c>
      <c r="G4" s="18">
        <v>-23.426953775179882</v>
      </c>
      <c r="H4" s="18">
        <v>258.39160839160843</v>
      </c>
      <c r="I4" s="18">
        <v>57.802377146696472</v>
      </c>
      <c r="J4" s="18">
        <v>105.93218414570656</v>
      </c>
      <c r="K4" s="18">
        <v>95.133470214875089</v>
      </c>
      <c r="L4" s="18">
        <v>91.629248916807327</v>
      </c>
      <c r="M4" s="18">
        <v>50.057670841443006</v>
      </c>
    </row>
    <row r="5" spans="1:13">
      <c r="A5" s="3">
        <v>1904</v>
      </c>
      <c r="B5" s="4">
        <v>1.6544773999999999E-4</v>
      </c>
      <c r="C5" s="18">
        <v>739593</v>
      </c>
      <c r="D5" s="18">
        <v>72939</v>
      </c>
      <c r="E5" s="18">
        <v>-7779</v>
      </c>
      <c r="F5" s="18">
        <v>-84.574112255014626</v>
      </c>
      <c r="G5" s="18">
        <v>-47.796883396023645</v>
      </c>
      <c r="H5" s="18">
        <v>339.99125874125878</v>
      </c>
      <c r="I5" s="18">
        <v>69.20675436340683</v>
      </c>
      <c r="J5" s="18">
        <v>105.17397939190056</v>
      </c>
      <c r="K5" s="18">
        <v>99.612196384162644</v>
      </c>
      <c r="L5" s="18">
        <v>94.267289379797816</v>
      </c>
      <c r="M5" s="18">
        <v>61.329292814151906</v>
      </c>
    </row>
    <row r="6" spans="1:13">
      <c r="A6" s="3">
        <v>1905</v>
      </c>
      <c r="B6" s="4">
        <v>1.7136567599999999E-4</v>
      </c>
      <c r="C6" s="18">
        <v>34196</v>
      </c>
      <c r="D6" s="18">
        <v>48709</v>
      </c>
      <c r="E6" s="18">
        <v>-1467</v>
      </c>
      <c r="F6" s="18">
        <v>-3.9103890148669365</v>
      </c>
      <c r="G6" s="18">
        <v>-31.918978781405229</v>
      </c>
      <c r="H6" s="18">
        <v>64.117132867132867</v>
      </c>
      <c r="I6" s="18">
        <v>9.4292550236202342</v>
      </c>
      <c r="J6" s="18">
        <v>115.98088947344984</v>
      </c>
      <c r="K6" s="18">
        <v>110.96424627017716</v>
      </c>
      <c r="L6" s="18">
        <v>97.639156444546629</v>
      </c>
      <c r="M6" s="18">
        <v>65.539377550846979</v>
      </c>
    </row>
    <row r="7" spans="1:13">
      <c r="A7" s="3">
        <v>1906</v>
      </c>
      <c r="B7" s="4">
        <v>2.1205457499999999E-4</v>
      </c>
      <c r="C7" s="18">
        <v>-505395</v>
      </c>
      <c r="D7" s="18">
        <v>-186867</v>
      </c>
      <c r="E7" s="18">
        <v>-11803</v>
      </c>
      <c r="F7" s="18">
        <v>57.793047612839928</v>
      </c>
      <c r="G7" s="18">
        <v>122.45383415682625</v>
      </c>
      <c r="H7" s="18">
        <v>515.86538461538464</v>
      </c>
      <c r="I7" s="18">
        <v>232.03742212835027</v>
      </c>
      <c r="J7" s="18">
        <v>147.57106666800337</v>
      </c>
      <c r="K7" s="18">
        <v>143.42871769881174</v>
      </c>
      <c r="L7" s="18">
        <v>120.82250253666228</v>
      </c>
      <c r="M7" s="18">
        <v>113.96498253270332</v>
      </c>
    </row>
    <row r="8" spans="1:13">
      <c r="A8" s="3">
        <v>1907</v>
      </c>
      <c r="B8" s="4">
        <v>2.4769484699999999E-4</v>
      </c>
      <c r="C8" s="18">
        <v>251431</v>
      </c>
      <c r="D8" s="18">
        <v>-27102</v>
      </c>
      <c r="E8" s="18">
        <v>354</v>
      </c>
      <c r="F8" s="18">
        <v>-28.751696701281077</v>
      </c>
      <c r="G8" s="18">
        <v>17.759924509508394</v>
      </c>
      <c r="H8" s="18">
        <v>-15.472027972027973</v>
      </c>
      <c r="I8" s="18">
        <v>-8.8212667212668858</v>
      </c>
      <c r="J8" s="18">
        <v>183.43799644653754</v>
      </c>
      <c r="K8" s="18">
        <v>177.34470927197782</v>
      </c>
      <c r="L8" s="18">
        <v>141.1292884389581</v>
      </c>
      <c r="M8" s="18">
        <v>97.405051952426618</v>
      </c>
    </row>
    <row r="9" spans="1:13">
      <c r="A9" s="3">
        <v>1908</v>
      </c>
      <c r="B9" s="4">
        <v>2.50315876E-4</v>
      </c>
      <c r="C9" s="18">
        <v>1347843</v>
      </c>
      <c r="D9" s="18">
        <v>3412</v>
      </c>
      <c r="E9" s="18">
        <v>-7906</v>
      </c>
      <c r="F9" s="18">
        <v>-154.12885895909736</v>
      </c>
      <c r="G9" s="18">
        <v>-2.2358815742912981</v>
      </c>
      <c r="H9" s="18">
        <v>345.54195804195808</v>
      </c>
      <c r="I9" s="18">
        <v>63.059072502856473</v>
      </c>
      <c r="J9" s="18">
        <v>206.75754201420273</v>
      </c>
      <c r="K9" s="18">
        <v>199.18337989542593</v>
      </c>
      <c r="L9" s="18">
        <v>142.62267420062426</v>
      </c>
      <c r="M9" s="18">
        <v>91.144346840708053</v>
      </c>
    </row>
    <row r="10" spans="1:13">
      <c r="A10" s="3">
        <v>1909</v>
      </c>
      <c r="B10" s="4">
        <v>2.5090503800000001E-4</v>
      </c>
      <c r="C10" s="18">
        <v>1088322</v>
      </c>
      <c r="D10" s="18">
        <v>35036</v>
      </c>
      <c r="E10" s="18">
        <v>-8978</v>
      </c>
      <c r="F10" s="18">
        <v>-124.45205267978744</v>
      </c>
      <c r="G10" s="18">
        <v>-22.959069999082587</v>
      </c>
      <c r="H10" s="18">
        <v>392.39510489510491</v>
      </c>
      <c r="I10" s="18">
        <v>81.661327405411626</v>
      </c>
      <c r="J10" s="18">
        <v>218.88328633810238</v>
      </c>
      <c r="K10" s="18">
        <v>220.25517026503491</v>
      </c>
      <c r="L10" s="18">
        <v>142.95836149829046</v>
      </c>
      <c r="M10" s="18">
        <v>152.82060547767534</v>
      </c>
    </row>
    <row r="11" spans="1:13">
      <c r="A11" s="3">
        <v>1910</v>
      </c>
      <c r="B11" s="4">
        <v>2.5336046299999999E-4</v>
      </c>
      <c r="C11" s="18">
        <v>582465</v>
      </c>
      <c r="D11" s="18">
        <v>80856</v>
      </c>
      <c r="E11" s="18">
        <v>-7125</v>
      </c>
      <c r="F11" s="18">
        <v>-66.60617433455576</v>
      </c>
      <c r="G11" s="18">
        <v>-52.98488879569075</v>
      </c>
      <c r="H11" s="18">
        <v>311.40734265734267</v>
      </c>
      <c r="I11" s="18">
        <v>63.938759842365386</v>
      </c>
      <c r="J11" s="18">
        <v>207.9132325993701</v>
      </c>
      <c r="K11" s="18">
        <v>207.44070378399624</v>
      </c>
      <c r="L11" s="18">
        <v>144.3573909381933</v>
      </c>
      <c r="M11" s="18">
        <v>153.141170400655</v>
      </c>
    </row>
    <row r="12" spans="1:1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18"/>
  <sheetViews>
    <sheetView workbookViewId="0">
      <selection activeCell="I6" sqref="I6:I18"/>
    </sheetView>
  </sheetViews>
  <sheetFormatPr baseColWidth="10" defaultRowHeight="14" x14ac:dyDescent="0"/>
  <cols>
    <col min="4" max="4" width="4.5" customWidth="1"/>
    <col min="5" max="5" width="20.33203125" bestFit="1" customWidth="1"/>
    <col min="6" max="6" width="9.1640625" bestFit="1" customWidth="1"/>
    <col min="7" max="7" width="34.33203125" bestFit="1" customWidth="1"/>
  </cols>
  <sheetData>
    <row r="6" spans="4:9">
      <c r="D6" s="13" t="s">
        <v>64</v>
      </c>
      <c r="E6" s="13"/>
      <c r="F6" s="13"/>
      <c r="G6" s="13" t="s">
        <v>65</v>
      </c>
      <c r="I6" s="16"/>
    </row>
    <row r="7" spans="4:9">
      <c r="I7" s="16"/>
    </row>
    <row r="8" spans="4:9">
      <c r="I8" s="16"/>
    </row>
    <row r="9" spans="4:9">
      <c r="D9" s="13" t="s">
        <v>42</v>
      </c>
      <c r="E9" s="13" t="s">
        <v>43</v>
      </c>
      <c r="F9" s="13" t="s">
        <v>41</v>
      </c>
      <c r="G9" s="13" t="s">
        <v>60</v>
      </c>
      <c r="I9" s="16"/>
    </row>
    <row r="10" spans="4:9">
      <c r="D10" s="13" t="s">
        <v>44</v>
      </c>
      <c r="E10" s="13" t="s">
        <v>45</v>
      </c>
      <c r="F10" s="13" t="s">
        <v>47</v>
      </c>
      <c r="G10" s="13" t="s">
        <v>46</v>
      </c>
      <c r="I10" s="16"/>
    </row>
    <row r="11" spans="4:9">
      <c r="D11" s="13" t="s">
        <v>48</v>
      </c>
      <c r="E11" s="13" t="s">
        <v>45</v>
      </c>
      <c r="F11" s="13" t="s">
        <v>50</v>
      </c>
      <c r="G11" s="13" t="s">
        <v>49</v>
      </c>
      <c r="I11" s="16"/>
    </row>
    <row r="12" spans="4:9">
      <c r="I12" s="16"/>
    </row>
    <row r="13" spans="4:9">
      <c r="I13" s="16"/>
    </row>
    <row r="14" spans="4:9">
      <c r="D14" s="13" t="s">
        <v>42</v>
      </c>
      <c r="E14" s="13" t="s">
        <v>43</v>
      </c>
      <c r="F14" s="13" t="s">
        <v>41</v>
      </c>
      <c r="G14" s="13" t="s">
        <v>60</v>
      </c>
      <c r="I14" s="16"/>
    </row>
    <row r="15" spans="4:9">
      <c r="D15" s="13" t="s">
        <v>44</v>
      </c>
      <c r="E15" s="13" t="s">
        <v>45</v>
      </c>
      <c r="F15" s="13" t="s">
        <v>47</v>
      </c>
      <c r="G15" s="13" t="s">
        <v>46</v>
      </c>
      <c r="I15" s="16"/>
    </row>
    <row r="16" spans="4:9">
      <c r="D16" s="13" t="s">
        <v>51</v>
      </c>
      <c r="E16" s="13" t="s">
        <v>45</v>
      </c>
      <c r="F16" s="13" t="s">
        <v>55</v>
      </c>
      <c r="G16" s="13" t="s">
        <v>54</v>
      </c>
      <c r="I16" s="16"/>
    </row>
    <row r="17" spans="4:9">
      <c r="D17" s="14" t="s">
        <v>52</v>
      </c>
      <c r="E17" s="13" t="s">
        <v>45</v>
      </c>
      <c r="F17" s="13" t="s">
        <v>56</v>
      </c>
      <c r="G17" s="13" t="s">
        <v>58</v>
      </c>
      <c r="I17" s="16"/>
    </row>
    <row r="18" spans="4:9">
      <c r="D18" s="14" t="s">
        <v>53</v>
      </c>
      <c r="E18" s="13" t="s">
        <v>45</v>
      </c>
      <c r="F18" s="13" t="s">
        <v>57</v>
      </c>
      <c r="G18" s="13" t="s">
        <v>59</v>
      </c>
      <c r="I18" s="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zoomScale="75" zoomScaleNormal="75" zoomScalePageLayoutView="75" workbookViewId="0">
      <selection activeCell="D3" sqref="D3"/>
    </sheetView>
  </sheetViews>
  <sheetFormatPr baseColWidth="10" defaultRowHeight="14" x14ac:dyDescent="0"/>
  <cols>
    <col min="1" max="1" width="7.5" style="105" customWidth="1"/>
    <col min="2" max="2" width="13.5" style="105" customWidth="1"/>
    <col min="3" max="3" width="23.83203125" style="105" customWidth="1"/>
    <col min="4" max="5" width="23.5" style="105" customWidth="1"/>
    <col min="6" max="6" width="23.6640625" style="105" customWidth="1"/>
    <col min="7" max="8" width="12.5" style="105" customWidth="1"/>
    <col min="9" max="10" width="23.1640625" style="105" customWidth="1"/>
    <col min="11" max="11" width="20.6640625" style="105" customWidth="1"/>
    <col min="12" max="16384" width="10.83203125" style="105"/>
  </cols>
  <sheetData>
    <row r="1" spans="1:12">
      <c r="B1" s="138" t="s">
        <v>121</v>
      </c>
      <c r="C1" s="138"/>
      <c r="D1" s="138"/>
      <c r="E1" s="138"/>
      <c r="F1" s="139" t="s">
        <v>127</v>
      </c>
      <c r="G1" s="139"/>
      <c r="H1" s="139"/>
      <c r="I1" s="139"/>
      <c r="J1" s="139"/>
      <c r="K1" s="139"/>
      <c r="L1" s="106"/>
    </row>
    <row r="2" spans="1:12">
      <c r="A2" s="105" t="s">
        <v>64</v>
      </c>
      <c r="B2" s="105" t="s">
        <v>7</v>
      </c>
      <c r="C2" s="105" t="s">
        <v>122</v>
      </c>
      <c r="D2" s="105" t="s">
        <v>124</v>
      </c>
      <c r="E2" s="105" t="s">
        <v>132</v>
      </c>
      <c r="F2" s="105" t="s">
        <v>115</v>
      </c>
      <c r="G2" s="105" t="s">
        <v>128</v>
      </c>
      <c r="I2" s="105" t="s">
        <v>124</v>
      </c>
      <c r="J2" s="105" t="s">
        <v>131</v>
      </c>
      <c r="K2" s="105" t="s">
        <v>125</v>
      </c>
    </row>
    <row r="3" spans="1:12">
      <c r="A3" s="105" t="s">
        <v>117</v>
      </c>
      <c r="B3" s="105" t="s">
        <v>41</v>
      </c>
      <c r="C3" s="105" t="s">
        <v>120</v>
      </c>
      <c r="D3" s="105" t="s">
        <v>133</v>
      </c>
      <c r="E3" s="105" t="s">
        <v>134</v>
      </c>
      <c r="F3" s="105" t="s">
        <v>119</v>
      </c>
      <c r="G3" s="105" t="s">
        <v>118</v>
      </c>
      <c r="I3" s="105" t="s">
        <v>123</v>
      </c>
      <c r="K3" s="105" t="s">
        <v>126</v>
      </c>
    </row>
    <row r="4" spans="1:12">
      <c r="A4" s="109">
        <v>1875</v>
      </c>
      <c r="F4" s="105">
        <v>99763.830607958254</v>
      </c>
      <c r="G4" s="105">
        <v>725545</v>
      </c>
      <c r="I4" s="108">
        <f>F4/G4</f>
        <v>0.13750192008484416</v>
      </c>
    </row>
    <row r="5" spans="1:12">
      <c r="A5" s="109">
        <v>1876</v>
      </c>
      <c r="F5" s="105">
        <v>93925.886269700219</v>
      </c>
      <c r="G5" s="107">
        <f t="shared" ref="G5:G13" si="0">G4+$H$14</f>
        <v>757167</v>
      </c>
      <c r="H5" s="107"/>
      <c r="I5" s="108">
        <f t="shared" ref="I5:I59" si="1">F5/G5</f>
        <v>0.12404910180937656</v>
      </c>
    </row>
    <row r="6" spans="1:12">
      <c r="A6" s="109">
        <v>1877</v>
      </c>
      <c r="F6" s="105">
        <v>83888.289450681739</v>
      </c>
      <c r="G6" s="107">
        <f t="shared" si="0"/>
        <v>788789</v>
      </c>
      <c r="H6" s="107"/>
      <c r="I6" s="108">
        <f t="shared" si="1"/>
        <v>0.10635073441779962</v>
      </c>
    </row>
    <row r="7" spans="1:12">
      <c r="A7" s="109">
        <v>1878</v>
      </c>
      <c r="F7" s="105">
        <v>86433.738987167177</v>
      </c>
      <c r="G7" s="107">
        <f t="shared" si="0"/>
        <v>820411</v>
      </c>
      <c r="H7" s="107"/>
      <c r="I7" s="108">
        <f t="shared" si="1"/>
        <v>0.10535419318752086</v>
      </c>
    </row>
    <row r="8" spans="1:12">
      <c r="A8" s="109">
        <v>1879</v>
      </c>
      <c r="F8" s="105">
        <v>107721.01894687192</v>
      </c>
      <c r="G8" s="107">
        <f t="shared" si="0"/>
        <v>852033</v>
      </c>
      <c r="H8" s="107"/>
      <c r="I8" s="108">
        <f t="shared" si="1"/>
        <v>0.12642822396183237</v>
      </c>
    </row>
    <row r="9" spans="1:12">
      <c r="A9" s="109">
        <v>1880</v>
      </c>
      <c r="B9" s="105">
        <v>100</v>
      </c>
      <c r="C9" s="105">
        <v>100</v>
      </c>
      <c r="D9" s="105">
        <f>I9*100/$I$9</f>
        <v>100</v>
      </c>
      <c r="E9" s="105">
        <f>J9*100/$J$9</f>
        <v>100</v>
      </c>
      <c r="F9" s="105">
        <v>113738.08426602083</v>
      </c>
      <c r="G9" s="107">
        <f t="shared" si="0"/>
        <v>883655</v>
      </c>
      <c r="H9" s="107"/>
      <c r="I9" s="108">
        <f t="shared" si="1"/>
        <v>0.12871322435341942</v>
      </c>
      <c r="J9" s="105">
        <v>3.8127643238419751</v>
      </c>
    </row>
    <row r="10" spans="1:12">
      <c r="A10" s="109">
        <v>1881</v>
      </c>
      <c r="B10" s="105">
        <v>101.75057223236715</v>
      </c>
      <c r="C10" s="105">
        <v>97.361364394442958</v>
      </c>
      <c r="D10" s="105">
        <f t="shared" ref="D10:D59" si="2">I10*100/$I$9</f>
        <v>100.9076021696529</v>
      </c>
      <c r="E10" s="105">
        <f t="shared" ref="E10:E59" si="3">J10*100/$J$9</f>
        <v>54.880540890264925</v>
      </c>
      <c r="F10" s="105">
        <v>118877.48411446593</v>
      </c>
      <c r="G10" s="107">
        <f t="shared" si="0"/>
        <v>915277</v>
      </c>
      <c r="H10" s="107"/>
      <c r="I10" s="108">
        <f t="shared" si="1"/>
        <v>0.12988142837028127</v>
      </c>
      <c r="J10" s="105">
        <v>2.092465683795528</v>
      </c>
    </row>
    <row r="11" spans="1:12">
      <c r="A11" s="109">
        <v>1882</v>
      </c>
      <c r="B11" s="105">
        <v>110.02008227777456</v>
      </c>
      <c r="C11" s="105">
        <v>98.275984652073546</v>
      </c>
      <c r="D11" s="105">
        <f t="shared" si="2"/>
        <v>101.02729387408381</v>
      </c>
      <c r="E11" s="105">
        <f t="shared" si="3"/>
        <v>73.280185618551371</v>
      </c>
      <c r="F11" s="105">
        <v>123130.47300472426</v>
      </c>
      <c r="G11" s="107">
        <f t="shared" si="0"/>
        <v>946899</v>
      </c>
      <c r="H11" s="107"/>
      <c r="I11" s="108">
        <f t="shared" si="1"/>
        <v>0.13003548742233784</v>
      </c>
      <c r="J11" s="105">
        <v>2.7940007737093042</v>
      </c>
    </row>
    <row r="12" spans="1:12">
      <c r="A12" s="109">
        <v>1883</v>
      </c>
      <c r="B12" s="105">
        <v>100.3031376253217</v>
      </c>
      <c r="C12" s="105">
        <v>98.452194976003724</v>
      </c>
      <c r="D12" s="105">
        <f t="shared" si="2"/>
        <v>87.980675485292736</v>
      </c>
      <c r="E12" s="105">
        <f t="shared" si="3"/>
        <v>58.57879027976837</v>
      </c>
      <c r="F12" s="105">
        <v>110810.4228922491</v>
      </c>
      <c r="G12" s="107">
        <f t="shared" si="0"/>
        <v>978521</v>
      </c>
      <c r="H12" s="107"/>
      <c r="I12" s="108">
        <f t="shared" si="1"/>
        <v>0.11324276422503871</v>
      </c>
      <c r="J12" s="105">
        <v>2.2334712171252189</v>
      </c>
    </row>
    <row r="13" spans="1:12">
      <c r="A13" s="109">
        <v>1884</v>
      </c>
      <c r="B13" s="105">
        <v>114.26881055369503</v>
      </c>
      <c r="C13" s="105">
        <v>98.237572292629153</v>
      </c>
      <c r="D13" s="105">
        <f t="shared" si="2"/>
        <v>87.100928168372832</v>
      </c>
      <c r="E13" s="105">
        <f t="shared" si="3"/>
        <v>6.8132371715121121</v>
      </c>
      <c r="F13" s="105">
        <v>113247.54900721258</v>
      </c>
      <c r="G13" s="107">
        <f t="shared" si="0"/>
        <v>1010143</v>
      </c>
      <c r="H13" s="107"/>
      <c r="I13" s="108">
        <f t="shared" si="1"/>
        <v>0.11211041308726842</v>
      </c>
      <c r="J13" s="105">
        <v>0.25977267617415389</v>
      </c>
    </row>
    <row r="14" spans="1:12">
      <c r="A14" s="109">
        <v>1885</v>
      </c>
      <c r="B14" s="105">
        <v>113.60937212845336</v>
      </c>
      <c r="C14" s="105">
        <v>99.273240713635417</v>
      </c>
      <c r="D14" s="105">
        <f t="shared" si="2"/>
        <v>81.251212686470552</v>
      </c>
      <c r="E14" s="105">
        <f t="shared" si="3"/>
        <v>21.603865740139781</v>
      </c>
      <c r="F14" s="105">
        <v>108948.88346527766</v>
      </c>
      <c r="G14" s="105">
        <v>1041765</v>
      </c>
      <c r="H14" s="105">
        <f>(G14-G4)/10</f>
        <v>31622</v>
      </c>
      <c r="I14" s="108">
        <f t="shared" si="1"/>
        <v>0.10458105567501083</v>
      </c>
      <c r="J14" s="105">
        <v>0.82370448551076869</v>
      </c>
    </row>
    <row r="15" spans="1:12">
      <c r="A15" s="109">
        <v>1886</v>
      </c>
      <c r="B15" s="105">
        <v>111.2583284565581</v>
      </c>
      <c r="C15" s="105">
        <v>100.59749414173335</v>
      </c>
      <c r="D15" s="105">
        <f t="shared" si="2"/>
        <v>76.129242610147557</v>
      </c>
      <c r="E15" s="105">
        <f t="shared" si="3"/>
        <v>31.697118157089172</v>
      </c>
      <c r="F15" s="105">
        <v>103860.76943079865</v>
      </c>
      <c r="G15" s="107">
        <f t="shared" ref="G15:G23" si="4">G14+$H$24</f>
        <v>1059929.2</v>
      </c>
      <c r="H15" s="107"/>
      <c r="I15" s="108">
        <f t="shared" si="1"/>
        <v>9.7988402839358196E-2</v>
      </c>
      <c r="J15" s="105">
        <v>1.2085364127795328</v>
      </c>
    </row>
    <row r="16" spans="1:12">
      <c r="A16" s="109">
        <v>1887</v>
      </c>
      <c r="B16" s="105">
        <v>120.20918216541803</v>
      </c>
      <c r="C16" s="105">
        <v>100.08313199845156</v>
      </c>
      <c r="D16" s="105">
        <f t="shared" si="2"/>
        <v>71.746728462505075</v>
      </c>
      <c r="E16" s="105">
        <f t="shared" si="3"/>
        <v>68.811517469351813</v>
      </c>
      <c r="F16" s="105">
        <v>99559.259981888259</v>
      </c>
      <c r="G16" s="107">
        <f t="shared" si="4"/>
        <v>1078093.3999999999</v>
      </c>
      <c r="H16" s="107"/>
      <c r="I16" s="108">
        <f t="shared" si="1"/>
        <v>9.2347527572182772E-2</v>
      </c>
      <c r="J16" s="105">
        <v>2.6236209887657345</v>
      </c>
    </row>
    <row r="17" spans="1:15">
      <c r="A17" s="109">
        <v>1888</v>
      </c>
      <c r="B17" s="105">
        <v>130.36395839293635</v>
      </c>
      <c r="C17" s="105">
        <v>103.25580234986163</v>
      </c>
      <c r="D17" s="105">
        <f t="shared" si="2"/>
        <v>57.879038968014221</v>
      </c>
      <c r="E17" s="105">
        <f t="shared" si="3"/>
        <v>-3.0832550175084168</v>
      </c>
      <c r="F17" s="105">
        <v>81668.973778378946</v>
      </c>
      <c r="G17" s="107">
        <f t="shared" si="4"/>
        <v>1096257.5999999999</v>
      </c>
      <c r="H17" s="107"/>
      <c r="I17" s="108">
        <f t="shared" si="1"/>
        <v>7.4497977280503197E-2</v>
      </c>
      <c r="J17" s="105">
        <v>-0.11755724732062856</v>
      </c>
    </row>
    <row r="18" spans="1:15">
      <c r="A18" s="109">
        <v>1889</v>
      </c>
      <c r="B18" s="105">
        <v>138.67748244414548</v>
      </c>
      <c r="C18" s="105">
        <v>106.81647351654945</v>
      </c>
      <c r="D18" s="105">
        <f t="shared" si="2"/>
        <v>50.418002583549146</v>
      </c>
      <c r="E18" s="105">
        <f t="shared" si="3"/>
        <v>-51.578348751605553</v>
      </c>
      <c r="F18" s="105">
        <v>72319.99793057605</v>
      </c>
      <c r="G18" s="107">
        <f t="shared" si="4"/>
        <v>1114421.7999999998</v>
      </c>
      <c r="H18" s="107"/>
      <c r="I18" s="108">
        <f t="shared" si="1"/>
        <v>6.4894636779876405E-2</v>
      </c>
      <c r="J18" s="105">
        <v>-1.966560880028009</v>
      </c>
    </row>
    <row r="19" spans="1:15">
      <c r="A19" s="109">
        <v>1890</v>
      </c>
      <c r="B19" s="105">
        <v>142.07889621607822</v>
      </c>
      <c r="C19" s="105">
        <v>109.26179346290559</v>
      </c>
      <c r="D19" s="105">
        <f t="shared" si="2"/>
        <v>52.595008586627529</v>
      </c>
      <c r="E19" s="105">
        <f t="shared" si="3"/>
        <v>-60.483859300205069</v>
      </c>
      <c r="F19" s="105">
        <v>76672.370230313376</v>
      </c>
      <c r="G19" s="107">
        <f t="shared" si="4"/>
        <v>1132585.9999999998</v>
      </c>
      <c r="H19" s="107"/>
      <c r="I19" s="108">
        <f t="shared" si="1"/>
        <v>6.7696731400806107E-2</v>
      </c>
      <c r="J19" s="105">
        <v>-2.3061070090809954</v>
      </c>
    </row>
    <row r="20" spans="1:15">
      <c r="A20" s="109">
        <v>1891</v>
      </c>
      <c r="B20" s="105">
        <v>148.74241186836701</v>
      </c>
      <c r="C20" s="105">
        <v>127.31118497611357</v>
      </c>
      <c r="D20" s="105">
        <f t="shared" si="2"/>
        <v>67.677040186130967</v>
      </c>
      <c r="E20" s="105">
        <f t="shared" si="3"/>
        <v>42.790416523543641</v>
      </c>
      <c r="F20" s="105">
        <v>100241.04505339586</v>
      </c>
      <c r="G20" s="107">
        <f t="shared" si="4"/>
        <v>1150750.1999999997</v>
      </c>
      <c r="H20" s="107"/>
      <c r="I20" s="108">
        <f t="shared" si="1"/>
        <v>8.7109300570528583E-2</v>
      </c>
      <c r="J20" s="105">
        <v>1.6314977352330535</v>
      </c>
    </row>
    <row r="21" spans="1:15">
      <c r="A21" s="109">
        <v>1892</v>
      </c>
      <c r="B21" s="105">
        <v>148.43239626135755</v>
      </c>
      <c r="C21" s="105">
        <v>115.21889172529019</v>
      </c>
      <c r="D21" s="105">
        <f t="shared" si="2"/>
        <v>82.885089195569108</v>
      </c>
      <c r="E21" s="105">
        <f t="shared" si="3"/>
        <v>26.038820450201762</v>
      </c>
      <c r="F21" s="105">
        <v>124704.54662256151</v>
      </c>
      <c r="G21" s="107">
        <f t="shared" si="4"/>
        <v>1168914.3999999997</v>
      </c>
      <c r="H21" s="107"/>
      <c r="I21" s="108">
        <f t="shared" si="1"/>
        <v>0.10668407081182467</v>
      </c>
      <c r="J21" s="105">
        <v>0.99279885647456112</v>
      </c>
    </row>
    <row r="22" spans="1:15">
      <c r="A22" s="109">
        <v>1893</v>
      </c>
      <c r="B22" s="105">
        <v>156.76305251300869</v>
      </c>
      <c r="C22" s="105">
        <v>124.77140340025105</v>
      </c>
      <c r="D22" s="105">
        <f t="shared" si="2"/>
        <v>89.346135787627063</v>
      </c>
      <c r="E22" s="105">
        <f t="shared" si="3"/>
        <v>50.093834480786327</v>
      </c>
      <c r="F22" s="105">
        <v>136514.38587319778</v>
      </c>
      <c r="G22" s="107">
        <f t="shared" si="4"/>
        <v>1187078.5999999996</v>
      </c>
      <c r="H22" s="107"/>
      <c r="I22" s="108">
        <f t="shared" si="1"/>
        <v>0.11500029220743919</v>
      </c>
      <c r="J22" s="105">
        <v>1.9099598495278709</v>
      </c>
    </row>
    <row r="23" spans="1:15">
      <c r="A23" s="109">
        <v>1894</v>
      </c>
      <c r="B23" s="105">
        <v>189.94065569153639</v>
      </c>
      <c r="C23" s="105">
        <v>124.15750032146933</v>
      </c>
      <c r="D23" s="105">
        <f t="shared" si="2"/>
        <v>69.605543162549054</v>
      </c>
      <c r="E23" s="105">
        <f t="shared" si="3"/>
        <v>21.287220128788721</v>
      </c>
      <c r="F23" s="105">
        <v>107979.55724019265</v>
      </c>
      <c r="G23" s="107">
        <f t="shared" si="4"/>
        <v>1205242.7999999996</v>
      </c>
      <c r="H23" s="107"/>
      <c r="I23" s="108">
        <f t="shared" si="1"/>
        <v>8.9591538933227965E-2</v>
      </c>
      <c r="J23" s="105">
        <v>0.81163153460816417</v>
      </c>
    </row>
    <row r="24" spans="1:15">
      <c r="A24" s="109">
        <v>1895</v>
      </c>
      <c r="B24" s="105">
        <v>180.2535518661295</v>
      </c>
      <c r="C24" s="105">
        <v>116.27816865009711</v>
      </c>
      <c r="D24" s="105">
        <f t="shared" si="2"/>
        <v>78.642569596147894</v>
      </c>
      <c r="E24" s="105">
        <f t="shared" si="3"/>
        <v>-0.33900919872183938</v>
      </c>
      <c r="F24" s="105">
        <v>123837.40027038296</v>
      </c>
      <c r="G24" s="105">
        <v>1223407</v>
      </c>
      <c r="H24" s="105">
        <f>(G24-G14)/10</f>
        <v>18164.2</v>
      </c>
      <c r="I24" s="108">
        <f t="shared" si="1"/>
        <v>0.10122338704158385</v>
      </c>
      <c r="J24" s="105">
        <v>-1.2925621783408836E-2</v>
      </c>
    </row>
    <row r="25" spans="1:15">
      <c r="A25" s="109">
        <v>1896</v>
      </c>
      <c r="B25" s="105">
        <v>150.60009500372558</v>
      </c>
      <c r="C25" s="105">
        <v>121.78392578800846</v>
      </c>
      <c r="D25" s="105">
        <f t="shared" si="2"/>
        <v>75.572084799337333</v>
      </c>
      <c r="E25" s="105">
        <f t="shared" si="3"/>
        <v>42.631145755600507</v>
      </c>
      <c r="F25" s="105">
        <v>120642.52739355745</v>
      </c>
      <c r="G25" s="107">
        <f t="shared" ref="G25:G35" si="5">G24+$H$36</f>
        <v>1240268.8999999999</v>
      </c>
      <c r="H25" s="107"/>
      <c r="I25" s="108">
        <f t="shared" si="1"/>
        <v>9.7271267056327437E-2</v>
      </c>
      <c r="J25" s="105">
        <v>1.6254251162146085</v>
      </c>
    </row>
    <row r="26" spans="1:15">
      <c r="A26" s="109">
        <v>1897</v>
      </c>
      <c r="B26" s="105">
        <v>159.99963082707333</v>
      </c>
      <c r="C26" s="105">
        <v>119.59865319172638</v>
      </c>
      <c r="D26" s="105">
        <f t="shared" si="2"/>
        <v>83.254157122829838</v>
      </c>
      <c r="E26" s="105">
        <f t="shared" si="3"/>
        <v>-5.20892239533155</v>
      </c>
      <c r="F26" s="105">
        <v>134713.01773320109</v>
      </c>
      <c r="G26" s="107">
        <f t="shared" si="5"/>
        <v>1257130.7999999998</v>
      </c>
      <c r="H26" s="107"/>
      <c r="I26" s="108">
        <f t="shared" si="1"/>
        <v>0.10715911004105629</v>
      </c>
      <c r="J26" s="105">
        <v>-0.19860393474581617</v>
      </c>
    </row>
    <row r="27" spans="1:15">
      <c r="A27" s="109">
        <v>1898</v>
      </c>
      <c r="B27" s="105">
        <v>160.09143258487009</v>
      </c>
      <c r="C27" s="105">
        <v>143.02250359510188</v>
      </c>
      <c r="D27" s="105">
        <f t="shared" si="2"/>
        <v>89.94211405567026</v>
      </c>
      <c r="E27" s="105">
        <f t="shared" si="3"/>
        <v>89.029190926754936</v>
      </c>
      <c r="F27" s="105">
        <v>147486.81619513454</v>
      </c>
      <c r="G27" s="107">
        <f t="shared" si="5"/>
        <v>1273992.6999999997</v>
      </c>
      <c r="H27" s="107"/>
      <c r="I27" s="108">
        <f t="shared" si="1"/>
        <v>0.11576739505268324</v>
      </c>
      <c r="J27" s="105">
        <v>3.3944732294604689</v>
      </c>
    </row>
    <row r="28" spans="1:15">
      <c r="A28" s="109">
        <v>1899</v>
      </c>
      <c r="B28" s="105">
        <v>198.47665835580699</v>
      </c>
      <c r="C28" s="105">
        <v>144.82773778799918</v>
      </c>
      <c r="D28" s="105">
        <f t="shared" si="2"/>
        <v>85.768640172239884</v>
      </c>
      <c r="E28" s="105">
        <f t="shared" si="3"/>
        <v>33.812751321184301</v>
      </c>
      <c r="F28" s="105">
        <v>142504.64516679666</v>
      </c>
      <c r="G28" s="107">
        <f t="shared" si="5"/>
        <v>1290854.5999999996</v>
      </c>
      <c r="H28" s="107"/>
      <c r="I28" s="108">
        <f t="shared" si="1"/>
        <v>0.11039558224977213</v>
      </c>
      <c r="J28" s="105">
        <v>1.2892005192835212</v>
      </c>
    </row>
    <row r="29" spans="1:15">
      <c r="A29" s="109">
        <v>1900</v>
      </c>
      <c r="B29" s="105">
        <v>170.68728390433427</v>
      </c>
      <c r="C29" s="105">
        <v>149.7599622332975</v>
      </c>
      <c r="D29" s="105">
        <f t="shared" si="2"/>
        <v>74.334505877069475</v>
      </c>
      <c r="E29" s="105">
        <f t="shared" si="3"/>
        <v>-26.607479832340498</v>
      </c>
      <c r="F29" s="105">
        <v>125120.14302340041</v>
      </c>
      <c r="G29" s="107">
        <f t="shared" si="5"/>
        <v>1307716.4999999995</v>
      </c>
      <c r="H29" s="107"/>
      <c r="I29" s="108">
        <f t="shared" si="1"/>
        <v>9.5678339321558184E-2</v>
      </c>
      <c r="J29" s="105">
        <v>-1.014480498520927</v>
      </c>
    </row>
    <row r="30" spans="1:15">
      <c r="A30" s="109">
        <v>1901</v>
      </c>
      <c r="B30" s="105">
        <v>177.16733065908599</v>
      </c>
      <c r="C30" s="105">
        <v>151.45511286729646</v>
      </c>
      <c r="D30" s="105">
        <f t="shared" si="2"/>
        <v>84.342815349556602</v>
      </c>
      <c r="E30" s="105">
        <f t="shared" si="3"/>
        <v>-101.9787801098107</v>
      </c>
      <c r="F30" s="105">
        <v>143796.70417302303</v>
      </c>
      <c r="G30" s="107">
        <f t="shared" si="5"/>
        <v>1324578.3999999994</v>
      </c>
      <c r="H30" s="107"/>
      <c r="I30" s="108">
        <f t="shared" si="1"/>
        <v>0.10856035714686506</v>
      </c>
      <c r="J30" s="105">
        <v>-3.8882105459161185</v>
      </c>
      <c r="O30" s="105">
        <v>100</v>
      </c>
    </row>
    <row r="31" spans="1:15">
      <c r="A31" s="109">
        <v>1902</v>
      </c>
      <c r="B31" s="105">
        <v>178.93827206002388</v>
      </c>
      <c r="C31" s="105">
        <v>137.95469637024564</v>
      </c>
      <c r="D31" s="105">
        <f t="shared" si="2"/>
        <v>93.880161900354608</v>
      </c>
      <c r="E31" s="105">
        <f t="shared" si="3"/>
        <v>38.537779127312412</v>
      </c>
      <c r="F31" s="105">
        <v>162094.5261245757</v>
      </c>
      <c r="G31" s="107">
        <f t="shared" si="5"/>
        <v>1341440.2999999993</v>
      </c>
      <c r="H31" s="107"/>
      <c r="I31" s="108">
        <f t="shared" si="1"/>
        <v>0.12083618341015681</v>
      </c>
      <c r="J31" s="105">
        <v>1.4693546937671869</v>
      </c>
      <c r="O31" s="105">
        <v>44.579809245660151</v>
      </c>
    </row>
    <row r="32" spans="1:15">
      <c r="A32" s="109">
        <v>1903</v>
      </c>
      <c r="B32" s="105">
        <v>187.67722295981579</v>
      </c>
      <c r="C32" s="105">
        <v>138.77718236640655</v>
      </c>
      <c r="D32" s="105">
        <f t="shared" si="2"/>
        <v>73.86727972180698</v>
      </c>
      <c r="E32" s="105">
        <f t="shared" si="3"/>
        <v>86.018214454332309</v>
      </c>
      <c r="F32" s="105">
        <v>129143.24050365614</v>
      </c>
      <c r="G32" s="107">
        <f t="shared" si="5"/>
        <v>1358302.1999999993</v>
      </c>
      <c r="H32" s="107"/>
      <c r="I32" s="108">
        <f t="shared" si="1"/>
        <v>9.5076957472097309E-2</v>
      </c>
      <c r="J32" s="105">
        <v>3.2796717927206633</v>
      </c>
      <c r="O32" s="105">
        <v>57.802377146696472</v>
      </c>
    </row>
    <row r="33" spans="1:15">
      <c r="A33" s="109">
        <v>1904</v>
      </c>
      <c r="B33" s="105">
        <v>186.33393183656742</v>
      </c>
      <c r="C33" s="105">
        <v>142.77262952711374</v>
      </c>
      <c r="D33" s="105">
        <f t="shared" si="2"/>
        <v>85.032538992253336</v>
      </c>
      <c r="E33" s="105">
        <f t="shared" si="3"/>
        <v>83.297834992200265</v>
      </c>
      <c r="F33" s="105">
        <v>150509.12913088111</v>
      </c>
      <c r="G33" s="107">
        <f t="shared" si="5"/>
        <v>1375164.0999999992</v>
      </c>
      <c r="H33" s="107"/>
      <c r="I33" s="108">
        <f t="shared" si="1"/>
        <v>0.10944812268650789</v>
      </c>
      <c r="J33" s="105">
        <v>3.1759501351153689</v>
      </c>
      <c r="O33" s="105">
        <v>69.20675436340683</v>
      </c>
    </row>
    <row r="34" spans="1:15">
      <c r="A34" s="109">
        <v>1905</v>
      </c>
      <c r="B34" s="105">
        <v>205.48024595477594</v>
      </c>
      <c r="C34" s="105">
        <v>147.87949459576427</v>
      </c>
      <c r="D34" s="105">
        <f t="shared" si="2"/>
        <v>70.772195896749139</v>
      </c>
      <c r="E34" s="105">
        <f t="shared" si="3"/>
        <v>59.94743527811827</v>
      </c>
      <c r="F34" s="105">
        <v>126804.06841847581</v>
      </c>
      <c r="G34" s="107">
        <f t="shared" si="5"/>
        <v>1392025.9999999991</v>
      </c>
      <c r="H34" s="107"/>
      <c r="I34" s="108">
        <f t="shared" si="1"/>
        <v>9.1093175284424219E-2</v>
      </c>
      <c r="J34" s="105">
        <v>2.2856544253423516</v>
      </c>
      <c r="O34" s="105">
        <v>9.4292550236202342</v>
      </c>
    </row>
    <row r="35" spans="1:15">
      <c r="A35" s="109">
        <v>1906</v>
      </c>
      <c r="B35" s="105">
        <v>261.44771964084174</v>
      </c>
      <c r="C35" s="105">
        <v>182.99185758599398</v>
      </c>
      <c r="D35" s="105">
        <f t="shared" si="2"/>
        <v>70.779462133451133</v>
      </c>
      <c r="E35" s="105">
        <f t="shared" si="3"/>
        <v>-79.009173865259413</v>
      </c>
      <c r="F35" s="105">
        <v>128353.24920641248</v>
      </c>
      <c r="G35" s="107">
        <f t="shared" si="5"/>
        <v>1408887.899999999</v>
      </c>
      <c r="H35" s="107"/>
      <c r="I35" s="108">
        <f t="shared" si="1"/>
        <v>9.1102527891972512E-2</v>
      </c>
      <c r="J35" s="105">
        <v>-3.0124335936968887</v>
      </c>
      <c r="O35" s="105">
        <v>232.03742212835027</v>
      </c>
    </row>
    <row r="36" spans="1:15">
      <c r="A36" s="109">
        <v>1907</v>
      </c>
      <c r="B36" s="105">
        <v>324.99220171883957</v>
      </c>
      <c r="C36" s="105">
        <v>213.74752309403638</v>
      </c>
      <c r="D36" s="105">
        <f t="shared" si="2"/>
        <v>75.199881149719104</v>
      </c>
      <c r="E36" s="105">
        <f t="shared" si="3"/>
        <v>-7.6095050519650984</v>
      </c>
      <c r="F36" s="105">
        <v>134737.24749592305</v>
      </c>
      <c r="G36" s="105">
        <v>1392026</v>
      </c>
      <c r="H36" s="105">
        <f>(G36-G24)/10</f>
        <v>16861.900000000001</v>
      </c>
      <c r="I36" s="108">
        <f t="shared" si="1"/>
        <v>9.6792191737742714E-2</v>
      </c>
      <c r="J36" s="105">
        <v>-0.29013249384227802</v>
      </c>
      <c r="O36" s="105">
        <v>-8.8212667212668858</v>
      </c>
    </row>
    <row r="37" spans="1:15">
      <c r="A37" s="109">
        <v>1908</v>
      </c>
      <c r="B37" s="105">
        <v>366.30681812290118</v>
      </c>
      <c r="C37" s="105">
        <v>216.00933218491195</v>
      </c>
      <c r="D37" s="105">
        <f t="shared" si="2"/>
        <v>84.756741141817514</v>
      </c>
      <c r="E37" s="105">
        <f t="shared" si="3"/>
        <v>108.80071335195767</v>
      </c>
      <c r="F37" s="105">
        <v>155477.20052603356</v>
      </c>
      <c r="G37" s="107">
        <f t="shared" ref="G37:G48" si="6">G36+$H$49</f>
        <v>1425178.6</v>
      </c>
      <c r="H37" s="107"/>
      <c r="I37" s="108">
        <f t="shared" si="1"/>
        <v>0.10909313438051452</v>
      </c>
      <c r="J37" s="105">
        <v>4.1483147827690141</v>
      </c>
      <c r="O37" s="105">
        <v>63.059072502856473</v>
      </c>
    </row>
    <row r="38" spans="1:15">
      <c r="A38" s="109">
        <v>1909</v>
      </c>
      <c r="B38" s="105">
        <v>387.78967566409989</v>
      </c>
      <c r="C38" s="105">
        <v>216.5177477604735</v>
      </c>
      <c r="D38" s="105">
        <f t="shared" si="2"/>
        <v>77.31688131064638</v>
      </c>
      <c r="E38" s="105">
        <f t="shared" si="3"/>
        <v>71.777589492734023</v>
      </c>
      <c r="F38" s="105">
        <v>145128.82026593204</v>
      </c>
      <c r="G38" s="107">
        <f t="shared" si="6"/>
        <v>1458331.2000000002</v>
      </c>
      <c r="H38" s="107"/>
      <c r="I38" s="108">
        <f t="shared" si="1"/>
        <v>9.9517050904439283E-2</v>
      </c>
      <c r="J38" s="105">
        <v>2.7367103246927087</v>
      </c>
      <c r="O38" s="105">
        <v>81.661327405411626</v>
      </c>
    </row>
    <row r="39" spans="1:15">
      <c r="A39" s="109">
        <v>1910</v>
      </c>
      <c r="B39" s="105">
        <v>368.35432428332058</v>
      </c>
      <c r="C39" s="105">
        <v>218.63664937772504</v>
      </c>
      <c r="D39" s="105">
        <f t="shared" si="2"/>
        <v>82.468588331266062</v>
      </c>
      <c r="E39" s="105">
        <f t="shared" si="3"/>
        <v>-20.561879780062135</v>
      </c>
      <c r="F39" s="105">
        <v>158317.99126009949</v>
      </c>
      <c r="G39" s="107">
        <f t="shared" si="6"/>
        <v>1491483.8000000003</v>
      </c>
      <c r="H39" s="107"/>
      <c r="I39" s="108">
        <f t="shared" si="1"/>
        <v>0.10614797911992035</v>
      </c>
      <c r="J39" s="105">
        <v>-0.78397601656548588</v>
      </c>
      <c r="O39" s="105">
        <v>63.938759842365386</v>
      </c>
    </row>
    <row r="40" spans="1:15">
      <c r="A40" s="109">
        <v>1911</v>
      </c>
      <c r="B40" s="105">
        <v>384.96515259338724</v>
      </c>
      <c r="C40" s="105">
        <v>227.56747505498547</v>
      </c>
      <c r="D40" s="105">
        <f t="shared" si="2"/>
        <v>78.777540650844458</v>
      </c>
      <c r="E40" s="105">
        <f t="shared" si="3"/>
        <v>-80.702145196754358</v>
      </c>
      <c r="F40" s="105">
        <v>154593.72878283696</v>
      </c>
      <c r="G40" s="107">
        <f t="shared" si="6"/>
        <v>1524636.4000000004</v>
      </c>
      <c r="H40" s="107"/>
      <c r="I40" s="108">
        <f t="shared" si="1"/>
        <v>0.10139711263802761</v>
      </c>
      <c r="J40" s="105">
        <v>-3.0769826006370007</v>
      </c>
      <c r="O40" s="105">
        <v>712.89351093710059</v>
      </c>
    </row>
    <row r="41" spans="1:15">
      <c r="A41" s="109">
        <v>1912</v>
      </c>
      <c r="B41" s="105">
        <v>400.40177633612143</v>
      </c>
      <c r="C41" s="105">
        <v>230.04038082782731</v>
      </c>
      <c r="D41" s="105">
        <f t="shared" si="2"/>
        <v>90.920282382125521</v>
      </c>
      <c r="E41" s="105">
        <f t="shared" si="3"/>
        <v>33.458706409276402</v>
      </c>
      <c r="F41" s="105">
        <v>182302.48076042056</v>
      </c>
      <c r="G41" s="107">
        <f t="shared" si="6"/>
        <v>1557789.0000000005</v>
      </c>
      <c r="H41" s="107"/>
      <c r="I41" s="108">
        <f t="shared" si="1"/>
        <v>0.11702642704526768</v>
      </c>
      <c r="J41" s="105">
        <v>1.275701621191919</v>
      </c>
    </row>
    <row r="42" spans="1:15">
      <c r="A42" s="109">
        <v>1913</v>
      </c>
      <c r="B42" s="105">
        <v>448.19384365273805</v>
      </c>
      <c r="C42" s="105">
        <v>230.41108645949615</v>
      </c>
      <c r="D42" s="105">
        <f t="shared" si="2"/>
        <v>97.034330788895986</v>
      </c>
      <c r="E42" s="105">
        <f t="shared" si="3"/>
        <v>79.22745767678083</v>
      </c>
      <c r="F42" s="105">
        <v>198702.26735072015</v>
      </c>
      <c r="G42" s="107">
        <f t="shared" si="6"/>
        <v>1590941.6000000006</v>
      </c>
      <c r="H42" s="107"/>
      <c r="I42" s="108">
        <f t="shared" si="1"/>
        <v>0.12489601588815082</v>
      </c>
      <c r="J42" s="105">
        <v>3.0207562409872999</v>
      </c>
    </row>
    <row r="43" spans="1:15">
      <c r="A43" s="109">
        <v>1914</v>
      </c>
      <c r="B43" s="105">
        <v>497.8285007886995</v>
      </c>
      <c r="C43" s="105">
        <v>264.463431253453</v>
      </c>
      <c r="D43" s="105">
        <f t="shared" si="2"/>
        <v>87.797536801582197</v>
      </c>
      <c r="E43" s="105">
        <f t="shared" si="3"/>
        <v>44.727188959822641</v>
      </c>
      <c r="F43" s="105">
        <v>183534.07906801614</v>
      </c>
      <c r="G43" s="107">
        <f t="shared" si="6"/>
        <v>1624094.2000000007</v>
      </c>
      <c r="H43" s="107"/>
      <c r="I43" s="108">
        <f t="shared" si="1"/>
        <v>0.11300704052019647</v>
      </c>
      <c r="J43" s="105">
        <v>1.7053423037175044</v>
      </c>
    </row>
    <row r="44" spans="1:15">
      <c r="A44" s="109">
        <v>1915</v>
      </c>
      <c r="B44" s="105">
        <v>557.13849332779114</v>
      </c>
      <c r="C44" s="105">
        <v>215.35987051238766</v>
      </c>
      <c r="D44" s="105">
        <f t="shared" si="2"/>
        <v>94.605484451830336</v>
      </c>
      <c r="E44" s="105">
        <f t="shared" si="3"/>
        <v>185.27025702178565</v>
      </c>
      <c r="F44" s="105">
        <v>201802.56076292711</v>
      </c>
      <c r="G44" s="107">
        <f t="shared" si="6"/>
        <v>1657246.8000000007</v>
      </c>
      <c r="H44" s="107"/>
      <c r="I44" s="108">
        <f t="shared" si="1"/>
        <v>0.12176976945312371</v>
      </c>
      <c r="J44" s="105">
        <v>7.0639182624169745</v>
      </c>
    </row>
    <row r="45" spans="1:15">
      <c r="A45" s="109">
        <v>1916</v>
      </c>
      <c r="B45" s="105">
        <v>558.30800945753015</v>
      </c>
      <c r="C45" s="105">
        <v>216.37765263109557</v>
      </c>
      <c r="D45" s="105">
        <f t="shared" si="2"/>
        <v>95.243817846845914</v>
      </c>
      <c r="E45" s="105">
        <f t="shared" si="3"/>
        <v>194.67578751577435</v>
      </c>
      <c r="F45" s="105">
        <v>207228.41032282013</v>
      </c>
      <c r="G45" s="107">
        <f t="shared" si="6"/>
        <v>1690399.4000000008</v>
      </c>
      <c r="H45" s="107"/>
      <c r="I45" s="108">
        <f t="shared" si="1"/>
        <v>0.1225913889479729</v>
      </c>
      <c r="J45" s="105">
        <v>7.4225289735598539</v>
      </c>
    </row>
    <row r="46" spans="1:15">
      <c r="A46" s="109">
        <v>1917</v>
      </c>
      <c r="B46" s="105">
        <v>613.79063040483845</v>
      </c>
      <c r="C46" s="105">
        <v>212.6696764129137</v>
      </c>
      <c r="D46" s="105">
        <f t="shared" si="2"/>
        <v>88.494660409883238</v>
      </c>
      <c r="E46" s="105">
        <f t="shared" si="3"/>
        <v>366.62109562990315</v>
      </c>
      <c r="F46" s="105">
        <v>196320.03714895278</v>
      </c>
      <c r="G46" s="107">
        <f t="shared" si="6"/>
        <v>1723552.0000000009</v>
      </c>
      <c r="H46" s="107"/>
      <c r="I46" s="108">
        <f t="shared" si="1"/>
        <v>0.11390433079416964</v>
      </c>
      <c r="J46" s="105">
        <v>13.978398337855518</v>
      </c>
    </row>
    <row r="47" spans="1:15">
      <c r="A47" s="109">
        <v>1918</v>
      </c>
      <c r="B47" s="105">
        <v>624.59300778984959</v>
      </c>
      <c r="C47" s="105">
        <v>251.60312726121779</v>
      </c>
      <c r="D47" s="105">
        <f t="shared" si="2"/>
        <v>88.309689235809401</v>
      </c>
      <c r="E47" s="105">
        <f t="shared" si="3"/>
        <v>370.50171363341946</v>
      </c>
      <c r="F47" s="105">
        <v>199678.0214850526</v>
      </c>
      <c r="G47" s="107">
        <f t="shared" si="6"/>
        <v>1756704.600000001</v>
      </c>
      <c r="H47" s="107"/>
      <c r="I47" s="108">
        <f t="shared" si="1"/>
        <v>0.11366624843189485</v>
      </c>
      <c r="J47" s="105">
        <v>14.126357156638177</v>
      </c>
    </row>
    <row r="48" spans="1:15">
      <c r="A48" s="109">
        <v>1919</v>
      </c>
      <c r="B48" s="105">
        <v>718.10342331339677</v>
      </c>
      <c r="C48" s="105">
        <v>271.34855220319724</v>
      </c>
      <c r="D48" s="105">
        <f t="shared" si="2"/>
        <v>83.75620505537573</v>
      </c>
      <c r="E48" s="105">
        <f t="shared" si="3"/>
        <v>520.77442228386587</v>
      </c>
      <c r="F48" s="105">
        <v>192956.11410130502</v>
      </c>
      <c r="G48" s="107">
        <f t="shared" si="6"/>
        <v>1789857.2000000011</v>
      </c>
      <c r="H48" s="107"/>
      <c r="I48" s="108">
        <f t="shared" si="1"/>
        <v>0.10780531212283578</v>
      </c>
      <c r="J48" s="105">
        <v>19.855901380533389</v>
      </c>
    </row>
    <row r="49" spans="1:10">
      <c r="A49" s="109">
        <v>1920</v>
      </c>
      <c r="B49" s="105">
        <v>714.81648074462453</v>
      </c>
      <c r="C49" s="105">
        <v>313.39674118251338</v>
      </c>
      <c r="D49" s="105">
        <f t="shared" si="2"/>
        <v>83.007274451569543</v>
      </c>
      <c r="E49" s="105">
        <f t="shared" si="3"/>
        <v>367.76511248697511</v>
      </c>
      <c r="F49" s="105">
        <v>184146.60419608184</v>
      </c>
      <c r="G49" s="105">
        <v>1723552</v>
      </c>
      <c r="H49" s="105">
        <f>(G49-G36)/10</f>
        <v>33152.6</v>
      </c>
      <c r="I49" s="108">
        <f t="shared" si="1"/>
        <v>0.1068413393945073</v>
      </c>
      <c r="J49" s="105">
        <v>14.022017004440695</v>
      </c>
    </row>
    <row r="50" spans="1:10">
      <c r="A50" s="109">
        <v>1921</v>
      </c>
      <c r="B50" s="105">
        <v>601.54551064964562</v>
      </c>
      <c r="C50" s="105">
        <v>328.96404861867512</v>
      </c>
      <c r="D50" s="105">
        <f t="shared" si="2"/>
        <v>89.559375901834045</v>
      </c>
      <c r="E50" s="105">
        <f t="shared" si="3"/>
        <v>270.16299289083207</v>
      </c>
      <c r="F50" s="105">
        <v>203243.10881424556</v>
      </c>
      <c r="G50" s="107">
        <f t="shared" ref="G50:G58" si="7">G49+$H$59</f>
        <v>1763118.9</v>
      </c>
      <c r="H50" s="107"/>
      <c r="I50" s="108">
        <f t="shared" si="1"/>
        <v>0.1152747604340499</v>
      </c>
      <c r="J50" s="105">
        <v>10.300678209165376</v>
      </c>
    </row>
    <row r="51" spans="1:10">
      <c r="A51" s="109">
        <v>1922</v>
      </c>
      <c r="B51" s="105">
        <v>628.85327080350305</v>
      </c>
      <c r="C51" s="105">
        <v>309.92913712299327</v>
      </c>
      <c r="D51" s="105">
        <f t="shared" si="2"/>
        <v>90.027012942081228</v>
      </c>
      <c r="E51" s="105">
        <f t="shared" si="3"/>
        <v>81.54505618922623</v>
      </c>
      <c r="F51" s="105">
        <v>208889.22962764744</v>
      </c>
      <c r="G51" s="107">
        <f t="shared" si="7"/>
        <v>1802685.7999999998</v>
      </c>
      <c r="H51" s="107"/>
      <c r="I51" s="108">
        <f t="shared" si="1"/>
        <v>0.11587667114682296</v>
      </c>
      <c r="J51" s="105">
        <v>3.1091208102397099</v>
      </c>
    </row>
    <row r="52" spans="1:10">
      <c r="A52" s="109">
        <v>1923</v>
      </c>
      <c r="B52" s="105">
        <v>706.09795618398607</v>
      </c>
      <c r="C52" s="105">
        <v>295.31648809603894</v>
      </c>
      <c r="D52" s="105">
        <f t="shared" si="2"/>
        <v>92.064762511351574</v>
      </c>
      <c r="E52" s="105">
        <f t="shared" si="3"/>
        <v>20.780691768966239</v>
      </c>
      <c r="F52" s="105">
        <v>218306.06863032829</v>
      </c>
      <c r="G52" s="107">
        <f t="shared" si="7"/>
        <v>1842252.6999999997</v>
      </c>
      <c r="H52" s="107"/>
      <c r="I52" s="108">
        <f t="shared" si="1"/>
        <v>0.11849952432167873</v>
      </c>
      <c r="J52" s="105">
        <v>0.7923188020147105</v>
      </c>
    </row>
    <row r="53" spans="1:10">
      <c r="A53" s="109">
        <v>1924</v>
      </c>
      <c r="B53" s="105">
        <v>827.04836059113757</v>
      </c>
      <c r="C53" s="105">
        <v>334.24782472421316</v>
      </c>
      <c r="D53" s="105">
        <f t="shared" si="2"/>
        <v>90.279830051193201</v>
      </c>
      <c r="E53" s="105">
        <f t="shared" si="3"/>
        <v>441.3282530665561</v>
      </c>
      <c r="F53" s="105">
        <v>218671.35208052606</v>
      </c>
      <c r="G53" s="107">
        <f t="shared" si="7"/>
        <v>1881819.5999999996</v>
      </c>
      <c r="H53" s="107"/>
      <c r="I53" s="108">
        <f t="shared" si="1"/>
        <v>0.11620208019967807</v>
      </c>
      <c r="J53" s="105">
        <v>16.826806183956677</v>
      </c>
    </row>
    <row r="54" spans="1:10">
      <c r="A54" s="109">
        <v>1925</v>
      </c>
      <c r="B54" s="105">
        <v>903.31025644165447</v>
      </c>
      <c r="C54" s="105">
        <v>376.51231050406778</v>
      </c>
      <c r="D54" s="105">
        <f t="shared" si="2"/>
        <v>82.913043566609218</v>
      </c>
      <c r="E54" s="105">
        <f t="shared" si="3"/>
        <v>392.72078065963251</v>
      </c>
      <c r="F54" s="105">
        <v>205050.4667773438</v>
      </c>
      <c r="G54" s="107">
        <f t="shared" si="7"/>
        <v>1921386.4999999995</v>
      </c>
      <c r="H54" s="107"/>
      <c r="I54" s="108">
        <f t="shared" si="1"/>
        <v>0.1067200517841381</v>
      </c>
      <c r="J54" s="105">
        <v>14.973517817304165</v>
      </c>
    </row>
    <row r="55" spans="1:10">
      <c r="A55" s="109">
        <v>1926</v>
      </c>
      <c r="B55" s="105">
        <v>808.91797378291346</v>
      </c>
      <c r="C55" s="105">
        <v>403.38013575243497</v>
      </c>
      <c r="D55" s="105">
        <f t="shared" si="2"/>
        <v>84.617954305008197</v>
      </c>
      <c r="E55" s="105">
        <f t="shared" si="3"/>
        <v>131.46821195454677</v>
      </c>
      <c r="F55" s="105">
        <v>213576.25392283357</v>
      </c>
      <c r="G55" s="107">
        <f t="shared" si="7"/>
        <v>1960953.3999999994</v>
      </c>
      <c r="H55" s="107"/>
      <c r="I55" s="108">
        <f t="shared" si="1"/>
        <v>0.10891449736787913</v>
      </c>
      <c r="J55" s="105">
        <v>5.0125730825959103</v>
      </c>
    </row>
    <row r="56" spans="1:10">
      <c r="A56" s="109">
        <v>1927</v>
      </c>
      <c r="B56" s="105">
        <v>800.58986462540156</v>
      </c>
      <c r="C56" s="105">
        <v>380.10057267492328</v>
      </c>
      <c r="D56" s="105">
        <f t="shared" si="2"/>
        <v>88.706874097154639</v>
      </c>
      <c r="E56" s="105">
        <f t="shared" si="3"/>
        <v>130.5841505328965</v>
      </c>
      <c r="F56" s="105">
        <v>228414.36228888945</v>
      </c>
      <c r="G56" s="107">
        <f t="shared" si="7"/>
        <v>2000520.2999999993</v>
      </c>
      <c r="H56" s="107"/>
      <c r="I56" s="108">
        <f t="shared" si="1"/>
        <v>0.11417747787357595</v>
      </c>
      <c r="J56" s="105">
        <v>4.9788659041103784</v>
      </c>
    </row>
    <row r="57" spans="1:10">
      <c r="A57" s="109">
        <v>1928</v>
      </c>
      <c r="B57" s="105">
        <v>976.24861546559782</v>
      </c>
      <c r="C57" s="105">
        <v>431.80636732859216</v>
      </c>
      <c r="D57" s="105">
        <f t="shared" si="2"/>
        <v>108.8760768850544</v>
      </c>
      <c r="E57" s="105">
        <f t="shared" si="3"/>
        <v>276.43599954077951</v>
      </c>
      <c r="F57" s="105">
        <v>285893.55460652756</v>
      </c>
      <c r="G57" s="107">
        <f t="shared" si="7"/>
        <v>2040087.1999999993</v>
      </c>
      <c r="H57" s="107"/>
      <c r="I57" s="108">
        <f t="shared" si="1"/>
        <v>0.14013790910826149</v>
      </c>
      <c r="J57" s="105">
        <v>10.539853168746806</v>
      </c>
    </row>
    <row r="58" spans="1:10">
      <c r="A58" s="109">
        <v>1929</v>
      </c>
      <c r="B58" s="105">
        <v>912.88586407045887</v>
      </c>
      <c r="C58" s="105">
        <v>418.72493489561145</v>
      </c>
      <c r="D58" s="105">
        <f t="shared" si="2"/>
        <v>102.18753104543187</v>
      </c>
      <c r="E58" s="105">
        <f t="shared" si="3"/>
        <v>132.10096048084444</v>
      </c>
      <c r="F58" s="105">
        <v>273534.54564432922</v>
      </c>
      <c r="G58" s="107">
        <f t="shared" si="7"/>
        <v>2079654.0999999992</v>
      </c>
      <c r="H58" s="107"/>
      <c r="I58" s="108">
        <f t="shared" si="1"/>
        <v>0.13152886609572684</v>
      </c>
      <c r="J58" s="105">
        <v>5.0366982926662232</v>
      </c>
    </row>
    <row r="59" spans="1:10">
      <c r="A59" s="109">
        <v>1930</v>
      </c>
      <c r="B59" s="105">
        <v>804.92365886787468</v>
      </c>
      <c r="C59" s="105">
        <v>363.62567195848487</v>
      </c>
      <c r="D59" s="105">
        <f t="shared" si="2"/>
        <v>93.009510321411838</v>
      </c>
      <c r="E59" s="105">
        <f t="shared" si="3"/>
        <v>93.427604087359612</v>
      </c>
      <c r="F59" s="105">
        <v>253703.68573741461</v>
      </c>
      <c r="G59" s="105">
        <v>2119221</v>
      </c>
      <c r="H59" s="105">
        <f>(G59-G49)/10</f>
        <v>39566.9</v>
      </c>
      <c r="I59" s="108">
        <f t="shared" si="1"/>
        <v>0.11971553969001562</v>
      </c>
      <c r="J59" s="105">
        <v>3.5621743572631743</v>
      </c>
    </row>
    <row r="61" spans="1:10">
      <c r="B61" s="105" t="s">
        <v>115</v>
      </c>
      <c r="C61" s="105" t="s">
        <v>116</v>
      </c>
    </row>
    <row r="62" spans="1:10">
      <c r="B62" s="105" t="s">
        <v>114</v>
      </c>
      <c r="C62" s="105" t="s">
        <v>116</v>
      </c>
    </row>
  </sheetData>
  <mergeCells count="2">
    <mergeCell ref="B1:E1"/>
    <mergeCell ref="F1:K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Gráficos</vt:lpstr>
      </vt:variant>
      <vt:variant>
        <vt:i4>1</vt:i4>
      </vt:variant>
    </vt:vector>
  </HeadingPairs>
  <TitlesOfParts>
    <vt:vector size="8" baseType="lpstr">
      <vt:lpstr>Basicos</vt:lpstr>
      <vt:lpstr>Saldos coms als</vt:lpstr>
      <vt:lpstr>Regre1</vt:lpstr>
      <vt:lpstr>Solo 1900-1910</vt:lpstr>
      <vt:lpstr>Variables</vt:lpstr>
      <vt:lpstr>Diccionario</vt:lpstr>
      <vt:lpstr>Hoja1</vt:lpstr>
      <vt:lpstr>Gráfico1 Precios (IGP) - M2 vs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Matus González</dc:creator>
  <cp:lastModifiedBy>pacha</cp:lastModifiedBy>
  <cp:lastPrinted>2015-11-02T03:06:59Z</cp:lastPrinted>
  <dcterms:created xsi:type="dcterms:W3CDTF">2015-10-29T18:47:46Z</dcterms:created>
  <dcterms:modified xsi:type="dcterms:W3CDTF">2016-08-08T21:10:52Z</dcterms:modified>
</cp:coreProperties>
</file>