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rick/Documents/01-Education/Syracuse/2020/Fall/MBC 638/Week 8/"/>
    </mc:Choice>
  </mc:AlternateContent>
  <xr:revisionPtr revIDLastSave="0" documentId="13_ncr:1_{4EC3891F-0B37-ED40-B785-0DF057BECC1F}" xr6:coauthVersionLast="47" xr6:coauthVersionMax="47" xr10:uidLastSave="{00000000-0000-0000-0000-000000000000}"/>
  <bookViews>
    <workbookView xWindow="660" yWindow="1020" windowWidth="24920" windowHeight="21000" xr2:uid="{00DB729C-C548-1640-9813-C660039AF93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7" i="1" l="1"/>
  <c r="N45" i="1" s="1"/>
  <c r="E41" i="1"/>
  <c r="E42" i="1"/>
  <c r="E43" i="1"/>
  <c r="E44" i="1"/>
  <c r="E45" i="1"/>
  <c r="E40" i="1"/>
  <c r="E47" i="1" s="1"/>
  <c r="J30" i="1"/>
  <c r="E25" i="1"/>
  <c r="E26" i="1"/>
  <c r="E27" i="1"/>
  <c r="E28" i="1"/>
  <c r="E24" i="1"/>
  <c r="E30" i="1" l="1"/>
  <c r="E32" i="1"/>
  <c r="F24" i="1"/>
  <c r="F25" i="1"/>
  <c r="F26" i="1"/>
  <c r="F27" i="1"/>
  <c r="F23" i="1"/>
  <c r="E33" i="1"/>
  <c r="F28" i="1"/>
  <c r="F40" i="1"/>
  <c r="E49" i="1"/>
  <c r="F41" i="1"/>
  <c r="F45" i="1"/>
  <c r="F42" i="1"/>
  <c r="F43" i="1"/>
  <c r="F44" i="1"/>
  <c r="J33" i="1"/>
  <c r="K27" i="1"/>
  <c r="K26" i="1"/>
  <c r="N44" i="1"/>
  <c r="K23" i="1"/>
  <c r="K28" i="1"/>
  <c r="K25" i="1"/>
  <c r="K24" i="1"/>
  <c r="J32" i="1"/>
  <c r="N43" i="1"/>
  <c r="M49" i="1"/>
  <c r="M50" i="1"/>
  <c r="N42" i="1"/>
  <c r="N40" i="1"/>
  <c r="N41" i="1"/>
  <c r="E50" i="1"/>
  <c r="L25" i="1" l="1"/>
  <c r="L26" i="1"/>
  <c r="L28" i="1"/>
  <c r="Q41" i="1"/>
  <c r="Q42" i="1"/>
  <c r="Q43" i="1"/>
  <c r="Q44" i="1"/>
  <c r="Q45" i="1"/>
  <c r="Q40" i="1"/>
  <c r="L27" i="1"/>
  <c r="L23" i="1"/>
  <c r="L24" i="1"/>
  <c r="R41" i="1"/>
  <c r="R42" i="1"/>
  <c r="R43" i="1"/>
  <c r="R45" i="1"/>
  <c r="R40" i="1"/>
  <c r="M24" i="1"/>
  <c r="M25" i="1"/>
  <c r="M26" i="1"/>
  <c r="M27" i="1"/>
  <c r="M23" i="1"/>
  <c r="R44" i="1"/>
  <c r="M28" i="1"/>
  <c r="G41" i="1"/>
  <c r="G42" i="1"/>
  <c r="G43" i="1"/>
  <c r="G44" i="1"/>
  <c r="G40" i="1"/>
  <c r="G45" i="1"/>
  <c r="I45" i="1"/>
  <c r="G26" i="1"/>
  <c r="I40" i="1"/>
  <c r="G23" i="1"/>
  <c r="I42" i="1"/>
  <c r="I43" i="1"/>
  <c r="G27" i="1"/>
  <c r="G28" i="1"/>
  <c r="I41" i="1"/>
  <c r="G25" i="1"/>
  <c r="G24" i="1"/>
  <c r="I44" i="1"/>
  <c r="P41" i="1"/>
  <c r="P40" i="1"/>
  <c r="P42" i="1"/>
  <c r="P43" i="1"/>
  <c r="P44" i="1"/>
  <c r="P45" i="1"/>
  <c r="O42" i="1"/>
  <c r="O45" i="1"/>
  <c r="O44" i="1"/>
  <c r="O40" i="1"/>
  <c r="O41" i="1"/>
  <c r="O43" i="1"/>
</calcChain>
</file>

<file path=xl/sharedStrings.xml><?xml version="1.0" encoding="utf-8"?>
<sst xmlns="http://schemas.openxmlformats.org/spreadsheetml/2006/main" count="60" uniqueCount="36">
  <si>
    <t>Homework 5</t>
  </si>
  <si>
    <t>Jul</t>
  </si>
  <si>
    <t>Aug</t>
  </si>
  <si>
    <t>Sep</t>
  </si>
  <si>
    <t>Oct</t>
  </si>
  <si>
    <t>Nov</t>
  </si>
  <si>
    <t>Dec</t>
  </si>
  <si>
    <t>mR</t>
  </si>
  <si>
    <t>#2</t>
  </si>
  <si>
    <t>mR bar</t>
  </si>
  <si>
    <t>UCL</t>
  </si>
  <si>
    <t>LCL</t>
  </si>
  <si>
    <t>Date</t>
  </si>
  <si>
    <t>Data</t>
  </si>
  <si>
    <t>x</t>
  </si>
  <si>
    <t>x Bar</t>
  </si>
  <si>
    <t>#4 Avg mR</t>
  </si>
  <si>
    <t>#3 Avg TD</t>
  </si>
  <si>
    <t>#5 UCL</t>
  </si>
  <si>
    <t>#6 UCL</t>
  </si>
  <si>
    <t>Jan</t>
  </si>
  <si>
    <t>Feb</t>
  </si>
  <si>
    <t>Mar</t>
  </si>
  <si>
    <t>Apr</t>
  </si>
  <si>
    <t>May</t>
  </si>
  <si>
    <t>Jun</t>
  </si>
  <si>
    <t>Avg mR</t>
  </si>
  <si>
    <t>Avg TD</t>
  </si>
  <si>
    <t>New UCL</t>
  </si>
  <si>
    <t>New LCL</t>
  </si>
  <si>
    <t>Old UCL</t>
  </si>
  <si>
    <t>Old LCL</t>
  </si>
  <si>
    <t>#9</t>
  </si>
  <si>
    <t>The favorable shift is detected in the March deficit value.</t>
  </si>
  <si>
    <t>#10</t>
  </si>
  <si>
    <t>The favorable shift may have begun in January.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</si>
</sst>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ont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3" borderId="0" xfId="0" applyFont="1" applyFill="1" applyBorder="1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left" vertical="center"/>
    </xf>
    <xf numFmtId="0" fontId="0" fillId="2" borderId="0" xfId="0" applyFont="1" applyFill="1" applyBorder="1"/>
    <xf numFmtId="0" fontId="1" fillId="0" borderId="0" xfId="0" applyFont="1" applyFill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#1 - Time Series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1988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Sheet1!$F$1:$K$1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Sheet1!$F$2:$K$2</c:f>
              <c:numCache>
                <c:formatCode>General</c:formatCode>
                <c:ptCount val="6"/>
                <c:pt idx="0">
                  <c:v>10.5</c:v>
                </c:pt>
                <c:pt idx="1">
                  <c:v>11.2</c:v>
                </c:pt>
                <c:pt idx="2">
                  <c:v>9.1999999999999993</c:v>
                </c:pt>
                <c:pt idx="3">
                  <c:v>10.1</c:v>
                </c:pt>
                <c:pt idx="4">
                  <c:v>10.4</c:v>
                </c:pt>
                <c:pt idx="5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A1-6848-9939-6D77C6C8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411039"/>
        <c:axId val="646199663"/>
      </c:lineChart>
      <c:catAx>
        <c:axId val="93741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99663"/>
        <c:crosses val="autoZero"/>
        <c:auto val="1"/>
        <c:lblAlgn val="ctr"/>
        <c:lblOffset val="100"/>
        <c:noMultiLvlLbl val="0"/>
      </c:catAx>
      <c:valAx>
        <c:axId val="64619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41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#7 &amp; #8 mR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Sheet1!$E$38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Sheet1!$E$39:$E$45</c:f>
              <c:numCache>
                <c:formatCode>General</c:formatCode>
                <c:ptCount val="7"/>
                <c:pt idx="1">
                  <c:v>1.8000000000000007</c:v>
                </c:pt>
                <c:pt idx="2">
                  <c:v>0</c:v>
                </c:pt>
                <c:pt idx="3">
                  <c:v>1.6999999999999993</c:v>
                </c:pt>
                <c:pt idx="4">
                  <c:v>0.20000000000000018</c:v>
                </c:pt>
                <c:pt idx="5">
                  <c:v>2.8</c:v>
                </c:pt>
                <c:pt idx="6">
                  <c:v>0.59999999999999964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C-CA4A-951A-A611B53374A5}"/>
            </c:ext>
          </c:extLst>
        </c:ser>
        <c:ser>
          <c:idx val="1"/>
          <c:order val="1"/>
          <c:tx>
            <c:strRef>
              <c:f>Sheet1!$F$38</c:f>
              <c:strCache>
                <c:ptCount val="1"/>
                <c:pt idx="0">
                  <c:v>mR 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Sheet1!$F$39:$F$45</c:f>
              <c:numCache>
                <c:formatCode>General</c:formatCode>
                <c:ptCount val="7"/>
                <c:pt idx="1">
                  <c:v>1.1833333333333333</c:v>
                </c:pt>
                <c:pt idx="2">
                  <c:v>1.1833333333333333</c:v>
                </c:pt>
                <c:pt idx="3">
                  <c:v>1.1833333333333333</c:v>
                </c:pt>
                <c:pt idx="4">
                  <c:v>1.1833333333333333</c:v>
                </c:pt>
                <c:pt idx="5">
                  <c:v>1.1833333333333333</c:v>
                </c:pt>
                <c:pt idx="6">
                  <c:v>1.1833333333333333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4C-CA4A-951A-A611B53374A5}"/>
            </c:ext>
          </c:extLst>
        </c:ser>
        <c:ser>
          <c:idx val="2"/>
          <c:order val="2"/>
          <c:tx>
            <c:strRef>
              <c:f>Sheet1!$G$38</c:f>
              <c:strCache>
                <c:ptCount val="1"/>
                <c:pt idx="0">
                  <c:v>New 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Sheet1!$G$39:$G$45</c:f>
              <c:numCache>
                <c:formatCode>General</c:formatCode>
                <c:ptCount val="7"/>
                <c:pt idx="1">
                  <c:v>3.8694999999999999</c:v>
                </c:pt>
                <c:pt idx="2">
                  <c:v>3.8694999999999999</c:v>
                </c:pt>
                <c:pt idx="3">
                  <c:v>3.8694999999999999</c:v>
                </c:pt>
                <c:pt idx="4">
                  <c:v>3.8694999999999999</c:v>
                </c:pt>
                <c:pt idx="5">
                  <c:v>3.8694999999999999</c:v>
                </c:pt>
                <c:pt idx="6">
                  <c:v>3.8694999999999999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4C-CA4A-951A-A611B53374A5}"/>
            </c:ext>
          </c:extLst>
        </c:ser>
        <c:ser>
          <c:idx val="3"/>
          <c:order val="3"/>
          <c:tx>
            <c:strRef>
              <c:f>Sheet1!$H$38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Sheet1!$H$39:$H$45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4C-CA4A-951A-A611B53374A5}"/>
            </c:ext>
          </c:extLst>
        </c:ser>
        <c:ser>
          <c:idx val="4"/>
          <c:order val="4"/>
          <c:tx>
            <c:strRef>
              <c:f>Sheet1!$I$38</c:f>
              <c:strCache>
                <c:ptCount val="1"/>
                <c:pt idx="0">
                  <c:v>Old UCL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Sheet1!$I$39:$I$45</c:f>
              <c:numCache>
                <c:formatCode>General</c:formatCode>
                <c:ptCount val="7"/>
                <c:pt idx="1">
                  <c:v>2.6160000000000001</c:v>
                </c:pt>
                <c:pt idx="2">
                  <c:v>2.6160000000000001</c:v>
                </c:pt>
                <c:pt idx="3">
                  <c:v>2.6160000000000001</c:v>
                </c:pt>
                <c:pt idx="4">
                  <c:v>2.6160000000000001</c:v>
                </c:pt>
                <c:pt idx="5">
                  <c:v>2.6160000000000001</c:v>
                </c:pt>
                <c:pt idx="6">
                  <c:v>2.6160000000000001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4C-CA4A-951A-A611B5337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709807"/>
        <c:axId val="917613983"/>
      </c:lineChart>
      <c:catAx>
        <c:axId val="379709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13983"/>
        <c:crosses val="autoZero"/>
        <c:auto val="1"/>
        <c:lblAlgn val="ctr"/>
        <c:lblOffset val="100"/>
        <c:noMultiLvlLbl val="0"/>
      </c:catAx>
      <c:valAx>
        <c:axId val="91761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70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#7 &amp; #8 x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Sheet1!$M$38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Sheet1!$M$39:$M$45</c:f>
              <c:numCache>
                <c:formatCode>General</c:formatCode>
                <c:ptCount val="7"/>
                <c:pt idx="1">
                  <c:v>8.6999999999999993</c:v>
                </c:pt>
                <c:pt idx="2">
                  <c:v>8.6999999999999993</c:v>
                </c:pt>
                <c:pt idx="3">
                  <c:v>7</c:v>
                </c:pt>
                <c:pt idx="4">
                  <c:v>6.8</c:v>
                </c:pt>
                <c:pt idx="5">
                  <c:v>9.6</c:v>
                </c:pt>
                <c:pt idx="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D-A742-AFDE-01CB51720589}"/>
            </c:ext>
          </c:extLst>
        </c:ser>
        <c:ser>
          <c:idx val="1"/>
          <c:order val="1"/>
          <c:tx>
            <c:strRef>
              <c:f>Sheet1!$N$38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Sheet1!$N$39:$N$45</c:f>
              <c:numCache>
                <c:formatCode>General</c:formatCode>
                <c:ptCount val="7"/>
                <c:pt idx="1">
                  <c:v>8.2999999999999989</c:v>
                </c:pt>
                <c:pt idx="2">
                  <c:v>8.2999999999999989</c:v>
                </c:pt>
                <c:pt idx="3">
                  <c:v>8.2999999999999989</c:v>
                </c:pt>
                <c:pt idx="4">
                  <c:v>8.2999999999999989</c:v>
                </c:pt>
                <c:pt idx="5">
                  <c:v>8.2999999999999989</c:v>
                </c:pt>
                <c:pt idx="6">
                  <c:v>8.2999999999999989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D-A742-AFDE-01CB51720589}"/>
            </c:ext>
          </c:extLst>
        </c:ser>
        <c:ser>
          <c:idx val="2"/>
          <c:order val="2"/>
          <c:tx>
            <c:strRef>
              <c:f>Sheet1!$O$38</c:f>
              <c:strCache>
                <c:ptCount val="1"/>
                <c:pt idx="0">
                  <c:v>New 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Sheet1!$O$39:$O$45</c:f>
              <c:numCache>
                <c:formatCode>General</c:formatCode>
                <c:ptCount val="7"/>
                <c:pt idx="1">
                  <c:v>11.447666666666667</c:v>
                </c:pt>
                <c:pt idx="2">
                  <c:v>11.447666666666667</c:v>
                </c:pt>
                <c:pt idx="3">
                  <c:v>11.447666666666667</c:v>
                </c:pt>
                <c:pt idx="4">
                  <c:v>11.447666666666667</c:v>
                </c:pt>
                <c:pt idx="5">
                  <c:v>11.447666666666667</c:v>
                </c:pt>
                <c:pt idx="6">
                  <c:v>11.447666666666667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ED-A742-AFDE-01CB51720589}"/>
            </c:ext>
          </c:extLst>
        </c:ser>
        <c:ser>
          <c:idx val="3"/>
          <c:order val="3"/>
          <c:tx>
            <c:strRef>
              <c:f>Sheet1!$P$38</c:f>
              <c:strCache>
                <c:ptCount val="1"/>
                <c:pt idx="0">
                  <c:v>New LCL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Sheet1!$P$39:$P$45</c:f>
              <c:numCache>
                <c:formatCode>General</c:formatCode>
                <c:ptCount val="7"/>
                <c:pt idx="1">
                  <c:v>5.1523333333333321</c:v>
                </c:pt>
                <c:pt idx="2">
                  <c:v>5.1523333333333321</c:v>
                </c:pt>
                <c:pt idx="3">
                  <c:v>5.1523333333333321</c:v>
                </c:pt>
                <c:pt idx="4">
                  <c:v>5.1523333333333321</c:v>
                </c:pt>
                <c:pt idx="5">
                  <c:v>5.1523333333333321</c:v>
                </c:pt>
                <c:pt idx="6">
                  <c:v>5.1523333333333321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ED-A742-AFDE-01CB51720589}"/>
            </c:ext>
          </c:extLst>
        </c:ser>
        <c:ser>
          <c:idx val="4"/>
          <c:order val="4"/>
          <c:tx>
            <c:strRef>
              <c:f>Sheet1!$Q$38</c:f>
              <c:strCache>
                <c:ptCount val="1"/>
                <c:pt idx="0">
                  <c:v>Old UCL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Sheet1!$Q$39:$Q$45</c:f>
              <c:numCache>
                <c:formatCode>General</c:formatCode>
                <c:ptCount val="7"/>
                <c:pt idx="1">
                  <c:v>12.444666666666667</c:v>
                </c:pt>
                <c:pt idx="2">
                  <c:v>12.444666666666667</c:v>
                </c:pt>
                <c:pt idx="3">
                  <c:v>12.444666666666667</c:v>
                </c:pt>
                <c:pt idx="4">
                  <c:v>12.444666666666667</c:v>
                </c:pt>
                <c:pt idx="5">
                  <c:v>12.444666666666667</c:v>
                </c:pt>
                <c:pt idx="6">
                  <c:v>12.444666666666667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ED-A742-AFDE-01CB51720589}"/>
            </c:ext>
          </c:extLst>
        </c:ser>
        <c:ser>
          <c:idx val="5"/>
          <c:order val="5"/>
          <c:tx>
            <c:strRef>
              <c:f>Sheet1!$R$38</c:f>
              <c:strCache>
                <c:ptCount val="1"/>
                <c:pt idx="0">
                  <c:v>Old LCL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Sheet1!$R$39:$R$45</c:f>
              <c:numCache>
                <c:formatCode>General</c:formatCode>
                <c:ptCount val="7"/>
                <c:pt idx="1">
                  <c:v>8.1886666666666663</c:v>
                </c:pt>
                <c:pt idx="2">
                  <c:v>8.1886666666666663</c:v>
                </c:pt>
                <c:pt idx="3">
                  <c:v>8.1886666666666663</c:v>
                </c:pt>
                <c:pt idx="4">
                  <c:v>8.1886666666666663</c:v>
                </c:pt>
                <c:pt idx="5">
                  <c:v>8.1886666666666663</c:v>
                </c:pt>
                <c:pt idx="6">
                  <c:v>8.1886666666666663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ED-A742-AFDE-01CB51720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219487"/>
        <c:axId val="591817135"/>
      </c:lineChart>
      <c:catAx>
        <c:axId val="920219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17135"/>
        <c:crosses val="autoZero"/>
        <c:auto val="1"/>
        <c:lblAlgn val="ctr"/>
        <c:lblOffset val="100"/>
        <c:noMultiLvlLbl val="0"/>
      </c:catAx>
      <c:valAx>
        <c:axId val="59181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21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3</xdr:row>
      <xdr:rowOff>146050</xdr:rowOff>
    </xdr:from>
    <xdr:to>
      <xdr:col>11</xdr:col>
      <xdr:colOff>342900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C7D37-807E-6E4C-A779-F6580A034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292100</xdr:colOff>
      <xdr:row>52</xdr:row>
      <xdr:rowOff>101600</xdr:rowOff>
    </xdr:from>
    <xdr:to>
      <xdr:col>9</xdr:col>
      <xdr:colOff>165100</xdr:colOff>
      <xdr:row>72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22329BA-BA5E-3941-BE90-FE8B736EE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52</xdr:row>
      <xdr:rowOff>101600</xdr:rowOff>
    </xdr:from>
    <xdr:to>
      <xdr:col>18</xdr:col>
      <xdr:colOff>368300</xdr:colOff>
      <xdr:row>72</xdr:row>
      <xdr:rowOff>139700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0D0576-30BC-6045-953C-8CB360B4B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598C-5939-9344-B020-6669C5CFB83D}">
  <dimension ref="A1:R78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4" customWidth="1"/>
    <col min="2" max="3" width="10.83203125" style="1"/>
  </cols>
  <sheetData>
    <row r="1" spans="1:11" x14ac:dyDescent="0.2">
      <c r="A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0</v>
      </c>
      <c r="E2" s="1">
        <v>1988</v>
      </c>
      <c r="F2">
        <v>10.5</v>
      </c>
      <c r="G2">
        <v>11.2</v>
      </c>
      <c r="H2">
        <v>9.1999999999999993</v>
      </c>
      <c r="I2">
        <v>10.1</v>
      </c>
      <c r="J2">
        <v>10.4</v>
      </c>
      <c r="K2">
        <v>10.5</v>
      </c>
    </row>
    <row r="3" spans="1:11" x14ac:dyDescent="0.2">
      <c r="A3" s="3">
        <v>44160</v>
      </c>
      <c r="F3" s="1"/>
    </row>
    <row r="5" spans="1:11" x14ac:dyDescent="0.2">
      <c r="A5" s="2"/>
    </row>
    <row r="21" spans="1:13" x14ac:dyDescent="0.2">
      <c r="E21" s="16" t="s">
        <v>8</v>
      </c>
      <c r="F21" s="1"/>
      <c r="G21" s="1"/>
      <c r="H21" s="1"/>
      <c r="I21" s="1"/>
      <c r="J21" s="1"/>
      <c r="K21" s="1"/>
    </row>
    <row r="22" spans="1:13" s="1" customFormat="1" x14ac:dyDescent="0.2">
      <c r="A22" s="2" t="s">
        <v>12</v>
      </c>
      <c r="B22" s="1" t="s">
        <v>13</v>
      </c>
      <c r="D22" s="9"/>
      <c r="E22" s="11" t="s">
        <v>7</v>
      </c>
      <c r="F22" s="11" t="s">
        <v>9</v>
      </c>
      <c r="G22" s="11" t="s">
        <v>10</v>
      </c>
      <c r="H22" s="11" t="s">
        <v>11</v>
      </c>
      <c r="I22" s="12"/>
      <c r="J22" s="11" t="s">
        <v>14</v>
      </c>
      <c r="K22" s="11" t="s">
        <v>15</v>
      </c>
      <c r="L22" s="11" t="s">
        <v>10</v>
      </c>
      <c r="M22" s="11" t="s">
        <v>11</v>
      </c>
    </row>
    <row r="23" spans="1:13" x14ac:dyDescent="0.2">
      <c r="A23" s="4" t="s">
        <v>1</v>
      </c>
      <c r="B23" s="10">
        <v>10.5</v>
      </c>
      <c r="C23" s="10"/>
      <c r="D23" s="13"/>
      <c r="E23" s="15"/>
      <c r="F23" s="13">
        <f>$E$30</f>
        <v>0.8</v>
      </c>
      <c r="G23" s="13">
        <f>$E$32</f>
        <v>2.6160000000000001</v>
      </c>
      <c r="H23" s="13">
        <v>0</v>
      </c>
      <c r="I23" s="14"/>
      <c r="J23" s="10">
        <v>10.5</v>
      </c>
      <c r="K23" s="13">
        <f>$J$30</f>
        <v>10.316666666666666</v>
      </c>
      <c r="L23" s="13">
        <f>$J$32</f>
        <v>12.444666666666667</v>
      </c>
      <c r="M23" s="13">
        <f>$J$33</f>
        <v>8.1886666666666663</v>
      </c>
    </row>
    <row r="24" spans="1:13" x14ac:dyDescent="0.2">
      <c r="A24" s="4" t="s">
        <v>2</v>
      </c>
      <c r="B24" s="10">
        <v>11.2</v>
      </c>
      <c r="C24" s="10"/>
      <c r="D24" s="13"/>
      <c r="E24" s="19">
        <f>ABS(B24-B23)</f>
        <v>0.69999999999999929</v>
      </c>
      <c r="F24" s="13">
        <f t="shared" ref="F24:F28" si="0">$E$30</f>
        <v>0.8</v>
      </c>
      <c r="G24" s="13">
        <f t="shared" ref="G24:G28" si="1">$E$32</f>
        <v>2.6160000000000001</v>
      </c>
      <c r="H24" s="13">
        <v>0</v>
      </c>
      <c r="I24" s="14"/>
      <c r="J24" s="10">
        <v>11.2</v>
      </c>
      <c r="K24" s="13">
        <f t="shared" ref="K24:K28" si="2">$J$30</f>
        <v>10.316666666666666</v>
      </c>
      <c r="L24" s="13">
        <f t="shared" ref="L24:L28" si="3">$J$32</f>
        <v>12.444666666666667</v>
      </c>
      <c r="M24" s="13">
        <f t="shared" ref="M24:M28" si="4">$J$33</f>
        <v>8.1886666666666663</v>
      </c>
    </row>
    <row r="25" spans="1:13" x14ac:dyDescent="0.2">
      <c r="A25" s="4" t="s">
        <v>3</v>
      </c>
      <c r="B25" s="10">
        <v>9.1999999999999993</v>
      </c>
      <c r="C25" s="10"/>
      <c r="D25" s="13"/>
      <c r="E25" s="19">
        <f t="shared" ref="E25:E28" si="5">ABS(B25-B24)</f>
        <v>2</v>
      </c>
      <c r="F25" s="13">
        <f t="shared" si="0"/>
        <v>0.8</v>
      </c>
      <c r="G25" s="13">
        <f t="shared" si="1"/>
        <v>2.6160000000000001</v>
      </c>
      <c r="H25" s="13">
        <v>0</v>
      </c>
      <c r="I25" s="14"/>
      <c r="J25" s="10">
        <v>9.1999999999999993</v>
      </c>
      <c r="K25" s="13">
        <f t="shared" si="2"/>
        <v>10.316666666666666</v>
      </c>
      <c r="L25" s="13">
        <f t="shared" si="3"/>
        <v>12.444666666666667</v>
      </c>
      <c r="M25" s="13">
        <f t="shared" si="4"/>
        <v>8.1886666666666663</v>
      </c>
    </row>
    <row r="26" spans="1:13" x14ac:dyDescent="0.2">
      <c r="A26" s="4" t="s">
        <v>4</v>
      </c>
      <c r="B26" s="10">
        <v>10.1</v>
      </c>
      <c r="C26" s="10"/>
      <c r="D26" s="13"/>
      <c r="E26" s="19">
        <f t="shared" si="5"/>
        <v>0.90000000000000036</v>
      </c>
      <c r="F26" s="13">
        <f t="shared" si="0"/>
        <v>0.8</v>
      </c>
      <c r="G26" s="13">
        <f t="shared" si="1"/>
        <v>2.6160000000000001</v>
      </c>
      <c r="H26" s="13">
        <v>0</v>
      </c>
      <c r="I26" s="14"/>
      <c r="J26" s="10">
        <v>10.1</v>
      </c>
      <c r="K26" s="13">
        <f t="shared" si="2"/>
        <v>10.316666666666666</v>
      </c>
      <c r="L26" s="13">
        <f t="shared" si="3"/>
        <v>12.444666666666667</v>
      </c>
      <c r="M26" s="13">
        <f t="shared" si="4"/>
        <v>8.1886666666666663</v>
      </c>
    </row>
    <row r="27" spans="1:13" x14ac:dyDescent="0.2">
      <c r="A27" s="4" t="s">
        <v>5</v>
      </c>
      <c r="B27" s="10">
        <v>10.4</v>
      </c>
      <c r="C27" s="10"/>
      <c r="D27" s="13"/>
      <c r="E27" s="19">
        <f t="shared" si="5"/>
        <v>0.30000000000000071</v>
      </c>
      <c r="F27" s="13">
        <f t="shared" si="0"/>
        <v>0.8</v>
      </c>
      <c r="G27" s="13">
        <f t="shared" si="1"/>
        <v>2.6160000000000001</v>
      </c>
      <c r="H27" s="13">
        <v>0</v>
      </c>
      <c r="I27" s="14"/>
      <c r="J27" s="10">
        <v>10.4</v>
      </c>
      <c r="K27" s="13">
        <f t="shared" si="2"/>
        <v>10.316666666666666</v>
      </c>
      <c r="L27" s="13">
        <f t="shared" si="3"/>
        <v>12.444666666666667</v>
      </c>
      <c r="M27" s="13">
        <f t="shared" si="4"/>
        <v>8.1886666666666663</v>
      </c>
    </row>
    <row r="28" spans="1:13" x14ac:dyDescent="0.2">
      <c r="A28" s="4" t="s">
        <v>6</v>
      </c>
      <c r="B28" s="10">
        <v>10.5</v>
      </c>
      <c r="C28" s="10"/>
      <c r="D28" s="13"/>
      <c r="E28" s="19">
        <f t="shared" si="5"/>
        <v>9.9999999999999645E-2</v>
      </c>
      <c r="F28" s="13">
        <f t="shared" si="0"/>
        <v>0.8</v>
      </c>
      <c r="G28" s="13">
        <f t="shared" si="1"/>
        <v>2.6160000000000001</v>
      </c>
      <c r="H28" s="13">
        <v>0</v>
      </c>
      <c r="I28" s="14"/>
      <c r="J28" s="10">
        <v>10.5</v>
      </c>
      <c r="K28" s="13">
        <f t="shared" si="2"/>
        <v>10.316666666666666</v>
      </c>
      <c r="L28" s="13">
        <f t="shared" si="3"/>
        <v>12.444666666666667</v>
      </c>
      <c r="M28" s="13">
        <f t="shared" si="4"/>
        <v>8.1886666666666663</v>
      </c>
    </row>
    <row r="29" spans="1:13" x14ac:dyDescent="0.2"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s="1" customFormat="1" x14ac:dyDescent="0.2">
      <c r="C30" s="8"/>
      <c r="D30" s="17" t="s">
        <v>16</v>
      </c>
      <c r="E30" s="17">
        <f>AVERAGE(E24:E28)</f>
        <v>0.8</v>
      </c>
      <c r="F30" s="9"/>
      <c r="G30" s="9"/>
      <c r="H30" s="9"/>
      <c r="I30" s="18" t="s">
        <v>17</v>
      </c>
      <c r="J30" s="16">
        <f>AVERAGE(B23:B28)</f>
        <v>10.316666666666666</v>
      </c>
      <c r="K30" s="9"/>
      <c r="L30" s="9"/>
      <c r="M30" s="9"/>
    </row>
    <row r="31" spans="1:13" x14ac:dyDescent="0.2"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D32" s="17" t="s">
        <v>19</v>
      </c>
      <c r="E32" s="17">
        <f>3.27*E30</f>
        <v>2.6160000000000001</v>
      </c>
      <c r="F32" s="6"/>
      <c r="G32" s="6"/>
      <c r="H32" s="6"/>
      <c r="I32" s="17" t="s">
        <v>18</v>
      </c>
      <c r="J32" s="17">
        <f>J30+(2.66*E30)</f>
        <v>12.444666666666667</v>
      </c>
      <c r="K32" s="6"/>
      <c r="L32" s="6"/>
      <c r="M32" s="6"/>
    </row>
    <row r="33" spans="1:18" x14ac:dyDescent="0.2">
      <c r="D33" s="9" t="s">
        <v>11</v>
      </c>
      <c r="E33" s="9">
        <f>0*E30</f>
        <v>0</v>
      </c>
      <c r="F33" s="6"/>
      <c r="G33" s="6"/>
      <c r="H33" s="6"/>
      <c r="I33" s="17" t="s">
        <v>11</v>
      </c>
      <c r="J33" s="17">
        <f>J30-(2.66*E30)</f>
        <v>8.1886666666666663</v>
      </c>
      <c r="K33" s="6"/>
      <c r="L33" s="6"/>
      <c r="M33" s="6"/>
    </row>
    <row r="34" spans="1:18" x14ac:dyDescent="0.2"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8" x14ac:dyDescent="0.2">
      <c r="D35" s="6"/>
      <c r="E35" s="6"/>
      <c r="F35" s="6"/>
      <c r="G35" s="6"/>
      <c r="H35" s="6"/>
      <c r="I35" s="6"/>
      <c r="J35" s="6"/>
      <c r="K35" s="6"/>
      <c r="L35" s="6"/>
      <c r="M35" s="6"/>
    </row>
    <row r="37" spans="1:18" x14ac:dyDescent="0.2">
      <c r="E37" s="8"/>
      <c r="F37" s="1"/>
      <c r="G37" s="1"/>
      <c r="H37" s="1"/>
      <c r="I37" s="1"/>
      <c r="J37" s="1"/>
      <c r="K37" s="1"/>
    </row>
    <row r="38" spans="1:18" x14ac:dyDescent="0.2">
      <c r="A38" s="2" t="s">
        <v>12</v>
      </c>
      <c r="B38" s="1" t="s">
        <v>13</v>
      </c>
      <c r="D38" s="9"/>
      <c r="E38" s="11" t="s">
        <v>7</v>
      </c>
      <c r="F38" s="11" t="s">
        <v>9</v>
      </c>
      <c r="G38" s="11" t="s">
        <v>28</v>
      </c>
      <c r="H38" s="11" t="s">
        <v>11</v>
      </c>
      <c r="I38" s="11" t="s">
        <v>30</v>
      </c>
      <c r="J38" s="21"/>
      <c r="L38" s="12"/>
      <c r="M38" s="11" t="s">
        <v>14</v>
      </c>
      <c r="N38" s="11" t="s">
        <v>15</v>
      </c>
      <c r="O38" s="11" t="s">
        <v>28</v>
      </c>
      <c r="P38" s="11" t="s">
        <v>29</v>
      </c>
      <c r="Q38" s="11" t="s">
        <v>30</v>
      </c>
      <c r="R38" s="11" t="s">
        <v>31</v>
      </c>
    </row>
    <row r="39" spans="1:18" x14ac:dyDescent="0.2">
      <c r="A39" s="4" t="s">
        <v>6</v>
      </c>
      <c r="B39" s="10">
        <v>10.5</v>
      </c>
      <c r="C39" s="10"/>
      <c r="D39" s="13"/>
      <c r="E39" s="15"/>
      <c r="F39" s="13"/>
      <c r="G39" s="13"/>
      <c r="H39" s="13"/>
      <c r="L39" s="14"/>
      <c r="M39" s="10"/>
      <c r="N39" s="13"/>
      <c r="O39" s="13"/>
      <c r="P39" s="13"/>
    </row>
    <row r="40" spans="1:18" x14ac:dyDescent="0.2">
      <c r="A40" s="4" t="s">
        <v>20</v>
      </c>
      <c r="B40" s="10">
        <v>8.6999999999999993</v>
      </c>
      <c r="C40" s="10"/>
      <c r="D40" s="13"/>
      <c r="E40" s="13">
        <f>ABS(B40-B39)</f>
        <v>1.8000000000000007</v>
      </c>
      <c r="F40" s="13">
        <f>$E$47</f>
        <v>1.1833333333333333</v>
      </c>
      <c r="G40" s="13">
        <f>$E$49</f>
        <v>3.8694999999999999</v>
      </c>
      <c r="H40" s="13">
        <v>0</v>
      </c>
      <c r="I40">
        <f>$E$32</f>
        <v>2.6160000000000001</v>
      </c>
      <c r="L40" s="14"/>
      <c r="M40" s="10">
        <v>8.6999999999999993</v>
      </c>
      <c r="N40" s="13">
        <f t="shared" ref="N40:N45" si="6">$M$47</f>
        <v>8.2999999999999989</v>
      </c>
      <c r="O40" s="13">
        <f t="shared" ref="O40:O45" si="7">$M$49</f>
        <v>11.447666666666667</v>
      </c>
      <c r="P40" s="13">
        <f t="shared" ref="P40:P45" si="8">$M$50</f>
        <v>5.1523333333333321</v>
      </c>
      <c r="Q40">
        <f>$J$32</f>
        <v>12.444666666666667</v>
      </c>
      <c r="R40">
        <f>$J$33</f>
        <v>8.1886666666666663</v>
      </c>
    </row>
    <row r="41" spans="1:18" x14ac:dyDescent="0.2">
      <c r="A41" s="4" t="s">
        <v>21</v>
      </c>
      <c r="B41" s="10">
        <v>8.6999999999999993</v>
      </c>
      <c r="C41" s="10"/>
      <c r="D41" s="13"/>
      <c r="E41" s="13">
        <f t="shared" ref="E41:E45" si="9">ABS(B41-B40)</f>
        <v>0</v>
      </c>
      <c r="F41" s="13">
        <f t="shared" ref="F41:F45" si="10">$E$47</f>
        <v>1.1833333333333333</v>
      </c>
      <c r="G41" s="13">
        <f t="shared" ref="G41:G45" si="11">$E$49</f>
        <v>3.8694999999999999</v>
      </c>
      <c r="H41" s="13">
        <v>0</v>
      </c>
      <c r="I41">
        <f t="shared" ref="I41:I45" si="12">$E$32</f>
        <v>2.6160000000000001</v>
      </c>
      <c r="L41" s="14"/>
      <c r="M41" s="10">
        <v>8.6999999999999993</v>
      </c>
      <c r="N41" s="13">
        <f t="shared" si="6"/>
        <v>8.2999999999999989</v>
      </c>
      <c r="O41" s="13">
        <f t="shared" si="7"/>
        <v>11.447666666666667</v>
      </c>
      <c r="P41" s="13">
        <f t="shared" si="8"/>
        <v>5.1523333333333321</v>
      </c>
      <c r="Q41">
        <f t="shared" ref="Q41:Q45" si="13">$J$32</f>
        <v>12.444666666666667</v>
      </c>
      <c r="R41">
        <f t="shared" ref="R41:R45" si="14">$J$33</f>
        <v>8.1886666666666663</v>
      </c>
    </row>
    <row r="42" spans="1:18" x14ac:dyDescent="0.2">
      <c r="A42" s="4" t="s">
        <v>22</v>
      </c>
      <c r="B42" s="10">
        <v>7</v>
      </c>
      <c r="C42" s="10"/>
      <c r="D42" s="13"/>
      <c r="E42" s="13">
        <f t="shared" si="9"/>
        <v>1.6999999999999993</v>
      </c>
      <c r="F42" s="13">
        <f t="shared" si="10"/>
        <v>1.1833333333333333</v>
      </c>
      <c r="G42" s="13">
        <f t="shared" si="11"/>
        <v>3.8694999999999999</v>
      </c>
      <c r="H42" s="13">
        <v>0</v>
      </c>
      <c r="I42">
        <f t="shared" si="12"/>
        <v>2.6160000000000001</v>
      </c>
      <c r="L42" s="14"/>
      <c r="M42" s="10">
        <v>7</v>
      </c>
      <c r="N42" s="13">
        <f t="shared" si="6"/>
        <v>8.2999999999999989</v>
      </c>
      <c r="O42" s="13">
        <f t="shared" si="7"/>
        <v>11.447666666666667</v>
      </c>
      <c r="P42" s="13">
        <f t="shared" si="8"/>
        <v>5.1523333333333321</v>
      </c>
      <c r="Q42">
        <f t="shared" si="13"/>
        <v>12.444666666666667</v>
      </c>
      <c r="R42">
        <f t="shared" si="14"/>
        <v>8.1886666666666663</v>
      </c>
    </row>
    <row r="43" spans="1:18" x14ac:dyDescent="0.2">
      <c r="A43" s="4" t="s">
        <v>23</v>
      </c>
      <c r="B43" s="10">
        <v>6.8</v>
      </c>
      <c r="C43" s="10"/>
      <c r="D43" s="13"/>
      <c r="E43" s="13">
        <f t="shared" si="9"/>
        <v>0.20000000000000018</v>
      </c>
      <c r="F43" s="13">
        <f t="shared" si="10"/>
        <v>1.1833333333333333</v>
      </c>
      <c r="G43" s="13">
        <f t="shared" si="11"/>
        <v>3.8694999999999999</v>
      </c>
      <c r="H43" s="13">
        <v>0</v>
      </c>
      <c r="I43">
        <f t="shared" si="12"/>
        <v>2.6160000000000001</v>
      </c>
      <c r="L43" s="14"/>
      <c r="M43" s="10">
        <v>6.8</v>
      </c>
      <c r="N43" s="13">
        <f t="shared" si="6"/>
        <v>8.2999999999999989</v>
      </c>
      <c r="O43" s="13">
        <f t="shared" si="7"/>
        <v>11.447666666666667</v>
      </c>
      <c r="P43" s="13">
        <f t="shared" si="8"/>
        <v>5.1523333333333321</v>
      </c>
      <c r="Q43">
        <f t="shared" si="13"/>
        <v>12.444666666666667</v>
      </c>
      <c r="R43">
        <f t="shared" si="14"/>
        <v>8.1886666666666663</v>
      </c>
    </row>
    <row r="44" spans="1:18" x14ac:dyDescent="0.2">
      <c r="A44" s="4" t="s">
        <v>24</v>
      </c>
      <c r="B44" s="10">
        <v>9.6</v>
      </c>
      <c r="C44" s="10"/>
      <c r="D44" s="13"/>
      <c r="E44" s="13">
        <f t="shared" si="9"/>
        <v>2.8</v>
      </c>
      <c r="F44" s="13">
        <f t="shared" si="10"/>
        <v>1.1833333333333333</v>
      </c>
      <c r="G44" s="13">
        <f t="shared" si="11"/>
        <v>3.8694999999999999</v>
      </c>
      <c r="H44" s="13">
        <v>0</v>
      </c>
      <c r="I44">
        <f t="shared" si="12"/>
        <v>2.6160000000000001</v>
      </c>
      <c r="L44" s="14"/>
      <c r="M44" s="10">
        <v>9.6</v>
      </c>
      <c r="N44" s="13">
        <f t="shared" si="6"/>
        <v>8.2999999999999989</v>
      </c>
      <c r="O44" s="13">
        <f t="shared" si="7"/>
        <v>11.447666666666667</v>
      </c>
      <c r="P44" s="13">
        <f t="shared" si="8"/>
        <v>5.1523333333333321</v>
      </c>
      <c r="Q44">
        <f t="shared" si="13"/>
        <v>12.444666666666667</v>
      </c>
      <c r="R44">
        <f t="shared" si="14"/>
        <v>8.1886666666666663</v>
      </c>
    </row>
    <row r="45" spans="1:18" x14ac:dyDescent="0.2">
      <c r="A45" s="4" t="s">
        <v>25</v>
      </c>
      <c r="B45" s="10">
        <v>9</v>
      </c>
      <c r="D45" s="6"/>
      <c r="E45" s="13">
        <f t="shared" si="9"/>
        <v>0.59999999999999964</v>
      </c>
      <c r="F45" s="13">
        <f t="shared" si="10"/>
        <v>1.1833333333333333</v>
      </c>
      <c r="G45" s="13">
        <f t="shared" si="11"/>
        <v>3.8694999999999999</v>
      </c>
      <c r="H45" s="13">
        <v>0</v>
      </c>
      <c r="I45">
        <f t="shared" si="12"/>
        <v>2.6160000000000001</v>
      </c>
      <c r="L45" s="6"/>
      <c r="M45" s="10">
        <v>9</v>
      </c>
      <c r="N45" s="13">
        <f t="shared" si="6"/>
        <v>8.2999999999999989</v>
      </c>
      <c r="O45" s="13">
        <f t="shared" si="7"/>
        <v>11.447666666666667</v>
      </c>
      <c r="P45" s="13">
        <f t="shared" si="8"/>
        <v>5.1523333333333321</v>
      </c>
      <c r="Q45">
        <f t="shared" si="13"/>
        <v>12.444666666666667</v>
      </c>
      <c r="R45">
        <f t="shared" si="14"/>
        <v>8.1886666666666663</v>
      </c>
    </row>
    <row r="46" spans="1:18" x14ac:dyDescent="0.2">
      <c r="D46" s="6"/>
      <c r="E46" s="6"/>
      <c r="F46" s="6"/>
      <c r="G46" s="6"/>
      <c r="H46" s="6"/>
      <c r="L46" s="6"/>
      <c r="M46" s="6"/>
      <c r="N46" s="6"/>
      <c r="O46" s="6"/>
      <c r="P46" s="6"/>
    </row>
    <row r="47" spans="1:18" x14ac:dyDescent="0.2">
      <c r="A47" s="1"/>
      <c r="C47" s="8"/>
      <c r="D47" s="9" t="s">
        <v>26</v>
      </c>
      <c r="E47" s="9">
        <f>AVERAGE(E40:E45)</f>
        <v>1.1833333333333333</v>
      </c>
      <c r="F47" s="9"/>
      <c r="G47" s="9"/>
      <c r="H47" s="9"/>
      <c r="L47" s="20" t="s">
        <v>27</v>
      </c>
      <c r="M47" s="8">
        <f>AVERAGE(M40:M45)</f>
        <v>8.2999999999999989</v>
      </c>
      <c r="N47" s="9"/>
      <c r="O47" s="9"/>
      <c r="P47" s="9"/>
    </row>
    <row r="48" spans="1:18" x14ac:dyDescent="0.2">
      <c r="D48" s="6"/>
      <c r="E48" s="6"/>
      <c r="F48" s="6"/>
      <c r="G48" s="6"/>
      <c r="H48" s="6"/>
      <c r="L48" s="6"/>
      <c r="M48" s="6"/>
      <c r="N48" s="6"/>
      <c r="O48" s="6"/>
      <c r="P48" s="6"/>
    </row>
    <row r="49" spans="4:16" x14ac:dyDescent="0.2">
      <c r="D49" s="9" t="s">
        <v>10</v>
      </c>
      <c r="E49" s="9">
        <f>3.27*E47</f>
        <v>3.8694999999999999</v>
      </c>
      <c r="F49" s="6"/>
      <c r="G49" s="6"/>
      <c r="H49" s="6"/>
      <c r="L49" s="9" t="s">
        <v>10</v>
      </c>
      <c r="M49" s="9">
        <f>M47+(2.66*E47)</f>
        <v>11.447666666666667</v>
      </c>
      <c r="N49" s="6"/>
      <c r="O49" s="6"/>
      <c r="P49" s="6"/>
    </row>
    <row r="50" spans="4:16" x14ac:dyDescent="0.2">
      <c r="D50" s="9" t="s">
        <v>11</v>
      </c>
      <c r="E50" s="9">
        <f>0*E47</f>
        <v>0</v>
      </c>
      <c r="F50" s="6"/>
      <c r="G50" s="6"/>
      <c r="H50" s="6"/>
      <c r="L50" s="9" t="s">
        <v>11</v>
      </c>
      <c r="M50" s="9">
        <f>M47-(2.66*E47)</f>
        <v>5.1523333333333321</v>
      </c>
      <c r="N50" s="6"/>
      <c r="O50" s="6"/>
      <c r="P50" s="6"/>
    </row>
    <row r="51" spans="4:16" x14ac:dyDescent="0.2">
      <c r="D51" s="7"/>
      <c r="E51" s="7"/>
      <c r="F51" s="7"/>
      <c r="G51" s="7"/>
      <c r="H51" s="7"/>
      <c r="I51" s="7"/>
      <c r="J51" s="7"/>
    </row>
    <row r="77" spans="2:8" x14ac:dyDescent="0.2">
      <c r="B77" s="16" t="s">
        <v>32</v>
      </c>
      <c r="C77" s="16" t="s">
        <v>33</v>
      </c>
      <c r="D77" s="5"/>
      <c r="E77" s="5"/>
      <c r="F77" s="5"/>
      <c r="G77" s="5"/>
      <c r="H77" s="5"/>
    </row>
    <row r="78" spans="2:8" x14ac:dyDescent="0.2">
      <c r="B78" s="16" t="s">
        <v>34</v>
      </c>
      <c r="C78" s="16" t="s">
        <v>35</v>
      </c>
      <c r="D78" s="5"/>
      <c r="E78" s="5"/>
      <c r="F78" s="5"/>
      <c r="G78" s="5"/>
      <c r="H7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2020-11-25T18:36:27Z</dcterms:created>
  <dcterms:modified xsi:type="dcterms:W3CDTF">2022-07-28T20:23:24Z</dcterms:modified>
</cp:coreProperties>
</file>