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SCM651-BusAnalytics-online-2020 April-700PM\OnlineSessions\Week2\"/>
    </mc:Choice>
  </mc:AlternateContent>
  <xr:revisionPtr revIDLastSave="0" documentId="13_ncr:1_{E82AD5F3-0D6D-461F-BC6D-9077C71C26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ecast" sheetId="110" r:id="rId1"/>
    <sheet name="ForecastSolution" sheetId="112" r:id="rId2"/>
    <sheet name="MultipleRegression" sheetId="94" r:id="rId3"/>
    <sheet name="MultipleRegressionOutput" sheetId="93" r:id="rId4"/>
    <sheet name="MultipleRegressionPrediction" sheetId="92" r:id="rId5"/>
    <sheet name="Sensitivity" sheetId="41" r:id="rId6"/>
    <sheet name="SensitivitySolution" sheetId="71" r:id="rId7"/>
  </sheets>
  <externalReferences>
    <externalReference r:id="rId8"/>
    <externalReference r:id="rId9"/>
  </externalReferences>
  <definedNames>
    <definedName name="_xlcn.WorksheetConnection_PowerViewA1D1359" hidden="1">[2]PowerView!$A$1:$D$1359</definedName>
    <definedName name="demand">[1]SensitivitySolution!$B$2</definedName>
    <definedName name="demand2">#REF!</definedName>
    <definedName name="doit">#REF!</definedName>
    <definedName name="FinalNPV">#REF!</definedName>
    <definedName name="fixed_cost">[1]SensitivitySolution!$B$4</definedName>
    <definedName name="fixed_cost2">#REF!</definedName>
    <definedName name="NPV">#REF!</definedName>
    <definedName name="price">[1]SensitivitySolution!$B$1</definedName>
    <definedName name="price2">#REF!</definedName>
    <definedName name="ProductPrice1">#REF!</definedName>
    <definedName name="profit">#REF!</definedName>
    <definedName name="ProfitsYear1">#REF!</definedName>
    <definedName name="ProfitsYear2">#REF!</definedName>
    <definedName name="ProfitsYear3">#REF!</definedName>
    <definedName name="ProfitsYear4">#REF!</definedName>
    <definedName name="ProfitsYear5">#REF!</definedName>
    <definedName name="revenue">[1]SensitivitySolution!$B$5</definedName>
    <definedName name="revenue2">#REF!</definedName>
    <definedName name="sales1">#REF!</definedName>
    <definedName name="SalesGrowth">#REF!</definedName>
    <definedName name="SalesMonth1">#REF!</definedName>
    <definedName name="SportsStar1">#REF!</definedName>
    <definedName name="TaxTable1">#REF!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  <definedName name="Year1Price">#REF!</definedName>
    <definedName name="Year1Sales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92" l="1"/>
  <c r="D26" i="92"/>
  <c r="D25" i="92"/>
  <c r="D24" i="92"/>
  <c r="C42" i="112"/>
  <c r="C46" i="112"/>
  <c r="C43" i="112"/>
  <c r="C41" i="112"/>
  <c r="C47" i="112"/>
  <c r="C45" i="112"/>
  <c r="C40" i="112"/>
  <c r="C44" i="112"/>
  <c r="D29" i="92" l="1"/>
  <c r="J7" i="92" s="1"/>
  <c r="G12" i="71"/>
  <c r="G13" i="71" s="1"/>
  <c r="G14" i="71" s="1"/>
  <c r="G15" i="71" s="1"/>
  <c r="G16" i="71" s="1"/>
  <c r="G17" i="71" s="1"/>
  <c r="G18" i="71" s="1"/>
  <c r="G19" i="71" s="1"/>
  <c r="G20" i="71" s="1"/>
  <c r="G21" i="71" s="1"/>
  <c r="G22" i="71" s="1"/>
  <c r="G23" i="71" s="1"/>
  <c r="G24" i="71" s="1"/>
  <c r="G25" i="71" s="1"/>
  <c r="I10" i="71"/>
  <c r="J10" i="71" s="1"/>
  <c r="K10" i="71" s="1"/>
  <c r="L10" i="71" s="1"/>
  <c r="M10" i="71" s="1"/>
  <c r="N10" i="71" s="1"/>
  <c r="B2" i="71"/>
  <c r="B5" i="71" s="1"/>
  <c r="D44" i="112"/>
  <c r="E46" i="112"/>
  <c r="E44" i="112"/>
  <c r="D46" i="112"/>
  <c r="E40" i="112"/>
  <c r="E42" i="112"/>
  <c r="D40" i="112"/>
  <c r="D42" i="112"/>
  <c r="E45" i="112"/>
  <c r="D47" i="112"/>
  <c r="D45" i="112"/>
  <c r="E47" i="112"/>
  <c r="D41" i="112"/>
  <c r="E43" i="112"/>
  <c r="D43" i="112"/>
  <c r="E41" i="112"/>
  <c r="B6" i="71" l="1"/>
  <c r="B7" i="71"/>
  <c r="B10" i="71" l="1"/>
  <c r="G10" i="71"/>
  <c r="B2" i="41" l="1"/>
  <c r="B6" i="41" s="1"/>
  <c r="B5" i="41" l="1"/>
  <c r="B7" i="4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PowerViewA1D1359"/>
        </x15:connection>
      </ext>
    </extLst>
  </connection>
</connections>
</file>

<file path=xl/sharedStrings.xml><?xml version="1.0" encoding="utf-8"?>
<sst xmlns="http://schemas.openxmlformats.org/spreadsheetml/2006/main" count="96" uniqueCount="47">
  <si>
    <t>Standard Error</t>
  </si>
  <si>
    <t>Month</t>
  </si>
  <si>
    <t>Cost</t>
  </si>
  <si>
    <t>A Made</t>
  </si>
  <si>
    <t>B Made</t>
  </si>
  <si>
    <t>C Made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</si>
  <si>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</si>
  <si>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</si>
  <si>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</si>
  <si>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</si>
  <si>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</si>
  <si>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</si>
  <si>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</si>
  <si>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</si>
  <si>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</si>
  <si>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</si>
  <si>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</si>
  <si>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</si>
  <si>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</si>
  <si>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</si>
  <si>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</si>
  <si>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</si>
  <si>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</si>
  <si>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</si>
  <si>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</si>
  <si>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</si>
  <si>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</si>
  <si>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price</t>
  </si>
  <si>
    <t>demand</t>
  </si>
  <si>
    <t>unit cost</t>
  </si>
  <si>
    <t>fixed cost</t>
  </si>
  <si>
    <t>revenue</t>
  </si>
  <si>
    <t>variable cost</t>
  </si>
  <si>
    <t>profit</t>
  </si>
  <si>
    <t>Variables</t>
  </si>
  <si>
    <t>Coefficient</t>
  </si>
  <si>
    <t>Value</t>
  </si>
  <si>
    <t>Coeff*Value</t>
  </si>
  <si>
    <t>Predicted Total Cost of Production</t>
  </si>
  <si>
    <t>Cost of Production = 35103 + 2.07*A + 4.18*B + 4.79*C</t>
  </si>
  <si>
    <t>Y = 35103 +2.07*A + 4.18*B + 4.79*C</t>
  </si>
  <si>
    <t>Date</t>
  </si>
  <si>
    <t>Quarter</t>
  </si>
  <si>
    <t>Sales (in million $)</t>
  </si>
  <si>
    <t>Forecast(Sales (in million $))</t>
  </si>
  <si>
    <t>Lower Confidence Bound(Sales (in million $))</t>
  </si>
  <si>
    <t>Upper Confidence Bound(Sales (in million $))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</si>
</sst>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  <xf numFmtId="8" fontId="0" fillId="0" borderId="0" xfId="0" applyNumberFormat="1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9">
    <cellStyle name="Comma" xfId="1" builtinId="3"/>
    <cellStyle name="Currency" xfId="2" builtinId="4"/>
    <cellStyle name="Currency 3" xfId="4" xr:uid="{00000000-0005-0000-0000-000002000000}"/>
    <cellStyle name="Currency 4" xfId="8" xr:uid="{00000000-0005-0000-0000-000003000000}"/>
    <cellStyle name="Normal" xfId="0" builtinId="0"/>
    <cellStyle name="Normal 2" xfId="3" xr:uid="{00000000-0005-0000-0000-000005000000}"/>
    <cellStyle name="Normal 3" xfId="5" xr:uid="{00000000-0005-0000-0000-000006000000}"/>
    <cellStyle name="Normal 4" xfId="7" xr:uid="{00000000-0005-0000-0000-000007000000}"/>
    <cellStyle name="Normal 7" xfId="6" xr:uid="{00000000-0005-0000-0000-000008000000}"/>
  </cellStyles>
  <dxfs count="4">
    <dxf>
      <numFmt numFmtId="166" formatCode="0.0"/>
    </dxf>
    <dxf>
      <numFmt numFmtId="166" formatCode="0.0"/>
    </dxf>
    <dxf>
      <numFmt numFmtId="166" formatCode="0.0"/>
    </dxf>
    <dxf>
      <numFmt numFmtId="165" formatCode="[$-409]d\-mmm\-yy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ForecastSolution!$B$1</c:f>
              <c:strCache>
                <c:ptCount val="1"/>
                <c:pt idx="0">
                  <c:v>Sales (in million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ForecastSolution!$B$2:$B$47</c:f>
              <c:numCache>
                <c:formatCode>0.0</c:formatCode>
                <c:ptCount val="46"/>
                <c:pt idx="0">
                  <c:v>0.875</c:v>
                </c:pt>
                <c:pt idx="1">
                  <c:v>2.23</c:v>
                </c:pt>
                <c:pt idx="2">
                  <c:v>4.2</c:v>
                </c:pt>
                <c:pt idx="3">
                  <c:v>8.5</c:v>
                </c:pt>
                <c:pt idx="4">
                  <c:v>16.004999999999999</c:v>
                </c:pt>
                <c:pt idx="5">
                  <c:v>27.855</c:v>
                </c:pt>
                <c:pt idx="6">
                  <c:v>37.9</c:v>
                </c:pt>
                <c:pt idx="7">
                  <c:v>66.040000000000006</c:v>
                </c:pt>
                <c:pt idx="8">
                  <c:v>87.394999999999996</c:v>
                </c:pt>
                <c:pt idx="9">
                  <c:v>116.01</c:v>
                </c:pt>
                <c:pt idx="10">
                  <c:v>153.69999999999999</c:v>
                </c:pt>
                <c:pt idx="11">
                  <c:v>252.9</c:v>
                </c:pt>
                <c:pt idx="12">
                  <c:v>293.60000000000002</c:v>
                </c:pt>
                <c:pt idx="13">
                  <c:v>314.39999999999998</c:v>
                </c:pt>
                <c:pt idx="14">
                  <c:v>355.8</c:v>
                </c:pt>
                <c:pt idx="15">
                  <c:v>676</c:v>
                </c:pt>
                <c:pt idx="16">
                  <c:v>573.9</c:v>
                </c:pt>
                <c:pt idx="17">
                  <c:v>577.9</c:v>
                </c:pt>
                <c:pt idx="18">
                  <c:v>637.9</c:v>
                </c:pt>
                <c:pt idx="19">
                  <c:v>972.36</c:v>
                </c:pt>
                <c:pt idx="20">
                  <c:v>701</c:v>
                </c:pt>
                <c:pt idx="21">
                  <c:v>668</c:v>
                </c:pt>
                <c:pt idx="22">
                  <c:v>639</c:v>
                </c:pt>
                <c:pt idx="23">
                  <c:v>1115</c:v>
                </c:pt>
                <c:pt idx="24">
                  <c:v>847</c:v>
                </c:pt>
                <c:pt idx="25">
                  <c:v>806</c:v>
                </c:pt>
                <c:pt idx="26">
                  <c:v>851</c:v>
                </c:pt>
                <c:pt idx="27">
                  <c:v>1429</c:v>
                </c:pt>
                <c:pt idx="28">
                  <c:v>1084</c:v>
                </c:pt>
                <c:pt idx="29">
                  <c:v>1100</c:v>
                </c:pt>
                <c:pt idx="30">
                  <c:v>1134</c:v>
                </c:pt>
                <c:pt idx="31">
                  <c:v>1946</c:v>
                </c:pt>
                <c:pt idx="32">
                  <c:v>1530</c:v>
                </c:pt>
                <c:pt idx="33">
                  <c:v>1387</c:v>
                </c:pt>
                <c:pt idx="34">
                  <c:v>1463</c:v>
                </c:pt>
                <c:pt idx="35">
                  <c:v>2541</c:v>
                </c:pt>
                <c:pt idx="36">
                  <c:v>1902</c:v>
                </c:pt>
                <c:pt idx="37">
                  <c:v>1753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0-478B-84D3-78A74ECA57D4}"/>
            </c:ext>
          </c:extLst>
        </c:ser>
        <c:ser>
          <c:idx val="1"/>
          <c:order val="1"/>
          <c:tx>
            <c:strRef>
              <c:f>ForecastSolution!$C$1</c:f>
              <c:strCache>
                <c:ptCount val="1"/>
                <c:pt idx="0">
                  <c:v>Forecast(Sales (in million $))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ForecastSolution!$A$2:$A$47</c:f>
              <c:numCache>
                <c:formatCode>[$-409]d\-mmm\-yyyy;@</c:formatCode>
                <c:ptCount val="46"/>
                <c:pt idx="0">
                  <c:v>35155</c:v>
                </c:pt>
                <c:pt idx="1">
                  <c:v>35246</c:v>
                </c:pt>
                <c:pt idx="2">
                  <c:v>35338</c:v>
                </c:pt>
                <c:pt idx="3">
                  <c:v>35430</c:v>
                </c:pt>
                <c:pt idx="4">
                  <c:v>35520</c:v>
                </c:pt>
                <c:pt idx="5">
                  <c:v>35611</c:v>
                </c:pt>
                <c:pt idx="6">
                  <c:v>35703</c:v>
                </c:pt>
                <c:pt idx="7">
                  <c:v>35795</c:v>
                </c:pt>
                <c:pt idx="8">
                  <c:v>35885</c:v>
                </c:pt>
                <c:pt idx="9">
                  <c:v>35976</c:v>
                </c:pt>
                <c:pt idx="10">
                  <c:v>36068</c:v>
                </c:pt>
                <c:pt idx="11">
                  <c:v>36160</c:v>
                </c:pt>
                <c:pt idx="12">
                  <c:v>36250</c:v>
                </c:pt>
                <c:pt idx="13">
                  <c:v>36341</c:v>
                </c:pt>
                <c:pt idx="14">
                  <c:v>36433</c:v>
                </c:pt>
                <c:pt idx="15">
                  <c:v>36525</c:v>
                </c:pt>
                <c:pt idx="16">
                  <c:v>36616</c:v>
                </c:pt>
                <c:pt idx="17">
                  <c:v>36707</c:v>
                </c:pt>
                <c:pt idx="18">
                  <c:v>36799</c:v>
                </c:pt>
                <c:pt idx="19">
                  <c:v>36891</c:v>
                </c:pt>
                <c:pt idx="20">
                  <c:v>36981</c:v>
                </c:pt>
                <c:pt idx="21">
                  <c:v>37072</c:v>
                </c:pt>
                <c:pt idx="22">
                  <c:v>37164</c:v>
                </c:pt>
                <c:pt idx="23">
                  <c:v>37256</c:v>
                </c:pt>
                <c:pt idx="24">
                  <c:v>37346</c:v>
                </c:pt>
                <c:pt idx="25">
                  <c:v>37437</c:v>
                </c:pt>
                <c:pt idx="26">
                  <c:v>37529</c:v>
                </c:pt>
                <c:pt idx="27">
                  <c:v>37621</c:v>
                </c:pt>
                <c:pt idx="28">
                  <c:v>37711</c:v>
                </c:pt>
                <c:pt idx="29">
                  <c:v>37802</c:v>
                </c:pt>
                <c:pt idx="30">
                  <c:v>37894</c:v>
                </c:pt>
                <c:pt idx="31">
                  <c:v>37986</c:v>
                </c:pt>
                <c:pt idx="32">
                  <c:v>38077</c:v>
                </c:pt>
                <c:pt idx="33">
                  <c:v>38168</c:v>
                </c:pt>
                <c:pt idx="34">
                  <c:v>38260</c:v>
                </c:pt>
                <c:pt idx="35">
                  <c:v>38352</c:v>
                </c:pt>
                <c:pt idx="36">
                  <c:v>38442</c:v>
                </c:pt>
                <c:pt idx="37">
                  <c:v>38533</c:v>
                </c:pt>
                <c:pt idx="38">
                  <c:v>38625</c:v>
                </c:pt>
                <c:pt idx="39">
                  <c:v>38716</c:v>
                </c:pt>
                <c:pt idx="40">
                  <c:v>38806</c:v>
                </c:pt>
                <c:pt idx="41">
                  <c:v>38898</c:v>
                </c:pt>
                <c:pt idx="42">
                  <c:v>38990</c:v>
                </c:pt>
                <c:pt idx="43">
                  <c:v>39081</c:v>
                </c:pt>
                <c:pt idx="44">
                  <c:v>39171</c:v>
                </c:pt>
                <c:pt idx="45">
                  <c:v>39263</c:v>
                </c:pt>
              </c:numCache>
            </c:numRef>
          </c:cat>
          <c:val>
            <c:numRef>
              <c:f>ForecastSolution!$C$2:$C$47</c:f>
              <c:numCache>
                <c:formatCode>General</c:formatCode>
                <c:ptCount val="46"/>
                <c:pt idx="37" formatCode="0.0">
                  <c:v>1753</c:v>
                </c:pt>
                <c:pt idx="38" formatCode="0.0">
                  <c:v>1905.4068158102609</c:v>
                </c:pt>
                <c:pt idx="39" formatCode="0.0">
                  <c:v>2964.633170209991</c:v>
                </c:pt>
                <c:pt idx="40" formatCode="0.0">
                  <c:v>2314.1740320994732</c:v>
                </c:pt>
                <c:pt idx="41" formatCode="0.0">
                  <c:v>2165.2425930781155</c:v>
                </c:pt>
                <c:pt idx="42" formatCode="0.0">
                  <c:v>2317.6022272948603</c:v>
                </c:pt>
                <c:pt idx="43" formatCode="0.0">
                  <c:v>3376.8285816945904</c:v>
                </c:pt>
                <c:pt idx="44" formatCode="0.0">
                  <c:v>2726.3694435840725</c:v>
                </c:pt>
                <c:pt idx="45" formatCode="0.0">
                  <c:v>2577.4380045627149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0-478B-84D3-78A74ECA57D4}"/>
            </c:ext>
          </c:extLst>
        </c:ser>
        <c:ser>
          <c:idx val="2"/>
          <c:order val="2"/>
          <c:tx>
            <c:strRef>
              <c:f>ForecastSolution!$D$1</c:f>
              <c:strCache>
                <c:ptCount val="1"/>
                <c:pt idx="0">
                  <c:v>Lower Confidence Bound(Sales (in million $))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ForecastSolution!$A$2:$A$47</c:f>
              <c:numCache>
                <c:formatCode>[$-409]d\-mmm\-yyyy;@</c:formatCode>
                <c:ptCount val="46"/>
                <c:pt idx="0">
                  <c:v>35155</c:v>
                </c:pt>
                <c:pt idx="1">
                  <c:v>35246</c:v>
                </c:pt>
                <c:pt idx="2">
                  <c:v>35338</c:v>
                </c:pt>
                <c:pt idx="3">
                  <c:v>35430</c:v>
                </c:pt>
                <c:pt idx="4">
                  <c:v>35520</c:v>
                </c:pt>
                <c:pt idx="5">
                  <c:v>35611</c:v>
                </c:pt>
                <c:pt idx="6">
                  <c:v>35703</c:v>
                </c:pt>
                <c:pt idx="7">
                  <c:v>35795</c:v>
                </c:pt>
                <c:pt idx="8">
                  <c:v>35885</c:v>
                </c:pt>
                <c:pt idx="9">
                  <c:v>35976</c:v>
                </c:pt>
                <c:pt idx="10">
                  <c:v>36068</c:v>
                </c:pt>
                <c:pt idx="11">
                  <c:v>36160</c:v>
                </c:pt>
                <c:pt idx="12">
                  <c:v>36250</c:v>
                </c:pt>
                <c:pt idx="13">
                  <c:v>36341</c:v>
                </c:pt>
                <c:pt idx="14">
                  <c:v>36433</c:v>
                </c:pt>
                <c:pt idx="15">
                  <c:v>36525</c:v>
                </c:pt>
                <c:pt idx="16">
                  <c:v>36616</c:v>
                </c:pt>
                <c:pt idx="17">
                  <c:v>36707</c:v>
                </c:pt>
                <c:pt idx="18">
                  <c:v>36799</c:v>
                </c:pt>
                <c:pt idx="19">
                  <c:v>36891</c:v>
                </c:pt>
                <c:pt idx="20">
                  <c:v>36981</c:v>
                </c:pt>
                <c:pt idx="21">
                  <c:v>37072</c:v>
                </c:pt>
                <c:pt idx="22">
                  <c:v>37164</c:v>
                </c:pt>
                <c:pt idx="23">
                  <c:v>37256</c:v>
                </c:pt>
                <c:pt idx="24">
                  <c:v>37346</c:v>
                </c:pt>
                <c:pt idx="25">
                  <c:v>37437</c:v>
                </c:pt>
                <c:pt idx="26">
                  <c:v>37529</c:v>
                </c:pt>
                <c:pt idx="27">
                  <c:v>37621</c:v>
                </c:pt>
                <c:pt idx="28">
                  <c:v>37711</c:v>
                </c:pt>
                <c:pt idx="29">
                  <c:v>37802</c:v>
                </c:pt>
                <c:pt idx="30">
                  <c:v>37894</c:v>
                </c:pt>
                <c:pt idx="31">
                  <c:v>37986</c:v>
                </c:pt>
                <c:pt idx="32">
                  <c:v>38077</c:v>
                </c:pt>
                <c:pt idx="33">
                  <c:v>38168</c:v>
                </c:pt>
                <c:pt idx="34">
                  <c:v>38260</c:v>
                </c:pt>
                <c:pt idx="35">
                  <c:v>38352</c:v>
                </c:pt>
                <c:pt idx="36">
                  <c:v>38442</c:v>
                </c:pt>
                <c:pt idx="37">
                  <c:v>38533</c:v>
                </c:pt>
                <c:pt idx="38">
                  <c:v>38625</c:v>
                </c:pt>
                <c:pt idx="39">
                  <c:v>38716</c:v>
                </c:pt>
                <c:pt idx="40">
                  <c:v>38806</c:v>
                </c:pt>
                <c:pt idx="41">
                  <c:v>38898</c:v>
                </c:pt>
                <c:pt idx="42">
                  <c:v>38990</c:v>
                </c:pt>
                <c:pt idx="43">
                  <c:v>39081</c:v>
                </c:pt>
                <c:pt idx="44">
                  <c:v>39171</c:v>
                </c:pt>
                <c:pt idx="45">
                  <c:v>39263</c:v>
                </c:pt>
              </c:numCache>
            </c:numRef>
          </c:cat>
          <c:val>
            <c:numRef>
              <c:f>ForecastSolution!$D$2:$D$47</c:f>
              <c:numCache>
                <c:formatCode>General</c:formatCode>
                <c:ptCount val="46"/>
                <c:pt idx="37" formatCode="0.0">
                  <c:v>1753</c:v>
                </c:pt>
                <c:pt idx="38" formatCode="0.0">
                  <c:v>1720.4841158444231</c:v>
                </c:pt>
                <c:pt idx="39" formatCode="0.0">
                  <c:v>2757.9659401159061</c:v>
                </c:pt>
                <c:pt idx="40" formatCode="0.0">
                  <c:v>2065.4887503536752</c:v>
                </c:pt>
                <c:pt idx="41" formatCode="0.0">
                  <c:v>1855.6688479744473</c:v>
                </c:pt>
                <c:pt idx="42" formatCode="0.0">
                  <c:v>1836.0023411663408</c:v>
                </c:pt>
                <c:pt idx="43" formatCode="0.0">
                  <c:v>2821.5194152650583</c:v>
                </c:pt>
                <c:pt idx="44" formatCode="0.0">
                  <c:v>2084.2029020349537</c:v>
                </c:pt>
                <c:pt idx="45" formatCode="0.0">
                  <c:v>1837.0275351468199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0-478B-84D3-78A74ECA57D4}"/>
            </c:ext>
          </c:extLst>
        </c:ser>
        <c:ser>
          <c:idx val="3"/>
          <c:order val="3"/>
          <c:tx>
            <c:strRef>
              <c:f>ForecastSolution!$E$1</c:f>
              <c:strCache>
                <c:ptCount val="1"/>
                <c:pt idx="0">
                  <c:v>Upper Confidence Bound(Sales (in million $))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ForecastSolution!$A$2:$A$47</c:f>
              <c:numCache>
                <c:formatCode>[$-409]d\-mmm\-yyyy;@</c:formatCode>
                <c:ptCount val="46"/>
                <c:pt idx="0">
                  <c:v>35155</c:v>
                </c:pt>
                <c:pt idx="1">
                  <c:v>35246</c:v>
                </c:pt>
                <c:pt idx="2">
                  <c:v>35338</c:v>
                </c:pt>
                <c:pt idx="3">
                  <c:v>35430</c:v>
                </c:pt>
                <c:pt idx="4">
                  <c:v>35520</c:v>
                </c:pt>
                <c:pt idx="5">
                  <c:v>35611</c:v>
                </c:pt>
                <c:pt idx="6">
                  <c:v>35703</c:v>
                </c:pt>
                <c:pt idx="7">
                  <c:v>35795</c:v>
                </c:pt>
                <c:pt idx="8">
                  <c:v>35885</c:v>
                </c:pt>
                <c:pt idx="9">
                  <c:v>35976</c:v>
                </c:pt>
                <c:pt idx="10">
                  <c:v>36068</c:v>
                </c:pt>
                <c:pt idx="11">
                  <c:v>36160</c:v>
                </c:pt>
                <c:pt idx="12">
                  <c:v>36250</c:v>
                </c:pt>
                <c:pt idx="13">
                  <c:v>36341</c:v>
                </c:pt>
                <c:pt idx="14">
                  <c:v>36433</c:v>
                </c:pt>
                <c:pt idx="15">
                  <c:v>36525</c:v>
                </c:pt>
                <c:pt idx="16">
                  <c:v>36616</c:v>
                </c:pt>
                <c:pt idx="17">
                  <c:v>36707</c:v>
                </c:pt>
                <c:pt idx="18">
                  <c:v>36799</c:v>
                </c:pt>
                <c:pt idx="19">
                  <c:v>36891</c:v>
                </c:pt>
                <c:pt idx="20">
                  <c:v>36981</c:v>
                </c:pt>
                <c:pt idx="21">
                  <c:v>37072</c:v>
                </c:pt>
                <c:pt idx="22">
                  <c:v>37164</c:v>
                </c:pt>
                <c:pt idx="23">
                  <c:v>37256</c:v>
                </c:pt>
                <c:pt idx="24">
                  <c:v>37346</c:v>
                </c:pt>
                <c:pt idx="25">
                  <c:v>37437</c:v>
                </c:pt>
                <c:pt idx="26">
                  <c:v>37529</c:v>
                </c:pt>
                <c:pt idx="27">
                  <c:v>37621</c:v>
                </c:pt>
                <c:pt idx="28">
                  <c:v>37711</c:v>
                </c:pt>
                <c:pt idx="29">
                  <c:v>37802</c:v>
                </c:pt>
                <c:pt idx="30">
                  <c:v>37894</c:v>
                </c:pt>
                <c:pt idx="31">
                  <c:v>37986</c:v>
                </c:pt>
                <c:pt idx="32">
                  <c:v>38077</c:v>
                </c:pt>
                <c:pt idx="33">
                  <c:v>38168</c:v>
                </c:pt>
                <c:pt idx="34">
                  <c:v>38260</c:v>
                </c:pt>
                <c:pt idx="35">
                  <c:v>38352</c:v>
                </c:pt>
                <c:pt idx="36">
                  <c:v>38442</c:v>
                </c:pt>
                <c:pt idx="37">
                  <c:v>38533</c:v>
                </c:pt>
                <c:pt idx="38">
                  <c:v>38625</c:v>
                </c:pt>
                <c:pt idx="39">
                  <c:v>38716</c:v>
                </c:pt>
                <c:pt idx="40">
                  <c:v>38806</c:v>
                </c:pt>
                <c:pt idx="41">
                  <c:v>38898</c:v>
                </c:pt>
                <c:pt idx="42">
                  <c:v>38990</c:v>
                </c:pt>
                <c:pt idx="43">
                  <c:v>39081</c:v>
                </c:pt>
                <c:pt idx="44">
                  <c:v>39171</c:v>
                </c:pt>
                <c:pt idx="45">
                  <c:v>39263</c:v>
                </c:pt>
              </c:numCache>
            </c:numRef>
          </c:cat>
          <c:val>
            <c:numRef>
              <c:f>ForecastSolution!$E$2:$E$47</c:f>
              <c:numCache>
                <c:formatCode>General</c:formatCode>
                <c:ptCount val="46"/>
                <c:pt idx="37" formatCode="0.0">
                  <c:v>1753</c:v>
                </c:pt>
                <c:pt idx="38" formatCode="0.0">
                  <c:v>2090.3295157760986</c:v>
                </c:pt>
                <c:pt idx="39" formatCode="0.0">
                  <c:v>3171.300400304076</c:v>
                </c:pt>
                <c:pt idx="40" formatCode="0.0">
                  <c:v>2562.8593138452711</c:v>
                </c:pt>
                <c:pt idx="41" formatCode="0.0">
                  <c:v>2474.8163381817835</c:v>
                </c:pt>
                <c:pt idx="42" formatCode="0.0">
                  <c:v>2799.2021134233801</c:v>
                </c:pt>
                <c:pt idx="43" formatCode="0.0">
                  <c:v>3932.1377481241225</c:v>
                </c:pt>
                <c:pt idx="44" formatCode="0.0">
                  <c:v>3368.5359851331914</c:v>
                </c:pt>
                <c:pt idx="45" formatCode="0.0">
                  <c:v>3317.8484739786099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80-478B-84D3-78A74ECA5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860232"/>
        <c:axId val="352861544"/>
      </c:lineChart>
      <c:catAx>
        <c:axId val="35286023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61544"/>
        <c:crosses val="autoZero"/>
        <c:auto val="1"/>
        <c:lblAlgn val="ctr"/>
        <c:lblOffset val="100"/>
        <c:noMultiLvlLbl val="0"/>
      </c:catAx>
      <c:valAx>
        <c:axId val="35286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6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</xdr:colOff>
      <xdr:row>2</xdr:row>
      <xdr:rowOff>104775</xdr:rowOff>
    </xdr:from>
    <xdr:to>
      <xdr:col>4</xdr:col>
      <xdr:colOff>1538287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Vie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47" totalsRowShown="0">
  <autoFilter ref="A1:E47" xr:uid="{00000000-0009-0000-0100-000003000000}"/>
  <tableColumns count="5">
    <tableColumn id="1" xr3:uid="{00000000-0010-0000-0000-000001000000}" name="Date" dataDxfId="3"/>
    <tableColumn id="2" xr3:uid="{00000000-0010-0000-0000-000002000000}" name="Sales (in million $)"/>
    <tableColumn id="3" xr3:uid="{00000000-0010-0000-0000-000003000000}" name="Forecast(Sales (in million $))" dataDxfId="2">
      <calculatedColumnFormula>_xlfn.FORECAST.ETS(A2,$B$2:$B$39,$A$2:$A$39,1,1)</calculatedColumnFormula>
    </tableColumn>
    <tableColumn id="4" xr3:uid="{00000000-0010-0000-0000-000004000000}" name="Lower Confidence Bound(Sales (in million $))" dataDxfId="1">
      <calculatedColumnFormula>C2-_xlfn.FORECAST.ETS.CONFINT(A2,$B$2:$B$39,$A$2:$A$39,0.95,1,1)</calculatedColumnFormula>
    </tableColumn>
    <tableColumn id="5" xr3:uid="{00000000-0010-0000-0000-000005000000}" name="Upper Confidence Bound(Sales (in million $))" dataDxfId="0">
      <calculatedColumnFormula>C2+_xlfn.FORECAST.ETS.CONFINT(A2,$B$2:$B$39,$A$2:$A$39,0.95,1,1)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5" x14ac:dyDescent="0.25"/>
  <cols>
    <col min="1" max="1" width="11.42578125" bestFit="1" customWidth="1"/>
    <col min="2" max="2" width="7.85546875" bestFit="1" customWidth="1"/>
    <col min="3" max="3" width="18.140625" bestFit="1" customWidth="1"/>
  </cols>
  <sheetData>
    <row r="1" spans="1:3" x14ac:dyDescent="0.25">
      <c r="A1" s="10" t="s">
        <v>41</v>
      </c>
      <c r="B1" s="11" t="s">
        <v>42</v>
      </c>
      <c r="C1" s="10" t="s">
        <v>43</v>
      </c>
    </row>
    <row r="2" spans="1:3" x14ac:dyDescent="0.25">
      <c r="A2" s="12">
        <v>35155</v>
      </c>
      <c r="B2">
        <v>1</v>
      </c>
      <c r="C2" s="13">
        <v>0.875</v>
      </c>
    </row>
    <row r="3" spans="1:3" x14ac:dyDescent="0.25">
      <c r="A3" s="12">
        <v>35246</v>
      </c>
      <c r="B3">
        <v>2</v>
      </c>
      <c r="C3" s="13">
        <v>2.23</v>
      </c>
    </row>
    <row r="4" spans="1:3" x14ac:dyDescent="0.25">
      <c r="A4" s="12">
        <v>35338</v>
      </c>
      <c r="B4">
        <v>3</v>
      </c>
      <c r="C4" s="13">
        <v>4.2</v>
      </c>
    </row>
    <row r="5" spans="1:3" x14ac:dyDescent="0.25">
      <c r="A5" s="12">
        <v>35430</v>
      </c>
      <c r="B5">
        <v>4</v>
      </c>
      <c r="C5" s="13">
        <v>8.5</v>
      </c>
    </row>
    <row r="6" spans="1:3" x14ac:dyDescent="0.25">
      <c r="A6" s="12">
        <v>35520</v>
      </c>
      <c r="B6">
        <v>5</v>
      </c>
      <c r="C6" s="13">
        <v>16.004999999999999</v>
      </c>
    </row>
    <row r="7" spans="1:3" x14ac:dyDescent="0.25">
      <c r="A7" s="12">
        <v>35611</v>
      </c>
      <c r="B7">
        <v>6</v>
      </c>
      <c r="C7" s="13">
        <v>27.855</v>
      </c>
    </row>
    <row r="8" spans="1:3" x14ac:dyDescent="0.25">
      <c r="A8" s="12">
        <v>35703</v>
      </c>
      <c r="B8">
        <v>7</v>
      </c>
      <c r="C8" s="13">
        <v>37.9</v>
      </c>
    </row>
    <row r="9" spans="1:3" x14ac:dyDescent="0.25">
      <c r="A9" s="12">
        <v>35795</v>
      </c>
      <c r="B9">
        <v>8</v>
      </c>
      <c r="C9" s="13">
        <v>66.040000000000006</v>
      </c>
    </row>
    <row r="10" spans="1:3" x14ac:dyDescent="0.25">
      <c r="A10" s="12">
        <v>35885</v>
      </c>
      <c r="B10">
        <v>9</v>
      </c>
      <c r="C10" s="13">
        <v>87.394999999999996</v>
      </c>
    </row>
    <row r="11" spans="1:3" x14ac:dyDescent="0.25">
      <c r="A11" s="12">
        <v>35976</v>
      </c>
      <c r="B11">
        <v>10</v>
      </c>
      <c r="C11" s="13">
        <v>116.01</v>
      </c>
    </row>
    <row r="12" spans="1:3" x14ac:dyDescent="0.25">
      <c r="A12" s="12">
        <v>36068</v>
      </c>
      <c r="B12">
        <v>11</v>
      </c>
      <c r="C12" s="13">
        <v>153.69999999999999</v>
      </c>
    </row>
    <row r="13" spans="1:3" x14ac:dyDescent="0.25">
      <c r="A13" s="12">
        <v>36160</v>
      </c>
      <c r="B13">
        <v>12</v>
      </c>
      <c r="C13" s="13">
        <v>252.9</v>
      </c>
    </row>
    <row r="14" spans="1:3" x14ac:dyDescent="0.25">
      <c r="A14" s="12">
        <v>36250</v>
      </c>
      <c r="B14">
        <v>13</v>
      </c>
      <c r="C14" s="13">
        <v>293.60000000000002</v>
      </c>
    </row>
    <row r="15" spans="1:3" x14ac:dyDescent="0.25">
      <c r="A15" s="12">
        <v>36341</v>
      </c>
      <c r="B15">
        <v>14</v>
      </c>
      <c r="C15" s="13">
        <v>314.39999999999998</v>
      </c>
    </row>
    <row r="16" spans="1:3" x14ac:dyDescent="0.25">
      <c r="A16" s="12">
        <v>36433</v>
      </c>
      <c r="B16">
        <v>15</v>
      </c>
      <c r="C16" s="13">
        <v>355.8</v>
      </c>
    </row>
    <row r="17" spans="1:3" x14ac:dyDescent="0.25">
      <c r="A17" s="12">
        <v>36525</v>
      </c>
      <c r="B17">
        <v>16</v>
      </c>
      <c r="C17" s="13">
        <v>676</v>
      </c>
    </row>
    <row r="18" spans="1:3" x14ac:dyDescent="0.25">
      <c r="A18" s="12">
        <v>36616</v>
      </c>
      <c r="B18">
        <v>17</v>
      </c>
      <c r="C18" s="13">
        <v>573.9</v>
      </c>
    </row>
    <row r="19" spans="1:3" x14ac:dyDescent="0.25">
      <c r="A19" s="12">
        <v>36707</v>
      </c>
      <c r="B19">
        <v>18</v>
      </c>
      <c r="C19" s="13">
        <v>577.9</v>
      </c>
    </row>
    <row r="20" spans="1:3" x14ac:dyDescent="0.25">
      <c r="A20" s="12">
        <v>36799</v>
      </c>
      <c r="B20">
        <v>19</v>
      </c>
      <c r="C20" s="13">
        <v>637.9</v>
      </c>
    </row>
    <row r="21" spans="1:3" x14ac:dyDescent="0.25">
      <c r="A21" s="12">
        <v>36891</v>
      </c>
      <c r="B21">
        <v>20</v>
      </c>
      <c r="C21" s="13">
        <v>972.36</v>
      </c>
    </row>
    <row r="22" spans="1:3" x14ac:dyDescent="0.25">
      <c r="A22" s="12">
        <v>36981</v>
      </c>
      <c r="B22">
        <v>21</v>
      </c>
      <c r="C22" s="13">
        <v>701</v>
      </c>
    </row>
    <row r="23" spans="1:3" x14ac:dyDescent="0.25">
      <c r="A23" s="12">
        <v>37072</v>
      </c>
      <c r="B23">
        <v>22</v>
      </c>
      <c r="C23" s="13">
        <v>668</v>
      </c>
    </row>
    <row r="24" spans="1:3" x14ac:dyDescent="0.25">
      <c r="A24" s="12">
        <v>37164</v>
      </c>
      <c r="B24">
        <v>23</v>
      </c>
      <c r="C24" s="13">
        <v>639</v>
      </c>
    </row>
    <row r="25" spans="1:3" x14ac:dyDescent="0.25">
      <c r="A25" s="12">
        <v>37256</v>
      </c>
      <c r="B25">
        <v>24</v>
      </c>
      <c r="C25" s="13">
        <v>1115</v>
      </c>
    </row>
    <row r="26" spans="1:3" x14ac:dyDescent="0.25">
      <c r="A26" s="12">
        <v>37346</v>
      </c>
      <c r="B26">
        <v>25</v>
      </c>
      <c r="C26" s="13">
        <v>847</v>
      </c>
    </row>
    <row r="27" spans="1:3" x14ac:dyDescent="0.25">
      <c r="A27" s="12">
        <v>37437</v>
      </c>
      <c r="B27">
        <v>26</v>
      </c>
      <c r="C27" s="13">
        <v>806</v>
      </c>
    </row>
    <row r="28" spans="1:3" x14ac:dyDescent="0.25">
      <c r="A28" s="12">
        <v>37529</v>
      </c>
      <c r="B28">
        <v>27</v>
      </c>
      <c r="C28" s="13">
        <v>851</v>
      </c>
    </row>
    <row r="29" spans="1:3" x14ac:dyDescent="0.25">
      <c r="A29" s="12">
        <v>37621</v>
      </c>
      <c r="B29">
        <v>28</v>
      </c>
      <c r="C29" s="13">
        <v>1429</v>
      </c>
    </row>
    <row r="30" spans="1:3" x14ac:dyDescent="0.25">
      <c r="A30" s="12">
        <v>37711</v>
      </c>
      <c r="B30">
        <v>29</v>
      </c>
      <c r="C30" s="13">
        <v>1084</v>
      </c>
    </row>
    <row r="31" spans="1:3" x14ac:dyDescent="0.25">
      <c r="A31" s="12">
        <v>37802</v>
      </c>
      <c r="B31">
        <v>30</v>
      </c>
      <c r="C31" s="13">
        <v>1100</v>
      </c>
    </row>
    <row r="32" spans="1:3" x14ac:dyDescent="0.25">
      <c r="A32" s="12">
        <v>37894</v>
      </c>
      <c r="B32">
        <v>31</v>
      </c>
      <c r="C32" s="13">
        <v>1134</v>
      </c>
    </row>
    <row r="33" spans="1:3" x14ac:dyDescent="0.25">
      <c r="A33" s="12">
        <v>37986</v>
      </c>
      <c r="B33">
        <v>32</v>
      </c>
      <c r="C33" s="13">
        <v>1946</v>
      </c>
    </row>
    <row r="34" spans="1:3" x14ac:dyDescent="0.25">
      <c r="A34" s="12">
        <v>38077</v>
      </c>
      <c r="B34">
        <v>33</v>
      </c>
      <c r="C34" s="13">
        <v>1530</v>
      </c>
    </row>
    <row r="35" spans="1:3" x14ac:dyDescent="0.25">
      <c r="A35" s="12">
        <v>38168</v>
      </c>
      <c r="B35">
        <v>34</v>
      </c>
      <c r="C35" s="13">
        <v>1387</v>
      </c>
    </row>
    <row r="36" spans="1:3" x14ac:dyDescent="0.25">
      <c r="A36" s="12">
        <v>38260</v>
      </c>
      <c r="B36">
        <v>35</v>
      </c>
      <c r="C36" s="13">
        <v>1463</v>
      </c>
    </row>
    <row r="37" spans="1:3" x14ac:dyDescent="0.25">
      <c r="A37" s="12">
        <v>38352</v>
      </c>
      <c r="B37">
        <v>36</v>
      </c>
      <c r="C37" s="13">
        <v>2541</v>
      </c>
    </row>
    <row r="38" spans="1:3" x14ac:dyDescent="0.25">
      <c r="A38" s="12">
        <v>38442</v>
      </c>
      <c r="B38">
        <v>37</v>
      </c>
      <c r="C38" s="13">
        <v>1902</v>
      </c>
    </row>
    <row r="39" spans="1:3" x14ac:dyDescent="0.25">
      <c r="A39" s="12">
        <v>38533</v>
      </c>
      <c r="B39">
        <v>38</v>
      </c>
      <c r="C39" s="13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/>
  </sheetViews>
  <sheetFormatPr defaultRowHeight="15" x14ac:dyDescent="0.25"/>
  <cols>
    <col min="1" max="1" width="11.85546875" bestFit="1" customWidth="1"/>
    <col min="2" max="2" width="19.42578125" customWidth="1"/>
    <col min="3" max="3" width="28.28515625" customWidth="1"/>
    <col min="4" max="4" width="43" customWidth="1"/>
    <col min="5" max="5" width="43.140625" customWidth="1"/>
  </cols>
  <sheetData>
    <row r="1" spans="1:5" x14ac:dyDescent="0.25">
      <c r="A1" t="s">
        <v>41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s="14">
        <v>35155</v>
      </c>
      <c r="B2" s="15">
        <v>0.875</v>
      </c>
    </row>
    <row r="3" spans="1:5" x14ac:dyDescent="0.25">
      <c r="A3" s="14">
        <v>35246</v>
      </c>
      <c r="B3" s="15">
        <v>2.23</v>
      </c>
    </row>
    <row r="4" spans="1:5" x14ac:dyDescent="0.25">
      <c r="A4" s="14">
        <v>35338</v>
      </c>
      <c r="B4" s="15">
        <v>4.2</v>
      </c>
    </row>
    <row r="5" spans="1:5" x14ac:dyDescent="0.25">
      <c r="A5" s="14">
        <v>35430</v>
      </c>
      <c r="B5" s="15">
        <v>8.5</v>
      </c>
    </row>
    <row r="6" spans="1:5" x14ac:dyDescent="0.25">
      <c r="A6" s="14">
        <v>35520</v>
      </c>
      <c r="B6" s="15">
        <v>16.004999999999999</v>
      </c>
    </row>
    <row r="7" spans="1:5" x14ac:dyDescent="0.25">
      <c r="A7" s="14">
        <v>35611</v>
      </c>
      <c r="B7" s="15">
        <v>27.855</v>
      </c>
    </row>
    <row r="8" spans="1:5" x14ac:dyDescent="0.25">
      <c r="A8" s="14">
        <v>35703</v>
      </c>
      <c r="B8" s="15">
        <v>37.9</v>
      </c>
    </row>
    <row r="9" spans="1:5" x14ac:dyDescent="0.25">
      <c r="A9" s="14">
        <v>35795</v>
      </c>
      <c r="B9" s="15">
        <v>66.040000000000006</v>
      </c>
    </row>
    <row r="10" spans="1:5" x14ac:dyDescent="0.25">
      <c r="A10" s="14">
        <v>35885</v>
      </c>
      <c r="B10" s="15">
        <v>87.394999999999996</v>
      </c>
    </row>
    <row r="11" spans="1:5" x14ac:dyDescent="0.25">
      <c r="A11" s="14">
        <v>35976</v>
      </c>
      <c r="B11" s="15">
        <v>116.01</v>
      </c>
    </row>
    <row r="12" spans="1:5" x14ac:dyDescent="0.25">
      <c r="A12" s="14">
        <v>36068</v>
      </c>
      <c r="B12" s="15">
        <v>153.69999999999999</v>
      </c>
    </row>
    <row r="13" spans="1:5" x14ac:dyDescent="0.25">
      <c r="A13" s="14">
        <v>36160</v>
      </c>
      <c r="B13" s="15">
        <v>252.9</v>
      </c>
    </row>
    <row r="14" spans="1:5" x14ac:dyDescent="0.25">
      <c r="A14" s="14">
        <v>36250</v>
      </c>
      <c r="B14" s="15">
        <v>293.60000000000002</v>
      </c>
    </row>
    <row r="15" spans="1:5" x14ac:dyDescent="0.25">
      <c r="A15" s="14">
        <v>36341</v>
      </c>
      <c r="B15" s="15">
        <v>314.39999999999998</v>
      </c>
    </row>
    <row r="16" spans="1:5" x14ac:dyDescent="0.25">
      <c r="A16" s="14">
        <v>36433</v>
      </c>
      <c r="B16" s="15">
        <v>355.8</v>
      </c>
    </row>
    <row r="17" spans="1:2" x14ac:dyDescent="0.25">
      <c r="A17" s="14">
        <v>36525</v>
      </c>
      <c r="B17" s="15">
        <v>676</v>
      </c>
    </row>
    <row r="18" spans="1:2" x14ac:dyDescent="0.25">
      <c r="A18" s="14">
        <v>36616</v>
      </c>
      <c r="B18" s="15">
        <v>573.9</v>
      </c>
    </row>
    <row r="19" spans="1:2" x14ac:dyDescent="0.25">
      <c r="A19" s="14">
        <v>36707</v>
      </c>
      <c r="B19" s="15">
        <v>577.9</v>
      </c>
    </row>
    <row r="20" spans="1:2" x14ac:dyDescent="0.25">
      <c r="A20" s="14">
        <v>36799</v>
      </c>
      <c r="B20" s="15">
        <v>637.9</v>
      </c>
    </row>
    <row r="21" spans="1:2" x14ac:dyDescent="0.25">
      <c r="A21" s="14">
        <v>36891</v>
      </c>
      <c r="B21" s="15">
        <v>972.36</v>
      </c>
    </row>
    <row r="22" spans="1:2" x14ac:dyDescent="0.25">
      <c r="A22" s="14">
        <v>36981</v>
      </c>
      <c r="B22" s="15">
        <v>701</v>
      </c>
    </row>
    <row r="23" spans="1:2" x14ac:dyDescent="0.25">
      <c r="A23" s="14">
        <v>37072</v>
      </c>
      <c r="B23" s="15">
        <v>668</v>
      </c>
    </row>
    <row r="24" spans="1:2" x14ac:dyDescent="0.25">
      <c r="A24" s="14">
        <v>37164</v>
      </c>
      <c r="B24" s="15">
        <v>639</v>
      </c>
    </row>
    <row r="25" spans="1:2" x14ac:dyDescent="0.25">
      <c r="A25" s="14">
        <v>37256</v>
      </c>
      <c r="B25" s="15">
        <v>1115</v>
      </c>
    </row>
    <row r="26" spans="1:2" x14ac:dyDescent="0.25">
      <c r="A26" s="14">
        <v>37346</v>
      </c>
      <c r="B26" s="15">
        <v>847</v>
      </c>
    </row>
    <row r="27" spans="1:2" x14ac:dyDescent="0.25">
      <c r="A27" s="14">
        <v>37437</v>
      </c>
      <c r="B27" s="15">
        <v>806</v>
      </c>
    </row>
    <row r="28" spans="1:2" x14ac:dyDescent="0.25">
      <c r="A28" s="14">
        <v>37529</v>
      </c>
      <c r="B28" s="15">
        <v>851</v>
      </c>
    </row>
    <row r="29" spans="1:2" x14ac:dyDescent="0.25">
      <c r="A29" s="14">
        <v>37621</v>
      </c>
      <c r="B29" s="15">
        <v>1429</v>
      </c>
    </row>
    <row r="30" spans="1:2" x14ac:dyDescent="0.25">
      <c r="A30" s="14">
        <v>37711</v>
      </c>
      <c r="B30" s="15">
        <v>1084</v>
      </c>
    </row>
    <row r="31" spans="1:2" x14ac:dyDescent="0.25">
      <c r="A31" s="14">
        <v>37802</v>
      </c>
      <c r="B31" s="15">
        <v>1100</v>
      </c>
    </row>
    <row r="32" spans="1:2" x14ac:dyDescent="0.25">
      <c r="A32" s="14">
        <v>37894</v>
      </c>
      <c r="B32" s="15">
        <v>1134</v>
      </c>
    </row>
    <row r="33" spans="1:5" x14ac:dyDescent="0.25">
      <c r="A33" s="14">
        <v>37986</v>
      </c>
      <c r="B33" s="15">
        <v>1946</v>
      </c>
    </row>
    <row r="34" spans="1:5" x14ac:dyDescent="0.25">
      <c r="A34" s="14">
        <v>38077</v>
      </c>
      <c r="B34" s="15">
        <v>1530</v>
      </c>
    </row>
    <row r="35" spans="1:5" x14ac:dyDescent="0.25">
      <c r="A35" s="14">
        <v>38168</v>
      </c>
      <c r="B35" s="15">
        <v>1387</v>
      </c>
    </row>
    <row r="36" spans="1:5" x14ac:dyDescent="0.25">
      <c r="A36" s="14">
        <v>38260</v>
      </c>
      <c r="B36" s="15">
        <v>1463</v>
      </c>
    </row>
    <row r="37" spans="1:5" x14ac:dyDescent="0.25">
      <c r="A37" s="14">
        <v>38352</v>
      </c>
      <c r="B37" s="15">
        <v>2541</v>
      </c>
    </row>
    <row r="38" spans="1:5" x14ac:dyDescent="0.25">
      <c r="A38" s="14">
        <v>38442</v>
      </c>
      <c r="B38" s="15">
        <v>1902</v>
      </c>
    </row>
    <row r="39" spans="1:5" x14ac:dyDescent="0.25">
      <c r="A39" s="14">
        <v>38533</v>
      </c>
      <c r="B39" s="15">
        <v>1753</v>
      </c>
      <c r="C39" s="15">
        <v>1753</v>
      </c>
      <c r="D39" s="15">
        <v>1753</v>
      </c>
      <c r="E39" s="15">
        <v>1753</v>
      </c>
    </row>
    <row r="40" spans="1:5" x14ac:dyDescent="0.25">
      <c r="A40" s="14">
        <v>38625</v>
      </c>
      <c r="C40" s="15">
        <f t="shared" ref="C40:C47" si="0">_xlfn.FORECAST.ETS(A40,$B$2:$B$39,$A$2:$A$39,1,1)</f>
        <v>1905.4068158102609</v>
      </c>
      <c r="D40" s="15">
        <f t="shared" ref="D40:D47" si="1">C40-_xlfn.FORECAST.ETS.CONFINT(A40,$B$2:$B$39,$A$2:$A$39,0.95,1,1)</f>
        <v>1720.4841158444231</v>
      </c>
      <c r="E40" s="15">
        <f t="shared" ref="E40:E47" si="2">C40+_xlfn.FORECAST.ETS.CONFINT(A40,$B$2:$B$39,$A$2:$A$39,0.95,1,1)</f>
        <v>2090.3295157760986</v>
      </c>
    </row>
    <row r="41" spans="1:5" x14ac:dyDescent="0.25">
      <c r="A41" s="14">
        <v>38716</v>
      </c>
      <c r="C41" s="15">
        <f t="shared" si="0"/>
        <v>2964.633170209991</v>
      </c>
      <c r="D41" s="15">
        <f t="shared" si="1"/>
        <v>2757.9659401159061</v>
      </c>
      <c r="E41" s="15">
        <f t="shared" si="2"/>
        <v>3171.300400304076</v>
      </c>
    </row>
    <row r="42" spans="1:5" x14ac:dyDescent="0.25">
      <c r="A42" s="14">
        <v>38806</v>
      </c>
      <c r="C42" s="15">
        <f t="shared" si="0"/>
        <v>2314.1740320994732</v>
      </c>
      <c r="D42" s="15">
        <f t="shared" si="1"/>
        <v>2065.4887503536752</v>
      </c>
      <c r="E42" s="15">
        <f t="shared" si="2"/>
        <v>2562.8593138452711</v>
      </c>
    </row>
    <row r="43" spans="1:5" x14ac:dyDescent="0.25">
      <c r="A43" s="14">
        <v>38898</v>
      </c>
      <c r="C43" s="15">
        <f t="shared" si="0"/>
        <v>2165.2425930781155</v>
      </c>
      <c r="D43" s="15">
        <f t="shared" si="1"/>
        <v>1855.6688479744473</v>
      </c>
      <c r="E43" s="15">
        <f t="shared" si="2"/>
        <v>2474.8163381817835</v>
      </c>
    </row>
    <row r="44" spans="1:5" x14ac:dyDescent="0.25">
      <c r="A44" s="14">
        <v>38990</v>
      </c>
      <c r="C44" s="15">
        <f t="shared" si="0"/>
        <v>2317.6022272948603</v>
      </c>
      <c r="D44" s="15">
        <f t="shared" si="1"/>
        <v>1836.0023411663408</v>
      </c>
      <c r="E44" s="15">
        <f t="shared" si="2"/>
        <v>2799.2021134233801</v>
      </c>
    </row>
    <row r="45" spans="1:5" x14ac:dyDescent="0.25">
      <c r="A45" s="14">
        <v>39081</v>
      </c>
      <c r="C45" s="15">
        <f t="shared" si="0"/>
        <v>3376.8285816945904</v>
      </c>
      <c r="D45" s="15">
        <f t="shared" si="1"/>
        <v>2821.5194152650583</v>
      </c>
      <c r="E45" s="15">
        <f t="shared" si="2"/>
        <v>3932.1377481241225</v>
      </c>
    </row>
    <row r="46" spans="1:5" x14ac:dyDescent="0.25">
      <c r="A46" s="14">
        <v>39171</v>
      </c>
      <c r="C46" s="15">
        <f t="shared" si="0"/>
        <v>2726.3694435840725</v>
      </c>
      <c r="D46" s="15">
        <f t="shared" si="1"/>
        <v>2084.2029020349537</v>
      </c>
      <c r="E46" s="15">
        <f t="shared" si="2"/>
        <v>3368.5359851331914</v>
      </c>
    </row>
    <row r="47" spans="1:5" x14ac:dyDescent="0.25">
      <c r="A47" s="14">
        <v>39263</v>
      </c>
      <c r="C47" s="15">
        <f t="shared" si="0"/>
        <v>2577.4380045627149</v>
      </c>
      <c r="D47" s="15">
        <f t="shared" si="1"/>
        <v>1837.0275351468199</v>
      </c>
      <c r="E47" s="15">
        <f t="shared" si="2"/>
        <v>3317.8484739786099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5" x14ac:dyDescent="0.25"/>
  <sheetData>
    <row r="1" spans="1: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5">
        <v>1</v>
      </c>
      <c r="B2" s="5">
        <v>44439</v>
      </c>
      <c r="C2" s="5">
        <v>515</v>
      </c>
      <c r="D2" s="5">
        <v>541</v>
      </c>
      <c r="E2" s="5">
        <v>928</v>
      </c>
    </row>
    <row r="3" spans="1:5" x14ac:dyDescent="0.25">
      <c r="A3" s="5">
        <v>2</v>
      </c>
      <c r="B3" s="5">
        <v>43936</v>
      </c>
      <c r="C3" s="5">
        <v>929</v>
      </c>
      <c r="D3" s="5">
        <v>692</v>
      </c>
      <c r="E3" s="5">
        <v>711</v>
      </c>
    </row>
    <row r="4" spans="1:5" x14ac:dyDescent="0.25">
      <c r="A4" s="5">
        <v>3</v>
      </c>
      <c r="B4" s="5">
        <v>44464</v>
      </c>
      <c r="C4" s="5">
        <v>800</v>
      </c>
      <c r="D4" s="5">
        <v>710</v>
      </c>
      <c r="E4" s="5">
        <v>824</v>
      </c>
    </row>
    <row r="5" spans="1:5" x14ac:dyDescent="0.25">
      <c r="A5" s="5">
        <v>4</v>
      </c>
      <c r="B5" s="5">
        <v>41533</v>
      </c>
      <c r="C5" s="5">
        <v>979</v>
      </c>
      <c r="D5" s="5">
        <v>675</v>
      </c>
      <c r="E5" s="5">
        <v>758</v>
      </c>
    </row>
    <row r="6" spans="1:5" x14ac:dyDescent="0.25">
      <c r="A6" s="5">
        <v>5</v>
      </c>
      <c r="B6" s="5">
        <v>46343</v>
      </c>
      <c r="C6" s="5">
        <v>1165</v>
      </c>
      <c r="D6" s="5">
        <v>1147</v>
      </c>
      <c r="E6" s="5">
        <v>635</v>
      </c>
    </row>
    <row r="7" spans="1:5" x14ac:dyDescent="0.25">
      <c r="A7" s="5">
        <v>6</v>
      </c>
      <c r="B7" s="5">
        <v>44922</v>
      </c>
      <c r="C7" s="5">
        <v>651</v>
      </c>
      <c r="D7" s="5">
        <v>939</v>
      </c>
      <c r="E7" s="5">
        <v>901</v>
      </c>
    </row>
    <row r="8" spans="1:5" x14ac:dyDescent="0.25">
      <c r="A8" s="5">
        <v>7</v>
      </c>
      <c r="B8" s="5">
        <v>43203</v>
      </c>
      <c r="C8" s="5">
        <v>847</v>
      </c>
      <c r="D8" s="5">
        <v>755</v>
      </c>
      <c r="E8" s="5">
        <v>580</v>
      </c>
    </row>
    <row r="9" spans="1:5" x14ac:dyDescent="0.25">
      <c r="A9" s="5">
        <v>8</v>
      </c>
      <c r="B9" s="5">
        <v>43000</v>
      </c>
      <c r="C9" s="5">
        <v>942</v>
      </c>
      <c r="D9" s="5">
        <v>908</v>
      </c>
      <c r="E9" s="5">
        <v>589</v>
      </c>
    </row>
    <row r="10" spans="1:5" x14ac:dyDescent="0.25">
      <c r="A10" s="5">
        <v>9</v>
      </c>
      <c r="B10" s="5">
        <v>40967</v>
      </c>
      <c r="C10" s="5">
        <v>630</v>
      </c>
      <c r="D10" s="5">
        <v>738</v>
      </c>
      <c r="E10" s="5">
        <v>682</v>
      </c>
    </row>
    <row r="11" spans="1:5" x14ac:dyDescent="0.25">
      <c r="A11" s="5">
        <v>10</v>
      </c>
      <c r="B11" s="5">
        <v>48582</v>
      </c>
      <c r="C11" s="5">
        <v>1113</v>
      </c>
      <c r="D11" s="5">
        <v>1175</v>
      </c>
      <c r="E11" s="5">
        <v>1050</v>
      </c>
    </row>
    <row r="12" spans="1:5" x14ac:dyDescent="0.25">
      <c r="A12" s="5">
        <v>11</v>
      </c>
      <c r="B12" s="5">
        <v>45003</v>
      </c>
      <c r="C12" s="5">
        <v>1086</v>
      </c>
      <c r="D12" s="5">
        <v>1075</v>
      </c>
      <c r="E12" s="5">
        <v>984</v>
      </c>
    </row>
    <row r="13" spans="1:5" x14ac:dyDescent="0.25">
      <c r="A13" s="5">
        <v>12</v>
      </c>
      <c r="B13" s="5">
        <v>44303</v>
      </c>
      <c r="C13" s="5">
        <v>843</v>
      </c>
      <c r="D13" s="5">
        <v>640</v>
      </c>
      <c r="E13" s="5">
        <v>828</v>
      </c>
    </row>
    <row r="14" spans="1:5" x14ac:dyDescent="0.25">
      <c r="A14" s="5">
        <v>13</v>
      </c>
      <c r="B14" s="5">
        <v>42070</v>
      </c>
      <c r="C14" s="5">
        <v>500</v>
      </c>
      <c r="D14" s="5">
        <v>752</v>
      </c>
      <c r="E14" s="5">
        <v>708</v>
      </c>
    </row>
    <row r="15" spans="1:5" x14ac:dyDescent="0.25">
      <c r="A15" s="5">
        <v>14</v>
      </c>
      <c r="B15" s="5">
        <v>44353</v>
      </c>
      <c r="C15" s="5">
        <v>813</v>
      </c>
      <c r="D15" s="5">
        <v>989</v>
      </c>
      <c r="E15" s="5">
        <v>804</v>
      </c>
    </row>
    <row r="16" spans="1:5" x14ac:dyDescent="0.25">
      <c r="A16" s="5">
        <v>15</v>
      </c>
      <c r="B16" s="5">
        <v>45968</v>
      </c>
      <c r="C16" s="5">
        <v>1190</v>
      </c>
      <c r="D16" s="5">
        <v>823</v>
      </c>
      <c r="E16" s="5">
        <v>904</v>
      </c>
    </row>
    <row r="17" spans="1:5" x14ac:dyDescent="0.25">
      <c r="A17" s="5">
        <v>16</v>
      </c>
      <c r="B17" s="5">
        <v>47781</v>
      </c>
      <c r="C17" s="5">
        <v>1200</v>
      </c>
      <c r="D17" s="5">
        <v>1108</v>
      </c>
      <c r="E17" s="5">
        <v>1120</v>
      </c>
    </row>
    <row r="18" spans="1:5" x14ac:dyDescent="0.25">
      <c r="A18" s="5">
        <v>17</v>
      </c>
      <c r="B18" s="5">
        <v>43202</v>
      </c>
      <c r="C18" s="5">
        <v>731</v>
      </c>
      <c r="D18" s="5">
        <v>590</v>
      </c>
      <c r="E18" s="5">
        <v>1065</v>
      </c>
    </row>
    <row r="19" spans="1:5" x14ac:dyDescent="0.25">
      <c r="A19" s="5">
        <v>18</v>
      </c>
      <c r="B19" s="5">
        <v>44074</v>
      </c>
      <c r="C19" s="5">
        <v>1089</v>
      </c>
      <c r="D19" s="5">
        <v>607</v>
      </c>
      <c r="E19" s="5">
        <v>1132</v>
      </c>
    </row>
    <row r="20" spans="1:5" x14ac:dyDescent="0.25">
      <c r="A20" s="5">
        <v>19</v>
      </c>
      <c r="B20" s="5">
        <v>44610</v>
      </c>
      <c r="C20" s="5">
        <v>786</v>
      </c>
      <c r="D20" s="5">
        <v>513</v>
      </c>
      <c r="E20" s="5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5" x14ac:dyDescent="0.25"/>
  <cols>
    <col min="1" max="1" width="17.42578125" bestFit="1" customWidth="1"/>
    <col min="2" max="2" width="12.28515625" bestFit="1" customWidth="1"/>
    <col min="3" max="3" width="14.5703125" bestFit="1" customWidth="1"/>
    <col min="4" max="5" width="12.28515625" bestFit="1" customWidth="1"/>
    <col min="6" max="6" width="13.42578125" bestFit="1" customWidth="1"/>
    <col min="7" max="7" width="12.28515625" bestFit="1" customWidth="1"/>
  </cols>
  <sheetData>
    <row r="1" spans="1:11" x14ac:dyDescent="0.25">
      <c r="A1" t="s">
        <v>6</v>
      </c>
    </row>
    <row r="2" spans="1:11" ht="15.75" thickBot="1" x14ac:dyDescent="0.3"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4" t="s">
        <v>7</v>
      </c>
      <c r="B3" s="4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" t="s">
        <v>8</v>
      </c>
      <c r="B4" s="1">
        <v>0.80339874379328169</v>
      </c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1" t="s">
        <v>9</v>
      </c>
      <c r="B5" s="1">
        <v>0.64544954152862299</v>
      </c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1" t="s">
        <v>10</v>
      </c>
      <c r="B6" s="1">
        <v>0.57453944983434757</v>
      </c>
    </row>
    <row r="7" spans="1:11" x14ac:dyDescent="0.25">
      <c r="A7" s="1" t="s">
        <v>0</v>
      </c>
      <c r="B7" s="1">
        <v>1252.763897542158</v>
      </c>
    </row>
    <row r="8" spans="1:11" ht="15.75" thickBot="1" x14ac:dyDescent="0.3">
      <c r="A8" s="2" t="s">
        <v>11</v>
      </c>
      <c r="B8" s="2">
        <v>19</v>
      </c>
    </row>
    <row r="10" spans="1:11" ht="15.75" thickBot="1" x14ac:dyDescent="0.3">
      <c r="A10" t="s">
        <v>12</v>
      </c>
    </row>
    <row r="11" spans="1:11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11" x14ac:dyDescent="0.25">
      <c r="A12" s="1" t="s">
        <v>13</v>
      </c>
      <c r="B12" s="1">
        <v>3</v>
      </c>
      <c r="C12" s="1">
        <v>42856229.886803672</v>
      </c>
      <c r="D12" s="1">
        <v>14285409.962267891</v>
      </c>
      <c r="E12" s="1">
        <v>9.1023650668996439</v>
      </c>
      <c r="F12" s="1">
        <v>1.1265321346946966E-3</v>
      </c>
    </row>
    <row r="13" spans="1:11" x14ac:dyDescent="0.25">
      <c r="A13" s="1" t="s">
        <v>14</v>
      </c>
      <c r="B13" s="1">
        <v>15</v>
      </c>
      <c r="C13" s="1">
        <v>23541260.744775277</v>
      </c>
      <c r="D13" s="1">
        <v>1569417.3829850184</v>
      </c>
      <c r="E13" s="1"/>
      <c r="F13" s="1"/>
    </row>
    <row r="14" spans="1:11" ht="15.75" thickBot="1" x14ac:dyDescent="0.3">
      <c r="A14" s="2" t="s">
        <v>15</v>
      </c>
      <c r="B14" s="2">
        <v>18</v>
      </c>
      <c r="C14" s="2">
        <v>66397490.631578952</v>
      </c>
      <c r="D14" s="2"/>
      <c r="E14" s="2"/>
      <c r="F14" s="2"/>
    </row>
    <row r="15" spans="1:11" ht="15.75" thickBot="1" x14ac:dyDescent="0.3"/>
    <row r="16" spans="1:11" x14ac:dyDescent="0.25">
      <c r="A16" s="3"/>
      <c r="B16" s="3" t="s">
        <v>22</v>
      </c>
      <c r="C16" s="3" t="s">
        <v>0</v>
      </c>
      <c r="D16" s="3" t="s">
        <v>23</v>
      </c>
      <c r="E16" s="3" t="s">
        <v>24</v>
      </c>
      <c r="F16" s="3" t="s">
        <v>25</v>
      </c>
      <c r="G16" s="3" t="s">
        <v>26</v>
      </c>
    </row>
    <row r="17" spans="1:7" x14ac:dyDescent="0.25">
      <c r="A17" s="1" t="s">
        <v>16</v>
      </c>
      <c r="B17" s="1">
        <v>35102.900448740307</v>
      </c>
      <c r="C17" s="1">
        <v>1837.2269111864048</v>
      </c>
      <c r="D17" s="1">
        <v>19.106458889213805</v>
      </c>
      <c r="E17" s="1">
        <v>6.1119842793023251E-12</v>
      </c>
      <c r="F17" s="1">
        <v>31186.943983801859</v>
      </c>
      <c r="G17" s="1">
        <v>39018.856913678756</v>
      </c>
    </row>
    <row r="18" spans="1:7" x14ac:dyDescent="0.25">
      <c r="A18" s="1" t="s">
        <v>3</v>
      </c>
      <c r="B18" s="1">
        <v>2.0659532959959259</v>
      </c>
      <c r="C18" s="1">
        <v>1.6649817791892589</v>
      </c>
      <c r="D18" s="1">
        <v>1.2408263692843022</v>
      </c>
      <c r="E18" s="1">
        <v>0.23372682031886285</v>
      </c>
      <c r="F18" s="1">
        <v>-1.4828713606223243</v>
      </c>
      <c r="G18" s="1">
        <v>5.6147779526141761</v>
      </c>
    </row>
    <row r="19" spans="1:7" x14ac:dyDescent="0.25">
      <c r="A19" s="1" t="s">
        <v>4</v>
      </c>
      <c r="B19" s="1">
        <v>4.1763555311015113</v>
      </c>
      <c r="C19" s="1">
        <v>1.6812525655228798</v>
      </c>
      <c r="D19" s="1">
        <v>2.4840738487156684</v>
      </c>
      <c r="E19" s="1">
        <v>2.5287785451801541E-2</v>
      </c>
      <c r="F19" s="1">
        <v>0.59285051434656477</v>
      </c>
      <c r="G19" s="1">
        <v>7.7598605478564577</v>
      </c>
    </row>
    <row r="20" spans="1:7" ht="15.75" thickBot="1" x14ac:dyDescent="0.3">
      <c r="A20" s="2" t="s">
        <v>5</v>
      </c>
      <c r="B20" s="2">
        <v>4.7906410372641135</v>
      </c>
      <c r="C20" s="2">
        <v>1.7893161070526979</v>
      </c>
      <c r="D20" s="2">
        <v>2.6773586949681563</v>
      </c>
      <c r="E20" s="2">
        <v>1.7222642821124991E-2</v>
      </c>
      <c r="F20" s="2">
        <v>0.97680403402385618</v>
      </c>
      <c r="G20" s="2">
        <v>8.6044780405043717</v>
      </c>
    </row>
  </sheetData>
  <mergeCells count="2">
    <mergeCell ref="D2:K3"/>
    <mergeCell ref="D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workbookViewId="0"/>
  </sheetViews>
  <sheetFormatPr defaultRowHeight="15" x14ac:dyDescent="0.25"/>
  <cols>
    <col min="1" max="1" width="17.42578125" bestFit="1" customWidth="1"/>
    <col min="2" max="2" width="12.28515625" bestFit="1" customWidth="1"/>
    <col min="3" max="3" width="14.5703125" customWidth="1"/>
    <col min="4" max="5" width="12.28515625" bestFit="1" customWidth="1"/>
    <col min="6" max="6" width="13.42578125" bestFit="1" customWidth="1"/>
    <col min="7" max="7" width="12.28515625" bestFit="1" customWidth="1"/>
  </cols>
  <sheetData>
    <row r="1" spans="1:18" x14ac:dyDescent="0.25">
      <c r="A1" t="s">
        <v>6</v>
      </c>
    </row>
    <row r="2" spans="1:18" ht="15.75" thickBot="1" x14ac:dyDescent="0.3">
      <c r="D2" s="16" t="s">
        <v>39</v>
      </c>
      <c r="E2" s="16"/>
      <c r="F2" s="16"/>
      <c r="G2" s="16"/>
      <c r="H2" s="16"/>
      <c r="I2" s="16"/>
      <c r="J2" s="16"/>
      <c r="K2" s="16"/>
    </row>
    <row r="3" spans="1:18" x14ac:dyDescent="0.25">
      <c r="A3" s="4" t="s">
        <v>7</v>
      </c>
      <c r="B3" s="4"/>
      <c r="D3" s="16"/>
      <c r="E3" s="16"/>
      <c r="F3" s="16"/>
      <c r="G3" s="16"/>
      <c r="H3" s="16"/>
      <c r="I3" s="16"/>
      <c r="J3" s="16"/>
      <c r="K3" s="16"/>
    </row>
    <row r="4" spans="1:18" x14ac:dyDescent="0.25">
      <c r="A4" s="1" t="s">
        <v>8</v>
      </c>
      <c r="B4" s="1">
        <v>0.80339874379328169</v>
      </c>
      <c r="D4" s="17" t="s">
        <v>40</v>
      </c>
      <c r="E4" s="17"/>
      <c r="F4" s="17"/>
      <c r="G4" s="17"/>
      <c r="H4" s="17"/>
      <c r="I4" s="17"/>
      <c r="J4" s="17"/>
      <c r="K4" s="17"/>
    </row>
    <row r="5" spans="1:18" x14ac:dyDescent="0.25">
      <c r="A5" s="1" t="s">
        <v>9</v>
      </c>
      <c r="B5" s="1">
        <v>0.64544954152862311</v>
      </c>
      <c r="D5" s="17"/>
      <c r="E5" s="17"/>
      <c r="F5" s="17"/>
      <c r="G5" s="17"/>
      <c r="H5" s="17"/>
      <c r="I5" s="17"/>
      <c r="J5" s="17"/>
      <c r="K5" s="17"/>
    </row>
    <row r="6" spans="1:18" x14ac:dyDescent="0.25">
      <c r="A6" s="1" t="s">
        <v>10</v>
      </c>
      <c r="B6" s="1">
        <v>0.57453944983434768</v>
      </c>
      <c r="L6" t="s">
        <v>4</v>
      </c>
    </row>
    <row r="7" spans="1:18" x14ac:dyDescent="0.25">
      <c r="A7" s="1" t="s">
        <v>0</v>
      </c>
      <c r="B7" s="1">
        <v>1252.7638975421578</v>
      </c>
      <c r="J7">
        <f>D29</f>
        <v>45305.024100792507</v>
      </c>
      <c r="K7">
        <v>500</v>
      </c>
      <c r="L7">
        <v>600</v>
      </c>
      <c r="M7">
        <v>700</v>
      </c>
      <c r="N7">
        <v>800</v>
      </c>
      <c r="O7">
        <v>900</v>
      </c>
      <c r="P7">
        <v>1000</v>
      </c>
      <c r="Q7">
        <v>1100</v>
      </c>
      <c r="R7">
        <v>1200</v>
      </c>
    </row>
    <row r="8" spans="1:18" ht="15.75" thickBot="1" x14ac:dyDescent="0.3">
      <c r="A8" s="2" t="s">
        <v>11</v>
      </c>
      <c r="B8" s="2">
        <v>19</v>
      </c>
      <c r="J8">
        <v>500</v>
      </c>
      <c r="K8">
        <f t="dataTable" ref="K8:R15" dt2D="1" dtr="1" r1="C26" r2="C27"/>
        <v>41239.161369719848</v>
      </c>
      <c r="L8">
        <v>41656.796922829999</v>
      </c>
      <c r="M8">
        <v>42074.43247594015</v>
      </c>
      <c r="N8">
        <v>42492.068029050301</v>
      </c>
      <c r="O8">
        <v>42909.703582160451</v>
      </c>
      <c r="P8">
        <v>43327.339135270609</v>
      </c>
      <c r="Q8">
        <v>43744.97468838076</v>
      </c>
      <c r="R8">
        <v>44162.610241490911</v>
      </c>
    </row>
    <row r="9" spans="1:18" x14ac:dyDescent="0.25">
      <c r="J9">
        <v>600</v>
      </c>
      <c r="K9">
        <v>41718.225473446262</v>
      </c>
      <c r="L9">
        <v>42135.861026556413</v>
      </c>
      <c r="M9">
        <v>42553.496579666564</v>
      </c>
      <c r="N9">
        <v>42971.132132776715</v>
      </c>
      <c r="O9">
        <v>43388.767685886865</v>
      </c>
      <c r="P9">
        <v>43806.403238997023</v>
      </c>
      <c r="Q9">
        <v>44224.038792107174</v>
      </c>
      <c r="R9">
        <v>44641.674345217325</v>
      </c>
    </row>
    <row r="10" spans="1:18" ht="15.75" thickBot="1" x14ac:dyDescent="0.3">
      <c r="A10" t="s">
        <v>12</v>
      </c>
      <c r="J10">
        <v>700</v>
      </c>
      <c r="K10">
        <v>42197.289577172676</v>
      </c>
      <c r="L10">
        <v>42614.925130282827</v>
      </c>
      <c r="M10">
        <v>43032.560683392978</v>
      </c>
      <c r="N10">
        <v>43450.196236503129</v>
      </c>
      <c r="O10">
        <v>43867.831789613279</v>
      </c>
      <c r="P10">
        <v>44285.467342723437</v>
      </c>
      <c r="Q10">
        <v>44703.102895833588</v>
      </c>
      <c r="R10">
        <v>45120.738448943739</v>
      </c>
    </row>
    <row r="11" spans="1:18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J11">
        <v>800</v>
      </c>
      <c r="K11">
        <v>42676.353680899083</v>
      </c>
      <c r="L11">
        <v>43093.989234009234</v>
      </c>
      <c r="M11">
        <v>43511.624787119385</v>
      </c>
      <c r="N11">
        <v>43929.260340229535</v>
      </c>
      <c r="O11">
        <v>44346.895893339686</v>
      </c>
      <c r="P11">
        <v>44764.531446449844</v>
      </c>
      <c r="Q11">
        <v>45182.166999559995</v>
      </c>
      <c r="R11">
        <v>45599.802552670146</v>
      </c>
    </row>
    <row r="12" spans="1:18" x14ac:dyDescent="0.25">
      <c r="A12" s="1" t="s">
        <v>13</v>
      </c>
      <c r="B12" s="1">
        <v>3</v>
      </c>
      <c r="C12" s="1">
        <v>42856229.886803679</v>
      </c>
      <c r="D12" s="1">
        <v>14285409.962267892</v>
      </c>
      <c r="E12" s="1">
        <v>9.1023650668996456</v>
      </c>
      <c r="F12" s="1">
        <v>1.1265321348546788E-3</v>
      </c>
      <c r="I12" t="s">
        <v>5</v>
      </c>
      <c r="J12">
        <v>900</v>
      </c>
      <c r="K12">
        <v>43155.417784625497</v>
      </c>
      <c r="L12">
        <v>43573.053337735648</v>
      </c>
      <c r="M12">
        <v>43990.688890845799</v>
      </c>
      <c r="N12">
        <v>44408.324443955949</v>
      </c>
      <c r="O12">
        <v>44825.9599970661</v>
      </c>
      <c r="P12">
        <v>45243.595550176258</v>
      </c>
      <c r="Q12">
        <v>45661.231103286409</v>
      </c>
      <c r="R12">
        <v>46078.86665639656</v>
      </c>
    </row>
    <row r="13" spans="1:18" x14ac:dyDescent="0.25">
      <c r="A13" s="1" t="s">
        <v>14</v>
      </c>
      <c r="B13" s="1">
        <v>15</v>
      </c>
      <c r="C13" s="1">
        <v>23541260.744775273</v>
      </c>
      <c r="D13" s="1">
        <v>1569417.3829850182</v>
      </c>
      <c r="E13" s="1"/>
      <c r="F13" s="1"/>
      <c r="J13">
        <v>1000</v>
      </c>
      <c r="K13">
        <v>43634.481888351904</v>
      </c>
      <c r="L13">
        <v>44052.117441462062</v>
      </c>
      <c r="M13">
        <v>44469.752994572205</v>
      </c>
      <c r="N13">
        <v>44887.388547682363</v>
      </c>
      <c r="O13">
        <v>45305.024100792507</v>
      </c>
      <c r="P13">
        <v>45722.659653902665</v>
      </c>
      <c r="Q13">
        <v>46140.295207012823</v>
      </c>
      <c r="R13">
        <v>46557.930760122967</v>
      </c>
    </row>
    <row r="14" spans="1:18" ht="15.75" thickBot="1" x14ac:dyDescent="0.3">
      <c r="A14" s="2" t="s">
        <v>15</v>
      </c>
      <c r="B14" s="2">
        <v>18</v>
      </c>
      <c r="C14" s="2">
        <v>66397490.631578952</v>
      </c>
      <c r="D14" s="2"/>
      <c r="E14" s="2"/>
      <c r="F14" s="2"/>
      <c r="J14">
        <v>1100</v>
      </c>
      <c r="K14">
        <v>44113.545992078318</v>
      </c>
      <c r="L14">
        <v>44531.181545188469</v>
      </c>
      <c r="M14">
        <v>44948.817098298619</v>
      </c>
      <c r="N14">
        <v>45366.45265140877</v>
      </c>
      <c r="O14">
        <v>45784.088204518921</v>
      </c>
      <c r="P14">
        <v>46201.723757629079</v>
      </c>
      <c r="Q14">
        <v>46619.35931073923</v>
      </c>
      <c r="R14">
        <v>47036.994863849381</v>
      </c>
    </row>
    <row r="15" spans="1:18" ht="15.75" thickBot="1" x14ac:dyDescent="0.3">
      <c r="J15">
        <v>1200</v>
      </c>
      <c r="K15">
        <v>44592.610095804732</v>
      </c>
      <c r="L15">
        <v>45010.245648914883</v>
      </c>
      <c r="M15">
        <v>45427.881202025033</v>
      </c>
      <c r="N15">
        <v>45845.516755135184</v>
      </c>
      <c r="O15">
        <v>46263.152308245335</v>
      </c>
      <c r="P15">
        <v>46680.787861355493</v>
      </c>
      <c r="Q15">
        <v>47098.423414465644</v>
      </c>
      <c r="R15">
        <v>47516.058967575795</v>
      </c>
    </row>
    <row r="16" spans="1:18" x14ac:dyDescent="0.25">
      <c r="A16" s="3"/>
      <c r="B16" s="3" t="s">
        <v>22</v>
      </c>
      <c r="C16" s="3" t="s">
        <v>0</v>
      </c>
      <c r="D16" s="3" t="s">
        <v>23</v>
      </c>
      <c r="E16" s="3" t="s">
        <v>24</v>
      </c>
      <c r="F16" s="3" t="s">
        <v>25</v>
      </c>
      <c r="G16" s="3" t="s">
        <v>26</v>
      </c>
    </row>
    <row r="17" spans="1:7" x14ac:dyDescent="0.25">
      <c r="A17" s="1" t="s">
        <v>16</v>
      </c>
      <c r="B17" s="1">
        <v>35102.9004487403</v>
      </c>
      <c r="C17" s="1">
        <v>1837.226911186405</v>
      </c>
      <c r="D17" s="1">
        <v>19.106458889213801</v>
      </c>
      <c r="E17" s="1">
        <v>6.1119842788828064E-12</v>
      </c>
      <c r="F17" s="1">
        <v>31186.944001960674</v>
      </c>
      <c r="G17" s="1">
        <v>39018.85689551993</v>
      </c>
    </row>
    <row r="18" spans="1:7" x14ac:dyDescent="0.25">
      <c r="A18" s="1" t="s">
        <v>3</v>
      </c>
      <c r="B18" s="1">
        <v>2.0659532959959246</v>
      </c>
      <c r="C18" s="1">
        <v>1.6649817791892587</v>
      </c>
      <c r="D18" s="1">
        <v>1.2408263692843016</v>
      </c>
      <c r="E18" s="1">
        <v>0.23372682036710202</v>
      </c>
      <c r="F18" s="1">
        <v>-1.482871344165942</v>
      </c>
      <c r="G18" s="1">
        <v>5.6147779361577914</v>
      </c>
    </row>
    <row r="19" spans="1:7" x14ac:dyDescent="0.25">
      <c r="A19" s="1" t="s">
        <v>4</v>
      </c>
      <c r="B19" s="1">
        <v>4.1763555311015121</v>
      </c>
      <c r="C19" s="1">
        <v>1.6812525655228798</v>
      </c>
      <c r="D19" s="1">
        <v>2.4840738487156688</v>
      </c>
      <c r="E19" s="1">
        <v>2.5287784977375997E-2</v>
      </c>
      <c r="F19" s="1">
        <v>0.59285053096376616</v>
      </c>
      <c r="G19" s="1">
        <v>7.7598605312392577</v>
      </c>
    </row>
    <row r="20" spans="1:7" ht="15.75" thickBot="1" x14ac:dyDescent="0.3">
      <c r="A20" s="2" t="s">
        <v>5</v>
      </c>
      <c r="B20" s="2">
        <v>4.7906410372641153</v>
      </c>
      <c r="C20" s="2">
        <v>1.7893161070526977</v>
      </c>
      <c r="D20" s="2">
        <v>2.6773586949681576</v>
      </c>
      <c r="E20" s="2">
        <v>1.7222642719223618E-2</v>
      </c>
      <c r="F20" s="2">
        <v>0.97680405170913998</v>
      </c>
      <c r="G20" s="2">
        <v>8.6044780228190909</v>
      </c>
    </row>
    <row r="22" spans="1:7" x14ac:dyDescent="0.25">
      <c r="A22" t="s">
        <v>34</v>
      </c>
      <c r="B22" t="s">
        <v>35</v>
      </c>
      <c r="C22" t="s">
        <v>36</v>
      </c>
      <c r="D22" t="s">
        <v>37</v>
      </c>
    </row>
    <row r="24" spans="1:7" x14ac:dyDescent="0.25">
      <c r="A24" t="s">
        <v>16</v>
      </c>
      <c r="B24" s="1">
        <v>35102.9004487403</v>
      </c>
      <c r="C24">
        <v>1</v>
      </c>
      <c r="D24">
        <f>B24*C24</f>
        <v>35102.9004487403</v>
      </c>
    </row>
    <row r="25" spans="1:7" x14ac:dyDescent="0.25">
      <c r="A25" t="s">
        <v>3</v>
      </c>
      <c r="B25" s="1">
        <v>2.0659532959959246</v>
      </c>
      <c r="C25">
        <v>800</v>
      </c>
      <c r="D25">
        <f>B25*C25</f>
        <v>1652.7626367967396</v>
      </c>
    </row>
    <row r="26" spans="1:7" x14ac:dyDescent="0.25">
      <c r="A26" t="s">
        <v>4</v>
      </c>
      <c r="B26" s="1">
        <v>4.1763555311015121</v>
      </c>
      <c r="C26">
        <v>900</v>
      </c>
      <c r="D26">
        <f>B26*C26</f>
        <v>3758.7199779913608</v>
      </c>
    </row>
    <row r="27" spans="1:7" x14ac:dyDescent="0.25">
      <c r="A27" t="s">
        <v>5</v>
      </c>
      <c r="B27" s="1">
        <v>4.7906410372641153</v>
      </c>
      <c r="C27">
        <v>1000</v>
      </c>
      <c r="D27">
        <f>B27*C27</f>
        <v>4790.6410372641149</v>
      </c>
    </row>
    <row r="29" spans="1:7" x14ac:dyDescent="0.25">
      <c r="A29" t="s">
        <v>38</v>
      </c>
      <c r="D29">
        <f>SUM(D24:D27)</f>
        <v>45305.024100792507</v>
      </c>
    </row>
  </sheetData>
  <mergeCells count="2">
    <mergeCell ref="D2:K3"/>
    <mergeCell ref="D4:K5"/>
  </mergeCells>
  <conditionalFormatting sqref="K16:Q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R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5" x14ac:dyDescent="0.25"/>
  <cols>
    <col min="1" max="1" width="12.140625" bestFit="1" customWidth="1"/>
    <col min="2" max="2" width="12.5703125" bestFit="1" customWidth="1"/>
  </cols>
  <sheetData>
    <row r="1" spans="1:2" x14ac:dyDescent="0.25">
      <c r="A1" t="s">
        <v>27</v>
      </c>
      <c r="B1" s="7">
        <v>4</v>
      </c>
    </row>
    <row r="2" spans="1:2" x14ac:dyDescent="0.25">
      <c r="A2" t="s">
        <v>28</v>
      </c>
      <c r="B2" s="8">
        <f>65000-9000*B1</f>
        <v>29000</v>
      </c>
    </row>
    <row r="3" spans="1:2" x14ac:dyDescent="0.25">
      <c r="A3" t="s">
        <v>29</v>
      </c>
      <c r="B3" s="7">
        <v>0.45</v>
      </c>
    </row>
    <row r="4" spans="1:2" x14ac:dyDescent="0.25">
      <c r="A4" t="s">
        <v>30</v>
      </c>
      <c r="B4" s="7">
        <v>45000</v>
      </c>
    </row>
    <row r="5" spans="1:2" x14ac:dyDescent="0.25">
      <c r="A5" t="s">
        <v>31</v>
      </c>
      <c r="B5" s="7">
        <f>B2*B1</f>
        <v>116000</v>
      </c>
    </row>
    <row r="6" spans="1:2" x14ac:dyDescent="0.25">
      <c r="A6" t="s">
        <v>32</v>
      </c>
      <c r="B6" s="7">
        <f>B3*B2</f>
        <v>13050</v>
      </c>
    </row>
    <row r="7" spans="1:2" x14ac:dyDescent="0.25">
      <c r="A7" t="s">
        <v>33</v>
      </c>
      <c r="B7" s="7">
        <f>B5-B4-B6</f>
        <v>57950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/>
  </sheetViews>
  <sheetFormatPr defaultRowHeight="15" x14ac:dyDescent="0.25"/>
  <cols>
    <col min="1" max="1" width="12.140625" bestFit="1" customWidth="1"/>
    <col min="2" max="2" width="12.5703125" bestFit="1" customWidth="1"/>
    <col min="6" max="6" width="5.42578125" customWidth="1"/>
    <col min="7" max="14" width="11.5703125" bestFit="1" customWidth="1"/>
  </cols>
  <sheetData>
    <row r="1" spans="1:14" x14ac:dyDescent="0.25">
      <c r="A1" t="s">
        <v>27</v>
      </c>
      <c r="B1" s="7">
        <v>4</v>
      </c>
    </row>
    <row r="2" spans="1:14" x14ac:dyDescent="0.25">
      <c r="A2" t="s">
        <v>28</v>
      </c>
      <c r="B2" s="8">
        <f>65000-9000*B1</f>
        <v>29000</v>
      </c>
    </row>
    <row r="3" spans="1:14" x14ac:dyDescent="0.25">
      <c r="A3" t="s">
        <v>29</v>
      </c>
      <c r="B3" s="7">
        <v>0.45</v>
      </c>
    </row>
    <row r="4" spans="1:14" x14ac:dyDescent="0.25">
      <c r="A4" t="s">
        <v>30</v>
      </c>
      <c r="B4" s="7">
        <v>45000</v>
      </c>
    </row>
    <row r="5" spans="1:14" x14ac:dyDescent="0.25">
      <c r="A5" t="s">
        <v>31</v>
      </c>
      <c r="B5" s="7">
        <f>B2*B1</f>
        <v>116000</v>
      </c>
    </row>
    <row r="6" spans="1:14" x14ac:dyDescent="0.25">
      <c r="A6" t="s">
        <v>32</v>
      </c>
      <c r="B6" s="7">
        <f>B3*B2</f>
        <v>13050</v>
      </c>
    </row>
    <row r="7" spans="1:14" x14ac:dyDescent="0.25">
      <c r="A7" t="s">
        <v>33</v>
      </c>
      <c r="B7" s="7">
        <f>B5-B4-B6</f>
        <v>57950</v>
      </c>
    </row>
    <row r="9" spans="1:14" x14ac:dyDescent="0.25">
      <c r="A9" t="s">
        <v>27</v>
      </c>
      <c r="B9" t="s">
        <v>33</v>
      </c>
      <c r="H9" t="s">
        <v>29</v>
      </c>
    </row>
    <row r="10" spans="1:14" x14ac:dyDescent="0.25">
      <c r="B10" s="9">
        <f>B7</f>
        <v>57950</v>
      </c>
      <c r="G10" s="9">
        <f>B7</f>
        <v>57950</v>
      </c>
      <c r="H10" s="6">
        <v>0.3</v>
      </c>
      <c r="I10" s="6">
        <f t="shared" ref="I10:N10" si="0">H10+0.05</f>
        <v>0.35</v>
      </c>
      <c r="J10" s="6">
        <f t="shared" si="0"/>
        <v>0.39999999999999997</v>
      </c>
      <c r="K10" s="6">
        <f t="shared" si="0"/>
        <v>0.44999999999999996</v>
      </c>
      <c r="L10" s="6">
        <f t="shared" si="0"/>
        <v>0.49999999999999994</v>
      </c>
      <c r="M10" s="6">
        <f t="shared" si="0"/>
        <v>0.54999999999999993</v>
      </c>
      <c r="N10" s="6">
        <f t="shared" si="0"/>
        <v>0.6</v>
      </c>
    </row>
    <row r="11" spans="1:14" x14ac:dyDescent="0.25">
      <c r="A11" s="7">
        <v>1</v>
      </c>
      <c r="B11" s="7">
        <v>-14200</v>
      </c>
      <c r="G11" s="7">
        <v>1.5</v>
      </c>
      <c r="H11" s="7">
        <v>16800</v>
      </c>
      <c r="I11" s="7">
        <v>14225</v>
      </c>
      <c r="J11" s="7">
        <v>11650</v>
      </c>
      <c r="K11" s="7">
        <v>9075.0000000000036</v>
      </c>
      <c r="L11" s="7">
        <v>6500.0000000000036</v>
      </c>
      <c r="M11" s="7">
        <v>3925.0000000000036</v>
      </c>
      <c r="N11" s="7">
        <v>1350</v>
      </c>
    </row>
    <row r="12" spans="1:14" x14ac:dyDescent="0.25">
      <c r="A12" s="7">
        <v>1.25</v>
      </c>
      <c r="B12" s="7">
        <v>-2000</v>
      </c>
      <c r="G12" s="7">
        <f>G11+0.25</f>
        <v>1.75</v>
      </c>
      <c r="H12" s="7">
        <v>26412.5</v>
      </c>
      <c r="I12" s="7">
        <v>23950</v>
      </c>
      <c r="J12" s="7">
        <v>21487.5</v>
      </c>
      <c r="K12" s="7">
        <v>19025.000000000004</v>
      </c>
      <c r="L12" s="7">
        <v>16562.500000000004</v>
      </c>
      <c r="M12" s="7">
        <v>14100.000000000004</v>
      </c>
      <c r="N12" s="7">
        <v>11637.5</v>
      </c>
    </row>
    <row r="13" spans="1:14" x14ac:dyDescent="0.25">
      <c r="A13" s="7">
        <v>1.5</v>
      </c>
      <c r="B13" s="7">
        <v>9075</v>
      </c>
      <c r="G13" s="7">
        <f t="shared" ref="G13:G25" si="1">G12+0.25</f>
        <v>2</v>
      </c>
      <c r="H13" s="7">
        <v>34900</v>
      </c>
      <c r="I13" s="7">
        <v>32550</v>
      </c>
      <c r="J13" s="7">
        <v>30200</v>
      </c>
      <c r="K13" s="7">
        <v>27850.000000000004</v>
      </c>
      <c r="L13" s="7">
        <v>25500.000000000004</v>
      </c>
      <c r="M13" s="7">
        <v>23150.000000000004</v>
      </c>
      <c r="N13" s="7">
        <v>20800</v>
      </c>
    </row>
    <row r="14" spans="1:14" x14ac:dyDescent="0.25">
      <c r="A14" s="7">
        <v>1.75</v>
      </c>
      <c r="B14" s="7">
        <v>19025</v>
      </c>
      <c r="G14" s="7">
        <f t="shared" si="1"/>
        <v>2.25</v>
      </c>
      <c r="H14" s="7">
        <v>42262.5</v>
      </c>
      <c r="I14" s="7">
        <v>40025</v>
      </c>
      <c r="J14" s="7">
        <v>37787.5</v>
      </c>
      <c r="K14" s="7">
        <v>35550</v>
      </c>
      <c r="L14" s="7">
        <v>33312.5</v>
      </c>
      <c r="M14" s="7">
        <v>31075.000000000004</v>
      </c>
      <c r="N14" s="7">
        <v>28837.5</v>
      </c>
    </row>
    <row r="15" spans="1:14" x14ac:dyDescent="0.25">
      <c r="A15" s="7">
        <v>2</v>
      </c>
      <c r="B15" s="7">
        <v>27850</v>
      </c>
      <c r="G15" s="7">
        <f t="shared" si="1"/>
        <v>2.5</v>
      </c>
      <c r="H15" s="7">
        <v>48500</v>
      </c>
      <c r="I15" s="7">
        <v>46375</v>
      </c>
      <c r="J15" s="7">
        <v>44250</v>
      </c>
      <c r="K15" s="7">
        <v>42125</v>
      </c>
      <c r="L15" s="7">
        <v>40000</v>
      </c>
      <c r="M15" s="7">
        <v>37875</v>
      </c>
      <c r="N15" s="7">
        <v>35750</v>
      </c>
    </row>
    <row r="16" spans="1:14" x14ac:dyDescent="0.25">
      <c r="A16" s="7">
        <v>2.25</v>
      </c>
      <c r="B16" s="7">
        <v>35550</v>
      </c>
      <c r="G16" s="7">
        <f t="shared" si="1"/>
        <v>2.75</v>
      </c>
      <c r="H16" s="7">
        <v>53612.5</v>
      </c>
      <c r="I16" s="7">
        <v>51600</v>
      </c>
      <c r="J16" s="7">
        <v>49587.5</v>
      </c>
      <c r="K16" s="7">
        <v>47575</v>
      </c>
      <c r="L16" s="7">
        <v>45562.5</v>
      </c>
      <c r="M16" s="7">
        <v>43550</v>
      </c>
      <c r="N16" s="7">
        <v>41537.5</v>
      </c>
    </row>
    <row r="17" spans="1:14" x14ac:dyDescent="0.25">
      <c r="A17" s="7">
        <v>2.5</v>
      </c>
      <c r="B17" s="7">
        <v>42125</v>
      </c>
      <c r="G17" s="7">
        <f t="shared" si="1"/>
        <v>3</v>
      </c>
      <c r="H17" s="7">
        <v>57600</v>
      </c>
      <c r="I17" s="7">
        <v>55700</v>
      </c>
      <c r="J17" s="7">
        <v>53800</v>
      </c>
      <c r="K17" s="7">
        <v>51900</v>
      </c>
      <c r="L17" s="7">
        <v>50000</v>
      </c>
      <c r="M17" s="7">
        <v>48100</v>
      </c>
      <c r="N17" s="7">
        <v>46200</v>
      </c>
    </row>
    <row r="18" spans="1:14" x14ac:dyDescent="0.25">
      <c r="A18" s="7">
        <v>2.75</v>
      </c>
      <c r="B18" s="7">
        <v>47575</v>
      </c>
      <c r="F18" t="s">
        <v>27</v>
      </c>
      <c r="G18" s="7">
        <f t="shared" si="1"/>
        <v>3.25</v>
      </c>
      <c r="H18" s="7">
        <v>60462.5</v>
      </c>
      <c r="I18" s="7">
        <v>58675</v>
      </c>
      <c r="J18" s="7">
        <v>56887.5</v>
      </c>
      <c r="K18" s="7">
        <v>55100</v>
      </c>
      <c r="L18" s="7">
        <v>53312.5</v>
      </c>
      <c r="M18" s="7">
        <v>51525</v>
      </c>
      <c r="N18" s="7">
        <v>49737.5</v>
      </c>
    </row>
    <row r="19" spans="1:14" x14ac:dyDescent="0.25">
      <c r="A19" s="7">
        <v>3</v>
      </c>
      <c r="B19" s="7">
        <v>51900</v>
      </c>
      <c r="G19" s="7">
        <f t="shared" si="1"/>
        <v>3.5</v>
      </c>
      <c r="H19" s="7">
        <v>62200</v>
      </c>
      <c r="I19" s="7">
        <v>60525</v>
      </c>
      <c r="J19" s="7">
        <v>58850</v>
      </c>
      <c r="K19" s="7">
        <v>57175</v>
      </c>
      <c r="L19" s="7">
        <v>55500</v>
      </c>
      <c r="M19" s="7">
        <v>53825</v>
      </c>
      <c r="N19" s="7">
        <v>52150</v>
      </c>
    </row>
    <row r="20" spans="1:14" x14ac:dyDescent="0.25">
      <c r="A20" s="7">
        <v>3.25</v>
      </c>
      <c r="B20" s="7">
        <v>55100</v>
      </c>
      <c r="G20" s="7">
        <f t="shared" si="1"/>
        <v>3.75</v>
      </c>
      <c r="H20" s="7">
        <v>62812.5</v>
      </c>
      <c r="I20" s="7">
        <v>61250</v>
      </c>
      <c r="J20" s="7">
        <v>59687.5</v>
      </c>
      <c r="K20" s="7">
        <v>58125</v>
      </c>
      <c r="L20" s="7">
        <v>56562.5</v>
      </c>
      <c r="M20" s="7">
        <v>55000</v>
      </c>
      <c r="N20" s="7">
        <v>53437.5</v>
      </c>
    </row>
    <row r="21" spans="1:14" x14ac:dyDescent="0.25">
      <c r="A21" s="7">
        <v>3.5</v>
      </c>
      <c r="B21" s="7">
        <v>57175</v>
      </c>
      <c r="G21" s="7">
        <f t="shared" si="1"/>
        <v>4</v>
      </c>
      <c r="H21" s="7">
        <v>62300</v>
      </c>
      <c r="I21" s="7">
        <v>60850</v>
      </c>
      <c r="J21" s="7">
        <v>59400</v>
      </c>
      <c r="K21" s="7">
        <v>57950</v>
      </c>
      <c r="L21" s="7">
        <v>56500</v>
      </c>
      <c r="M21" s="7">
        <v>55050</v>
      </c>
      <c r="N21" s="7">
        <v>53600</v>
      </c>
    </row>
    <row r="22" spans="1:14" x14ac:dyDescent="0.25">
      <c r="A22" s="7">
        <v>3.75</v>
      </c>
      <c r="B22" s="7">
        <v>58125</v>
      </c>
      <c r="G22" s="7">
        <f t="shared" si="1"/>
        <v>4.25</v>
      </c>
      <c r="H22" s="7">
        <v>60662.5</v>
      </c>
      <c r="I22" s="7">
        <v>59325</v>
      </c>
      <c r="J22" s="7">
        <v>57987.5</v>
      </c>
      <c r="K22" s="7">
        <v>56650</v>
      </c>
      <c r="L22" s="7">
        <v>55312.5</v>
      </c>
      <c r="M22" s="7">
        <v>53975</v>
      </c>
      <c r="N22" s="7">
        <v>52637.5</v>
      </c>
    </row>
    <row r="23" spans="1:14" x14ac:dyDescent="0.25">
      <c r="A23" s="7">
        <v>4</v>
      </c>
      <c r="B23" s="7">
        <v>57950</v>
      </c>
      <c r="G23" s="7">
        <f t="shared" si="1"/>
        <v>4.5</v>
      </c>
      <c r="H23" s="7">
        <v>57900</v>
      </c>
      <c r="I23" s="7">
        <v>56675</v>
      </c>
      <c r="J23" s="7">
        <v>55450</v>
      </c>
      <c r="K23" s="7">
        <v>54225</v>
      </c>
      <c r="L23" s="7">
        <v>53000</v>
      </c>
      <c r="M23" s="7">
        <v>51775</v>
      </c>
      <c r="N23" s="7">
        <v>50550</v>
      </c>
    </row>
    <row r="24" spans="1:14" x14ac:dyDescent="0.25">
      <c r="G24" s="7">
        <f t="shared" si="1"/>
        <v>4.75</v>
      </c>
      <c r="H24" s="7">
        <v>54012.5</v>
      </c>
      <c r="I24" s="7">
        <v>52900</v>
      </c>
      <c r="J24" s="7">
        <v>51787.5</v>
      </c>
      <c r="K24" s="7">
        <v>50675</v>
      </c>
      <c r="L24" s="7">
        <v>49562.5</v>
      </c>
      <c r="M24" s="7">
        <v>48450</v>
      </c>
      <c r="N24" s="7">
        <v>47337.5</v>
      </c>
    </row>
    <row r="25" spans="1:14" x14ac:dyDescent="0.25">
      <c r="G25" s="7">
        <f t="shared" si="1"/>
        <v>5</v>
      </c>
      <c r="H25" s="7">
        <v>49000</v>
      </c>
      <c r="I25" s="7">
        <v>48000</v>
      </c>
      <c r="J25" s="7">
        <v>47000</v>
      </c>
      <c r="K25" s="7">
        <v>46000</v>
      </c>
      <c r="L25" s="7">
        <v>45000</v>
      </c>
      <c r="M25" s="7">
        <v>44000</v>
      </c>
      <c r="N25" s="7">
        <v>43000</v>
      </c>
    </row>
  </sheetData>
  <conditionalFormatting sqref="H11:N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Forecast</vt:lpstr>
      <vt:lpstr>ForecastSolution</vt:lpstr>
      <vt:lpstr>MultipleRegression</vt:lpstr>
      <vt:lpstr>MultipleRegressionOutput</vt:lpstr>
      <vt:lpstr>MultipleRegressionPrediction</vt:lpstr>
      <vt:lpstr>Sensitivity</vt:lpstr>
      <vt:lpstr>SensitivitySolution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2008-07-16T01:03:51Z</dcterms:created>
  <dcterms:modified xsi:type="dcterms:W3CDTF">2020-04-08T21:41:11Z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